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/>
  <mc:AlternateContent xmlns:mc="http://schemas.openxmlformats.org/markup-compatibility/2006">
    <mc:Choice Requires="x15">
      <x15ac:absPath xmlns:x15ac="http://schemas.microsoft.com/office/spreadsheetml/2010/11/ac" url="C:\Users\Erbanova\Desktop\"/>
    </mc:Choice>
  </mc:AlternateContent>
  <xr:revisionPtr revIDLastSave="0" documentId="8_{011BC337-05F1-418E-ACB1-F026F7F7F9AD}" xr6:coauthVersionLast="36" xr6:coauthVersionMax="36" xr10:uidLastSave="{00000000-0000-0000-0000-000000000000}"/>
  <bookViews>
    <workbookView xWindow="490" yWindow="490" windowWidth="21760" windowHeight="7880" xr2:uid="{00000000-000D-0000-FFFF-FFFF00000000}"/>
  </bookViews>
  <sheets>
    <sheet name="Rekapitulace stavby" sheetId="1" r:id="rId1"/>
    <sheet name="Ova_LKF_mont - Montáž" sheetId="2" r:id="rId2"/>
    <sheet name="Ova_LKF_dem - Demontáž" sheetId="3" r:id="rId3"/>
  </sheets>
  <definedNames>
    <definedName name="_xlnm._FilterDatabase" localSheetId="2" hidden="1">'Ova_LKF_dem - Demontáž'!$C$124:$K$186</definedName>
    <definedName name="_xlnm._FilterDatabase" localSheetId="1" hidden="1">'Ova_LKF_mont - Montáž'!$C$125:$K$390</definedName>
    <definedName name="_xlnm.Print_Titles" localSheetId="2">'Ova_LKF_dem - Demontáž'!$124:$124</definedName>
    <definedName name="_xlnm.Print_Titles" localSheetId="1">'Ova_LKF_mont - Montáž'!$125:$125</definedName>
    <definedName name="_xlnm.Print_Titles" localSheetId="0">'Rekapitulace stavby'!$92:$92</definedName>
    <definedName name="_xlnm.Print_Area" localSheetId="2">'Ova_LKF_dem - Demontáž'!$C$4:$J$76,'Ova_LKF_dem - Demontáž'!$C$82:$J$106,'Ova_LKF_dem - Demontáž'!$C$112:$K$186</definedName>
    <definedName name="_xlnm.Print_Area" localSheetId="1">'Ova_LKF_mont - Montáž'!$C$4:$J$76,'Ova_LKF_mont - Montáž'!$C$82:$J$107,'Ova_LKF_mont - Montáž'!$C$113:$K$390</definedName>
    <definedName name="_xlnm.Print_Area" localSheetId="0">'Rekapitulace stavby'!$D$4:$AO$76,'Rekapitulace stavby'!$C$82:$AQ$97</definedName>
  </definedNames>
  <calcPr calcId="191029"/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 s="1"/>
  <c r="BI186" i="3"/>
  <c r="BH186" i="3"/>
  <c r="BG186" i="3"/>
  <c r="BF186" i="3"/>
  <c r="T186" i="3"/>
  <c r="R186" i="3"/>
  <c r="P186" i="3"/>
  <c r="BI185" i="3"/>
  <c r="BH185" i="3"/>
  <c r="BG185" i="3"/>
  <c r="BF185" i="3"/>
  <c r="T185" i="3"/>
  <c r="R185" i="3"/>
  <c r="P185" i="3"/>
  <c r="BI184" i="3"/>
  <c r="BH184" i="3"/>
  <c r="BG184" i="3"/>
  <c r="BF184" i="3"/>
  <c r="T184" i="3"/>
  <c r="R184" i="3"/>
  <c r="P184" i="3"/>
  <c r="BI183" i="3"/>
  <c r="BH183" i="3"/>
  <c r="BG183" i="3"/>
  <c r="BF183" i="3"/>
  <c r="T183" i="3"/>
  <c r="R183" i="3"/>
  <c r="P183" i="3"/>
  <c r="BI182" i="3"/>
  <c r="BH182" i="3"/>
  <c r="BG182" i="3"/>
  <c r="BF182" i="3"/>
  <c r="T182" i="3"/>
  <c r="R182" i="3"/>
  <c r="P182" i="3"/>
  <c r="BI181" i="3"/>
  <c r="BH181" i="3"/>
  <c r="BG181" i="3"/>
  <c r="BF181" i="3"/>
  <c r="T181" i="3"/>
  <c r="R181" i="3"/>
  <c r="P181" i="3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7" i="3"/>
  <c r="BH177" i="3"/>
  <c r="BG177" i="3"/>
  <c r="BF177" i="3"/>
  <c r="T177" i="3"/>
  <c r="R177" i="3"/>
  <c r="P177" i="3"/>
  <c r="BI176" i="3"/>
  <c r="BH176" i="3"/>
  <c r="BG176" i="3"/>
  <c r="BF176" i="3"/>
  <c r="T176" i="3"/>
  <c r="R176" i="3"/>
  <c r="P176" i="3"/>
  <c r="BI175" i="3"/>
  <c r="BH175" i="3"/>
  <c r="BG175" i="3"/>
  <c r="BF175" i="3"/>
  <c r="T175" i="3"/>
  <c r="R175" i="3"/>
  <c r="P175" i="3"/>
  <c r="BI174" i="3"/>
  <c r="BH174" i="3"/>
  <c r="BG174" i="3"/>
  <c r="BF174" i="3"/>
  <c r="T174" i="3"/>
  <c r="R174" i="3"/>
  <c r="P174" i="3"/>
  <c r="BI172" i="3"/>
  <c r="BH172" i="3"/>
  <c r="BG172" i="3"/>
  <c r="BF172" i="3"/>
  <c r="T172" i="3"/>
  <c r="R172" i="3"/>
  <c r="P172" i="3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4" i="3"/>
  <c r="BH154" i="3"/>
  <c r="BG154" i="3"/>
  <c r="BF154" i="3"/>
  <c r="T154" i="3"/>
  <c r="R154" i="3"/>
  <c r="P154" i="3"/>
  <c r="BI153" i="3"/>
  <c r="BH153" i="3"/>
  <c r="BG153" i="3"/>
  <c r="BF153" i="3"/>
  <c r="T153" i="3"/>
  <c r="R153" i="3"/>
  <c r="P153" i="3"/>
  <c r="BI152" i="3"/>
  <c r="BH152" i="3"/>
  <c r="BG152" i="3"/>
  <c r="BF152" i="3"/>
  <c r="T152" i="3"/>
  <c r="R152" i="3"/>
  <c r="P152" i="3"/>
  <c r="BI150" i="3"/>
  <c r="BH150" i="3"/>
  <c r="BG150" i="3"/>
  <c r="BF150" i="3"/>
  <c r="T150" i="3"/>
  <c r="R150" i="3"/>
  <c r="P150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3" i="3"/>
  <c r="BH143" i="3"/>
  <c r="BG143" i="3"/>
  <c r="BF143" i="3"/>
  <c r="T143" i="3"/>
  <c r="R143" i="3"/>
  <c r="P143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4" i="3"/>
  <c r="BH134" i="3"/>
  <c r="BG134" i="3"/>
  <c r="BF134" i="3"/>
  <c r="T134" i="3"/>
  <c r="R134" i="3"/>
  <c r="P134" i="3"/>
  <c r="BI133" i="3"/>
  <c r="BH133" i="3"/>
  <c r="BG133" i="3"/>
  <c r="BF133" i="3"/>
  <c r="T133" i="3"/>
  <c r="R133" i="3"/>
  <c r="P133" i="3"/>
  <c r="BI132" i="3"/>
  <c r="BH132" i="3"/>
  <c r="BG132" i="3"/>
  <c r="BF132" i="3"/>
  <c r="T132" i="3"/>
  <c r="R132" i="3"/>
  <c r="P132" i="3"/>
  <c r="BI131" i="3"/>
  <c r="BH131" i="3"/>
  <c r="BG131" i="3"/>
  <c r="BF131" i="3"/>
  <c r="T131" i="3"/>
  <c r="R131" i="3"/>
  <c r="P131" i="3"/>
  <c r="BI129" i="3"/>
  <c r="BH129" i="3"/>
  <c r="BG129" i="3"/>
  <c r="BF129" i="3"/>
  <c r="T129" i="3"/>
  <c r="R129" i="3"/>
  <c r="P129" i="3"/>
  <c r="BI128" i="3"/>
  <c r="BH128" i="3"/>
  <c r="BG128" i="3"/>
  <c r="BF128" i="3"/>
  <c r="T128" i="3"/>
  <c r="R128" i="3"/>
  <c r="P128" i="3"/>
  <c r="F119" i="3"/>
  <c r="E117" i="3"/>
  <c r="F89" i="3"/>
  <c r="E87" i="3"/>
  <c r="J24" i="3"/>
  <c r="E24" i="3"/>
  <c r="J122" i="3" s="1"/>
  <c r="J23" i="3"/>
  <c r="J21" i="3"/>
  <c r="E21" i="3"/>
  <c r="J121" i="3" s="1"/>
  <c r="J20" i="3"/>
  <c r="J18" i="3"/>
  <c r="E18" i="3"/>
  <c r="F92" i="3" s="1"/>
  <c r="J17" i="3"/>
  <c r="J15" i="3"/>
  <c r="E15" i="3"/>
  <c r="F91" i="3" s="1"/>
  <c r="J14" i="3"/>
  <c r="J12" i="3"/>
  <c r="J119" i="3" s="1"/>
  <c r="E7" i="3"/>
  <c r="E115" i="3" s="1"/>
  <c r="J37" i="2"/>
  <c r="J36" i="2"/>
  <c r="AY95" i="1" s="1"/>
  <c r="J35" i="2"/>
  <c r="AX95" i="1" s="1"/>
  <c r="BI390" i="2"/>
  <c r="BH390" i="2"/>
  <c r="BG390" i="2"/>
  <c r="BF390" i="2"/>
  <c r="T390" i="2"/>
  <c r="R390" i="2"/>
  <c r="P390" i="2"/>
  <c r="BI389" i="2"/>
  <c r="BH389" i="2"/>
  <c r="BG389" i="2"/>
  <c r="BF389" i="2"/>
  <c r="T389" i="2"/>
  <c r="R389" i="2"/>
  <c r="P389" i="2"/>
  <c r="BI388" i="2"/>
  <c r="BH388" i="2"/>
  <c r="BG388" i="2"/>
  <c r="BF388" i="2"/>
  <c r="T388" i="2"/>
  <c r="R388" i="2"/>
  <c r="P388" i="2"/>
  <c r="BI386" i="2"/>
  <c r="BH386" i="2"/>
  <c r="BG386" i="2"/>
  <c r="BF386" i="2"/>
  <c r="T386" i="2"/>
  <c r="R386" i="2"/>
  <c r="P386" i="2"/>
  <c r="BI385" i="2"/>
  <c r="BH385" i="2"/>
  <c r="BG385" i="2"/>
  <c r="BF385" i="2"/>
  <c r="T385" i="2"/>
  <c r="R385" i="2"/>
  <c r="P385" i="2"/>
  <c r="BI383" i="2"/>
  <c r="BH383" i="2"/>
  <c r="BG383" i="2"/>
  <c r="BF383" i="2"/>
  <c r="T383" i="2"/>
  <c r="R383" i="2"/>
  <c r="P383" i="2"/>
  <c r="BI382" i="2"/>
  <c r="BH382" i="2"/>
  <c r="BG382" i="2"/>
  <c r="BF382" i="2"/>
  <c r="T382" i="2"/>
  <c r="R382" i="2"/>
  <c r="P382" i="2"/>
  <c r="BI381" i="2"/>
  <c r="BH381" i="2"/>
  <c r="BG381" i="2"/>
  <c r="BF381" i="2"/>
  <c r="T381" i="2"/>
  <c r="R381" i="2"/>
  <c r="P381" i="2"/>
  <c r="BI379" i="2"/>
  <c r="BH379" i="2"/>
  <c r="BG379" i="2"/>
  <c r="BF379" i="2"/>
  <c r="T379" i="2"/>
  <c r="R379" i="2"/>
  <c r="P379" i="2"/>
  <c r="BI378" i="2"/>
  <c r="BH378" i="2"/>
  <c r="BG378" i="2"/>
  <c r="BF378" i="2"/>
  <c r="T378" i="2"/>
  <c r="R378" i="2"/>
  <c r="P378" i="2"/>
  <c r="BI376" i="2"/>
  <c r="BH376" i="2"/>
  <c r="BG376" i="2"/>
  <c r="BF376" i="2"/>
  <c r="T376" i="2"/>
  <c r="R376" i="2"/>
  <c r="P376" i="2"/>
  <c r="BI374" i="2"/>
  <c r="BH374" i="2"/>
  <c r="BG374" i="2"/>
  <c r="BF374" i="2"/>
  <c r="T374" i="2"/>
  <c r="R374" i="2"/>
  <c r="P374" i="2"/>
  <c r="BI372" i="2"/>
  <c r="BH372" i="2"/>
  <c r="BG372" i="2"/>
  <c r="BF372" i="2"/>
  <c r="T372" i="2"/>
  <c r="R372" i="2"/>
  <c r="P372" i="2"/>
  <c r="BI371" i="2"/>
  <c r="BH371" i="2"/>
  <c r="BG371" i="2"/>
  <c r="BF371" i="2"/>
  <c r="T371" i="2"/>
  <c r="R371" i="2"/>
  <c r="P371" i="2"/>
  <c r="BI369" i="2"/>
  <c r="BH369" i="2"/>
  <c r="BG369" i="2"/>
  <c r="BF369" i="2"/>
  <c r="T369" i="2"/>
  <c r="R369" i="2"/>
  <c r="P369" i="2"/>
  <c r="BI367" i="2"/>
  <c r="BH367" i="2"/>
  <c r="BG367" i="2"/>
  <c r="BF367" i="2"/>
  <c r="T367" i="2"/>
  <c r="R367" i="2"/>
  <c r="P367" i="2"/>
  <c r="BI365" i="2"/>
  <c r="BH365" i="2"/>
  <c r="BG365" i="2"/>
  <c r="BF365" i="2"/>
  <c r="T365" i="2"/>
  <c r="R365" i="2"/>
  <c r="P365" i="2"/>
  <c r="BI363" i="2"/>
  <c r="BH363" i="2"/>
  <c r="BG363" i="2"/>
  <c r="BF363" i="2"/>
  <c r="T363" i="2"/>
  <c r="R363" i="2"/>
  <c r="P363" i="2"/>
  <c r="BI361" i="2"/>
  <c r="BH361" i="2"/>
  <c r="BG361" i="2"/>
  <c r="BF361" i="2"/>
  <c r="T361" i="2"/>
  <c r="R361" i="2"/>
  <c r="P361" i="2"/>
  <c r="BI359" i="2"/>
  <c r="BH359" i="2"/>
  <c r="BG359" i="2"/>
  <c r="BF359" i="2"/>
  <c r="T359" i="2"/>
  <c r="R359" i="2"/>
  <c r="P359" i="2"/>
  <c r="BI357" i="2"/>
  <c r="BH357" i="2"/>
  <c r="BG357" i="2"/>
  <c r="BF357" i="2"/>
  <c r="T357" i="2"/>
  <c r="R357" i="2"/>
  <c r="P357" i="2"/>
  <c r="BI355" i="2"/>
  <c r="BH355" i="2"/>
  <c r="BG355" i="2"/>
  <c r="BF355" i="2"/>
  <c r="T355" i="2"/>
  <c r="R355" i="2"/>
  <c r="P355" i="2"/>
  <c r="BI353" i="2"/>
  <c r="BH353" i="2"/>
  <c r="BG353" i="2"/>
  <c r="BF353" i="2"/>
  <c r="T353" i="2"/>
  <c r="R353" i="2"/>
  <c r="P353" i="2"/>
  <c r="BI351" i="2"/>
  <c r="BH351" i="2"/>
  <c r="BG351" i="2"/>
  <c r="BF351" i="2"/>
  <c r="T351" i="2"/>
  <c r="R351" i="2"/>
  <c r="P351" i="2"/>
  <c r="BI349" i="2"/>
  <c r="BH349" i="2"/>
  <c r="BG349" i="2"/>
  <c r="BF349" i="2"/>
  <c r="T349" i="2"/>
  <c r="R349" i="2"/>
  <c r="P349" i="2"/>
  <c r="BI347" i="2"/>
  <c r="BH347" i="2"/>
  <c r="BG347" i="2"/>
  <c r="BF347" i="2"/>
  <c r="T347" i="2"/>
  <c r="R347" i="2"/>
  <c r="P347" i="2"/>
  <c r="BI345" i="2"/>
  <c r="BH345" i="2"/>
  <c r="BG345" i="2"/>
  <c r="BF345" i="2"/>
  <c r="T345" i="2"/>
  <c r="R345" i="2"/>
  <c r="P345" i="2"/>
  <c r="BI343" i="2"/>
  <c r="BH343" i="2"/>
  <c r="BG343" i="2"/>
  <c r="BF343" i="2"/>
  <c r="T343" i="2"/>
  <c r="R343" i="2"/>
  <c r="P343" i="2"/>
  <c r="BI341" i="2"/>
  <c r="BH341" i="2"/>
  <c r="BG341" i="2"/>
  <c r="BF341" i="2"/>
  <c r="T341" i="2"/>
  <c r="R341" i="2"/>
  <c r="P341" i="2"/>
  <c r="BI339" i="2"/>
  <c r="BH339" i="2"/>
  <c r="BG339" i="2"/>
  <c r="BF339" i="2"/>
  <c r="T339" i="2"/>
  <c r="R339" i="2"/>
  <c r="P339" i="2"/>
  <c r="BI337" i="2"/>
  <c r="BH337" i="2"/>
  <c r="BG337" i="2"/>
  <c r="BF337" i="2"/>
  <c r="T337" i="2"/>
  <c r="R337" i="2"/>
  <c r="P337" i="2"/>
  <c r="BI335" i="2"/>
  <c r="BH335" i="2"/>
  <c r="BG335" i="2"/>
  <c r="BF335" i="2"/>
  <c r="T335" i="2"/>
  <c r="R335" i="2"/>
  <c r="P335" i="2"/>
  <c r="BI333" i="2"/>
  <c r="BH333" i="2"/>
  <c r="BG333" i="2"/>
  <c r="BF333" i="2"/>
  <c r="T333" i="2"/>
  <c r="R333" i="2"/>
  <c r="P333" i="2"/>
  <c r="BI331" i="2"/>
  <c r="BH331" i="2"/>
  <c r="BG331" i="2"/>
  <c r="BF331" i="2"/>
  <c r="T331" i="2"/>
  <c r="R331" i="2"/>
  <c r="P331" i="2"/>
  <c r="BI329" i="2"/>
  <c r="BH329" i="2"/>
  <c r="BG329" i="2"/>
  <c r="BF329" i="2"/>
  <c r="T329" i="2"/>
  <c r="R329" i="2"/>
  <c r="P329" i="2"/>
  <c r="BI327" i="2"/>
  <c r="BH327" i="2"/>
  <c r="BG327" i="2"/>
  <c r="BF327" i="2"/>
  <c r="T327" i="2"/>
  <c r="R327" i="2"/>
  <c r="P327" i="2"/>
  <c r="BI325" i="2"/>
  <c r="BH325" i="2"/>
  <c r="BG325" i="2"/>
  <c r="BF325" i="2"/>
  <c r="T325" i="2"/>
  <c r="R325" i="2"/>
  <c r="P325" i="2"/>
  <c r="BI323" i="2"/>
  <c r="BH323" i="2"/>
  <c r="BG323" i="2"/>
  <c r="BF323" i="2"/>
  <c r="T323" i="2"/>
  <c r="R323" i="2"/>
  <c r="P323" i="2"/>
  <c r="BI321" i="2"/>
  <c r="BH321" i="2"/>
  <c r="BG321" i="2"/>
  <c r="BF321" i="2"/>
  <c r="T321" i="2"/>
  <c r="R321" i="2"/>
  <c r="P321" i="2"/>
  <c r="BI319" i="2"/>
  <c r="BH319" i="2"/>
  <c r="BG319" i="2"/>
  <c r="BF319" i="2"/>
  <c r="T319" i="2"/>
  <c r="R319" i="2"/>
  <c r="P319" i="2"/>
  <c r="BI317" i="2"/>
  <c r="BH317" i="2"/>
  <c r="BG317" i="2"/>
  <c r="BF317" i="2"/>
  <c r="T317" i="2"/>
  <c r="R317" i="2"/>
  <c r="P317" i="2"/>
  <c r="BI315" i="2"/>
  <c r="BH315" i="2"/>
  <c r="BG315" i="2"/>
  <c r="BF315" i="2"/>
  <c r="T315" i="2"/>
  <c r="R315" i="2"/>
  <c r="P315" i="2"/>
  <c r="BI313" i="2"/>
  <c r="BH313" i="2"/>
  <c r="BG313" i="2"/>
  <c r="BF313" i="2"/>
  <c r="T313" i="2"/>
  <c r="R313" i="2"/>
  <c r="P313" i="2"/>
  <c r="BI311" i="2"/>
  <c r="BH311" i="2"/>
  <c r="BG311" i="2"/>
  <c r="BF311" i="2"/>
  <c r="T311" i="2"/>
  <c r="R311" i="2"/>
  <c r="P311" i="2"/>
  <c r="BI309" i="2"/>
  <c r="BH309" i="2"/>
  <c r="BG309" i="2"/>
  <c r="BF309" i="2"/>
  <c r="T309" i="2"/>
  <c r="R309" i="2"/>
  <c r="P309" i="2"/>
  <c r="BI307" i="2"/>
  <c r="BH307" i="2"/>
  <c r="BG307" i="2"/>
  <c r="BF307" i="2"/>
  <c r="T307" i="2"/>
  <c r="R307" i="2"/>
  <c r="P307" i="2"/>
  <c r="BI305" i="2"/>
  <c r="BH305" i="2"/>
  <c r="BG305" i="2"/>
  <c r="BF305" i="2"/>
  <c r="T305" i="2"/>
  <c r="R305" i="2"/>
  <c r="P305" i="2"/>
  <c r="BI303" i="2"/>
  <c r="BH303" i="2"/>
  <c r="BG303" i="2"/>
  <c r="BF303" i="2"/>
  <c r="T303" i="2"/>
  <c r="R303" i="2"/>
  <c r="P303" i="2"/>
  <c r="BI301" i="2"/>
  <c r="BH301" i="2"/>
  <c r="BG301" i="2"/>
  <c r="BF301" i="2"/>
  <c r="T301" i="2"/>
  <c r="R301" i="2"/>
  <c r="P301" i="2"/>
  <c r="BI299" i="2"/>
  <c r="BH299" i="2"/>
  <c r="BG299" i="2"/>
  <c r="BF299" i="2"/>
  <c r="T299" i="2"/>
  <c r="R299" i="2"/>
  <c r="P299" i="2"/>
  <c r="BI297" i="2"/>
  <c r="BH297" i="2"/>
  <c r="BG297" i="2"/>
  <c r="BF297" i="2"/>
  <c r="T297" i="2"/>
  <c r="R297" i="2"/>
  <c r="P297" i="2"/>
  <c r="BI295" i="2"/>
  <c r="BH295" i="2"/>
  <c r="BG295" i="2"/>
  <c r="BF295" i="2"/>
  <c r="T295" i="2"/>
  <c r="R295" i="2"/>
  <c r="P295" i="2"/>
  <c r="BI293" i="2"/>
  <c r="BH293" i="2"/>
  <c r="BG293" i="2"/>
  <c r="BF293" i="2"/>
  <c r="T293" i="2"/>
  <c r="R293" i="2"/>
  <c r="P293" i="2"/>
  <c r="BI291" i="2"/>
  <c r="BH291" i="2"/>
  <c r="BG291" i="2"/>
  <c r="BF291" i="2"/>
  <c r="T291" i="2"/>
  <c r="R291" i="2"/>
  <c r="P291" i="2"/>
  <c r="BI289" i="2"/>
  <c r="BH289" i="2"/>
  <c r="BG289" i="2"/>
  <c r="BF289" i="2"/>
  <c r="T289" i="2"/>
  <c r="R289" i="2"/>
  <c r="P289" i="2"/>
  <c r="BI287" i="2"/>
  <c r="BH287" i="2"/>
  <c r="BG287" i="2"/>
  <c r="BF287" i="2"/>
  <c r="T287" i="2"/>
  <c r="R287" i="2"/>
  <c r="P287" i="2"/>
  <c r="BI285" i="2"/>
  <c r="BH285" i="2"/>
  <c r="BG285" i="2"/>
  <c r="BF285" i="2"/>
  <c r="T285" i="2"/>
  <c r="R285" i="2"/>
  <c r="P285" i="2"/>
  <c r="BI283" i="2"/>
  <c r="BH283" i="2"/>
  <c r="BG283" i="2"/>
  <c r="BF283" i="2"/>
  <c r="T283" i="2"/>
  <c r="R283" i="2"/>
  <c r="P283" i="2"/>
  <c r="BI282" i="2"/>
  <c r="BH282" i="2"/>
  <c r="BG282" i="2"/>
  <c r="BF282" i="2"/>
  <c r="T282" i="2"/>
  <c r="R282" i="2"/>
  <c r="P282" i="2"/>
  <c r="BI280" i="2"/>
  <c r="BH280" i="2"/>
  <c r="BG280" i="2"/>
  <c r="BF280" i="2"/>
  <c r="T280" i="2"/>
  <c r="R280" i="2"/>
  <c r="P280" i="2"/>
  <c r="BI279" i="2"/>
  <c r="BH279" i="2"/>
  <c r="BG279" i="2"/>
  <c r="BF279" i="2"/>
  <c r="T279" i="2"/>
  <c r="R279" i="2"/>
  <c r="P279" i="2"/>
  <c r="BI277" i="2"/>
  <c r="BH277" i="2"/>
  <c r="BG277" i="2"/>
  <c r="BF277" i="2"/>
  <c r="T277" i="2"/>
  <c r="R277" i="2"/>
  <c r="P277" i="2"/>
  <c r="BI275" i="2"/>
  <c r="BH275" i="2"/>
  <c r="BG275" i="2"/>
  <c r="BF275" i="2"/>
  <c r="T275" i="2"/>
  <c r="R275" i="2"/>
  <c r="P275" i="2"/>
  <c r="BI274" i="2"/>
  <c r="BH274" i="2"/>
  <c r="BG274" i="2"/>
  <c r="BF274" i="2"/>
  <c r="T274" i="2"/>
  <c r="R274" i="2"/>
  <c r="P274" i="2"/>
  <c r="BI272" i="2"/>
  <c r="BH272" i="2"/>
  <c r="BG272" i="2"/>
  <c r="BF272" i="2"/>
  <c r="T272" i="2"/>
  <c r="R272" i="2"/>
  <c r="P272" i="2"/>
  <c r="BI270" i="2"/>
  <c r="BH270" i="2"/>
  <c r="BG270" i="2"/>
  <c r="BF270" i="2"/>
  <c r="T270" i="2"/>
  <c r="R270" i="2"/>
  <c r="P270" i="2"/>
  <c r="BI268" i="2"/>
  <c r="BH268" i="2"/>
  <c r="BG268" i="2"/>
  <c r="BF268" i="2"/>
  <c r="T268" i="2"/>
  <c r="R268" i="2"/>
  <c r="P268" i="2"/>
  <c r="BI267" i="2"/>
  <c r="BH267" i="2"/>
  <c r="BG267" i="2"/>
  <c r="BF267" i="2"/>
  <c r="T267" i="2"/>
  <c r="R267" i="2"/>
  <c r="P267" i="2"/>
  <c r="BI265" i="2"/>
  <c r="BH265" i="2"/>
  <c r="BG265" i="2"/>
  <c r="BF265" i="2"/>
  <c r="T265" i="2"/>
  <c r="R265" i="2"/>
  <c r="P265" i="2"/>
  <c r="BI263" i="2"/>
  <c r="BH263" i="2"/>
  <c r="BG263" i="2"/>
  <c r="BF263" i="2"/>
  <c r="T263" i="2"/>
  <c r="R263" i="2"/>
  <c r="P263" i="2"/>
  <c r="BI261" i="2"/>
  <c r="BH261" i="2"/>
  <c r="BG261" i="2"/>
  <c r="BF261" i="2"/>
  <c r="T261" i="2"/>
  <c r="R261" i="2"/>
  <c r="P261" i="2"/>
  <c r="BI260" i="2"/>
  <c r="BH260" i="2"/>
  <c r="BG260" i="2"/>
  <c r="BF260" i="2"/>
  <c r="T260" i="2"/>
  <c r="R260" i="2"/>
  <c r="P260" i="2"/>
  <c r="BI258" i="2"/>
  <c r="BH258" i="2"/>
  <c r="BG258" i="2"/>
  <c r="BF258" i="2"/>
  <c r="T258" i="2"/>
  <c r="R258" i="2"/>
  <c r="P258" i="2"/>
  <c r="BI256" i="2"/>
  <c r="BH256" i="2"/>
  <c r="BG256" i="2"/>
  <c r="BF256" i="2"/>
  <c r="T256" i="2"/>
  <c r="R256" i="2"/>
  <c r="P256" i="2"/>
  <c r="BI254" i="2"/>
  <c r="BH254" i="2"/>
  <c r="BG254" i="2"/>
  <c r="BF254" i="2"/>
  <c r="T254" i="2"/>
  <c r="R254" i="2"/>
  <c r="P254" i="2"/>
  <c r="BI252" i="2"/>
  <c r="BH252" i="2"/>
  <c r="BG252" i="2"/>
  <c r="BF252" i="2"/>
  <c r="T252" i="2"/>
  <c r="R252" i="2"/>
  <c r="P252" i="2"/>
  <c r="BI250" i="2"/>
  <c r="BH250" i="2"/>
  <c r="BG250" i="2"/>
  <c r="BF250" i="2"/>
  <c r="T250" i="2"/>
  <c r="R250" i="2"/>
  <c r="P250" i="2"/>
  <c r="BI249" i="2"/>
  <c r="BH249" i="2"/>
  <c r="BG249" i="2"/>
  <c r="BF249" i="2"/>
  <c r="T249" i="2"/>
  <c r="R249" i="2"/>
  <c r="P249" i="2"/>
  <c r="BI247" i="2"/>
  <c r="BH247" i="2"/>
  <c r="BG247" i="2"/>
  <c r="BF247" i="2"/>
  <c r="T247" i="2"/>
  <c r="R247" i="2"/>
  <c r="P247" i="2"/>
  <c r="BI245" i="2"/>
  <c r="BH245" i="2"/>
  <c r="BG245" i="2"/>
  <c r="BF245" i="2"/>
  <c r="T245" i="2"/>
  <c r="R245" i="2"/>
  <c r="P245" i="2"/>
  <c r="BI243" i="2"/>
  <c r="BH243" i="2"/>
  <c r="BG243" i="2"/>
  <c r="BF243" i="2"/>
  <c r="T243" i="2"/>
  <c r="R243" i="2"/>
  <c r="P243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8" i="2"/>
  <c r="BH238" i="2"/>
  <c r="BG238" i="2"/>
  <c r="BF238" i="2"/>
  <c r="T238" i="2"/>
  <c r="R238" i="2"/>
  <c r="P238" i="2"/>
  <c r="BI236" i="2"/>
  <c r="BH236" i="2"/>
  <c r="BG236" i="2"/>
  <c r="BF236" i="2"/>
  <c r="T236" i="2"/>
  <c r="R236" i="2"/>
  <c r="P236" i="2"/>
  <c r="BI234" i="2"/>
  <c r="BH234" i="2"/>
  <c r="BG234" i="2"/>
  <c r="BF234" i="2"/>
  <c r="T234" i="2"/>
  <c r="R234" i="2"/>
  <c r="P234" i="2"/>
  <c r="BI232" i="2"/>
  <c r="BH232" i="2"/>
  <c r="BG232" i="2"/>
  <c r="BF232" i="2"/>
  <c r="T232" i="2"/>
  <c r="R232" i="2"/>
  <c r="P232" i="2"/>
  <c r="BI230" i="2"/>
  <c r="BH230" i="2"/>
  <c r="BG230" i="2"/>
  <c r="BF230" i="2"/>
  <c r="T230" i="2"/>
  <c r="R230" i="2"/>
  <c r="P230" i="2"/>
  <c r="BI228" i="2"/>
  <c r="BH228" i="2"/>
  <c r="BG228" i="2"/>
  <c r="BF228" i="2"/>
  <c r="T228" i="2"/>
  <c r="R228" i="2"/>
  <c r="P228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19" i="2"/>
  <c r="BH219" i="2"/>
  <c r="BG219" i="2"/>
  <c r="BF219" i="2"/>
  <c r="T219" i="2"/>
  <c r="R219" i="2"/>
  <c r="P219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5" i="2"/>
  <c r="BH205" i="2"/>
  <c r="BG205" i="2"/>
  <c r="BF205" i="2"/>
  <c r="T205" i="2"/>
  <c r="R205" i="2"/>
  <c r="P205" i="2"/>
  <c r="BI203" i="2"/>
  <c r="BH203" i="2"/>
  <c r="BG203" i="2"/>
  <c r="BF203" i="2"/>
  <c r="T203" i="2"/>
  <c r="R203" i="2"/>
  <c r="P203" i="2"/>
  <c r="BI201" i="2"/>
  <c r="BH201" i="2"/>
  <c r="BG201" i="2"/>
  <c r="BF201" i="2"/>
  <c r="T201" i="2"/>
  <c r="R201" i="2"/>
  <c r="P201" i="2"/>
  <c r="BI199" i="2"/>
  <c r="BH199" i="2"/>
  <c r="BG199" i="2"/>
  <c r="BF199" i="2"/>
  <c r="T199" i="2"/>
  <c r="R199" i="2"/>
  <c r="P199" i="2"/>
  <c r="BI197" i="2"/>
  <c r="BH197" i="2"/>
  <c r="BG197" i="2"/>
  <c r="BF197" i="2"/>
  <c r="T197" i="2"/>
  <c r="R197" i="2"/>
  <c r="P197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2" i="2"/>
  <c r="BH192" i="2"/>
  <c r="BG192" i="2"/>
  <c r="BF192" i="2"/>
  <c r="T192" i="2"/>
  <c r="R192" i="2"/>
  <c r="P192" i="2"/>
  <c r="BI190" i="2"/>
  <c r="BH190" i="2"/>
  <c r="BG190" i="2"/>
  <c r="BF190" i="2"/>
  <c r="T190" i="2"/>
  <c r="R190" i="2"/>
  <c r="P190" i="2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84" i="2"/>
  <c r="BH184" i="2"/>
  <c r="BG184" i="2"/>
  <c r="BF184" i="2"/>
  <c r="T184" i="2"/>
  <c r="R184" i="2"/>
  <c r="P184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6" i="2"/>
  <c r="BH136" i="2"/>
  <c r="BG136" i="2"/>
  <c r="BF136" i="2"/>
  <c r="T136" i="2"/>
  <c r="R136" i="2"/>
  <c r="P136" i="2"/>
  <c r="BI134" i="2"/>
  <c r="BH134" i="2"/>
  <c r="BG134" i="2"/>
  <c r="BF134" i="2"/>
  <c r="T134" i="2"/>
  <c r="R134" i="2"/>
  <c r="P134" i="2"/>
  <c r="BI132" i="2"/>
  <c r="BH132" i="2"/>
  <c r="BG132" i="2"/>
  <c r="BF132" i="2"/>
  <c r="T132" i="2"/>
  <c r="R132" i="2"/>
  <c r="P132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F120" i="2"/>
  <c r="E118" i="2"/>
  <c r="F89" i="2"/>
  <c r="E87" i="2"/>
  <c r="J24" i="2"/>
  <c r="E24" i="2"/>
  <c r="J123" i="2" s="1"/>
  <c r="J23" i="2"/>
  <c r="J21" i="2"/>
  <c r="E21" i="2"/>
  <c r="J122" i="2" s="1"/>
  <c r="J20" i="2"/>
  <c r="J18" i="2"/>
  <c r="E18" i="2"/>
  <c r="F123" i="2" s="1"/>
  <c r="J17" i="2"/>
  <c r="J15" i="2"/>
  <c r="E15" i="2"/>
  <c r="F122" i="2" s="1"/>
  <c r="J14" i="2"/>
  <c r="J12" i="2"/>
  <c r="J89" i="2" s="1"/>
  <c r="E7" i="2"/>
  <c r="E85" i="2" s="1"/>
  <c r="L90" i="1"/>
  <c r="AM90" i="1"/>
  <c r="AM89" i="1"/>
  <c r="L89" i="1"/>
  <c r="AM87" i="1"/>
  <c r="L87" i="1"/>
  <c r="L85" i="1"/>
  <c r="L84" i="1"/>
  <c r="BK185" i="3"/>
  <c r="BK184" i="3"/>
  <c r="BK178" i="3"/>
  <c r="BK177" i="3"/>
  <c r="J177" i="3"/>
  <c r="BK174" i="3"/>
  <c r="BK171" i="3"/>
  <c r="J170" i="3"/>
  <c r="J169" i="3"/>
  <c r="BK168" i="3"/>
  <c r="J167" i="3"/>
  <c r="J166" i="3"/>
  <c r="J164" i="3"/>
  <c r="BK163" i="3"/>
  <c r="J155" i="3"/>
  <c r="BK154" i="3"/>
  <c r="BK153" i="3"/>
  <c r="BK152" i="3"/>
  <c r="J150" i="3"/>
  <c r="BK145" i="3"/>
  <c r="J144" i="3"/>
  <c r="J143" i="3"/>
  <c r="J142" i="3"/>
  <c r="J141" i="3"/>
  <c r="BK138" i="3"/>
  <c r="BK137" i="3"/>
  <c r="J136" i="3"/>
  <c r="BK134" i="3"/>
  <c r="J133" i="3"/>
  <c r="J131" i="3"/>
  <c r="J129" i="3"/>
  <c r="BK128" i="3"/>
  <c r="BK379" i="2"/>
  <c r="J376" i="2"/>
  <c r="J372" i="2"/>
  <c r="J371" i="2"/>
  <c r="J367" i="2"/>
  <c r="J365" i="2"/>
  <c r="BK363" i="2"/>
  <c r="BK361" i="2"/>
  <c r="BK355" i="2"/>
  <c r="BK353" i="2"/>
  <c r="BK351" i="2"/>
  <c r="BK339" i="2"/>
  <c r="BK337" i="2"/>
  <c r="BK335" i="2"/>
  <c r="J333" i="2"/>
  <c r="BK331" i="2"/>
  <c r="J327" i="2"/>
  <c r="BK325" i="2"/>
  <c r="J321" i="2"/>
  <c r="J315" i="2"/>
  <c r="BK307" i="2"/>
  <c r="J297" i="2"/>
  <c r="BK291" i="2"/>
  <c r="J289" i="2"/>
  <c r="J287" i="2"/>
  <c r="BK282" i="2"/>
  <c r="J280" i="2"/>
  <c r="J279" i="2"/>
  <c r="BK277" i="2"/>
  <c r="BK275" i="2"/>
  <c r="BK274" i="2"/>
  <c r="BK272" i="2"/>
  <c r="BK270" i="2"/>
  <c r="BK268" i="2"/>
  <c r="BK243" i="2"/>
  <c r="BK241" i="2"/>
  <c r="BK236" i="2"/>
  <c r="J234" i="2"/>
  <c r="J232" i="2"/>
  <c r="BK230" i="2"/>
  <c r="J228" i="2"/>
  <c r="BK224" i="2"/>
  <c r="J219" i="2"/>
  <c r="BK217" i="2"/>
  <c r="J216" i="2"/>
  <c r="BK213" i="2"/>
  <c r="BK212" i="2"/>
  <c r="J210" i="2"/>
  <c r="BK209" i="2"/>
  <c r="BK208" i="2"/>
  <c r="BK199" i="2"/>
  <c r="BK197" i="2"/>
  <c r="BK184" i="2"/>
  <c r="J182" i="2"/>
  <c r="BK176" i="2"/>
  <c r="BK174" i="2"/>
  <c r="BK172" i="2"/>
  <c r="BK168" i="2"/>
  <c r="J160" i="2"/>
  <c r="J159" i="2"/>
  <c r="J157" i="2"/>
  <c r="J156" i="2"/>
  <c r="J155" i="2"/>
  <c r="J151" i="2"/>
  <c r="BK149" i="2"/>
  <c r="J149" i="2"/>
  <c r="BK148" i="2"/>
  <c r="J148" i="2"/>
  <c r="J142" i="2"/>
  <c r="J138" i="2"/>
  <c r="J134" i="2"/>
  <c r="BK130" i="2"/>
  <c r="BK186" i="3"/>
  <c r="BK179" i="3"/>
  <c r="BK176" i="3"/>
  <c r="BK175" i="3"/>
  <c r="J174" i="3"/>
  <c r="J172" i="3"/>
  <c r="BK170" i="3"/>
  <c r="BK169" i="3"/>
  <c r="BK166" i="3"/>
  <c r="BK165" i="3"/>
  <c r="J163" i="3"/>
  <c r="J162" i="3"/>
  <c r="BK158" i="3"/>
  <c r="BK156" i="3"/>
  <c r="BK155" i="3"/>
  <c r="J152" i="3"/>
  <c r="J149" i="3"/>
  <c r="J146" i="3"/>
  <c r="BK140" i="3"/>
  <c r="J138" i="3"/>
  <c r="J132" i="3"/>
  <c r="J128" i="3"/>
  <c r="BK390" i="2"/>
  <c r="BK388" i="2"/>
  <c r="J386" i="2"/>
  <c r="J385" i="2"/>
  <c r="J383" i="2"/>
  <c r="J382" i="2"/>
  <c r="BK381" i="2"/>
  <c r="J379" i="2"/>
  <c r="BK378" i="2"/>
  <c r="BK376" i="2"/>
  <c r="J374" i="2"/>
  <c r="J369" i="2"/>
  <c r="BK367" i="2"/>
  <c r="BK365" i="2"/>
  <c r="J363" i="2"/>
  <c r="J361" i="2"/>
  <c r="BK359" i="2"/>
  <c r="J353" i="2"/>
  <c r="BK349" i="2"/>
  <c r="J345" i="2"/>
  <c r="J343" i="2"/>
  <c r="J341" i="2"/>
  <c r="J337" i="2"/>
  <c r="BK329" i="2"/>
  <c r="BK321" i="2"/>
  <c r="J319" i="2"/>
  <c r="BK317" i="2"/>
  <c r="J311" i="2"/>
  <c r="J309" i="2"/>
  <c r="J303" i="2"/>
  <c r="BK299" i="2"/>
  <c r="BK297" i="2"/>
  <c r="J295" i="2"/>
  <c r="J293" i="2"/>
  <c r="J291" i="2"/>
  <c r="BK285" i="2"/>
  <c r="J282" i="2"/>
  <c r="BK280" i="2"/>
  <c r="BK279" i="2"/>
  <c r="J275" i="2"/>
  <c r="J274" i="2"/>
  <c r="J272" i="2"/>
  <c r="J270" i="2"/>
  <c r="J268" i="2"/>
  <c r="BK267" i="2"/>
  <c r="BK265" i="2"/>
  <c r="BK263" i="2"/>
  <c r="J261" i="2"/>
  <c r="J260" i="2"/>
  <c r="BK258" i="2"/>
  <c r="BK256" i="2"/>
  <c r="J254" i="2"/>
  <c r="J250" i="2"/>
  <c r="J243" i="2"/>
  <c r="J241" i="2"/>
  <c r="BK240" i="2"/>
  <c r="J236" i="2"/>
  <c r="BK232" i="2"/>
  <c r="J225" i="2"/>
  <c r="J224" i="2"/>
  <c r="BK215" i="2"/>
  <c r="J213" i="2"/>
  <c r="J212" i="2"/>
  <c r="J211" i="2"/>
  <c r="J207" i="2"/>
  <c r="BK205" i="2"/>
  <c r="J203" i="2"/>
  <c r="BK201" i="2"/>
  <c r="J195" i="2"/>
  <c r="BK194" i="2"/>
  <c r="J192" i="2"/>
  <c r="J190" i="2"/>
  <c r="BK186" i="2"/>
  <c r="J184" i="2"/>
  <c r="J176" i="2"/>
  <c r="J173" i="2"/>
  <c r="J172" i="2"/>
  <c r="J171" i="2"/>
  <c r="J169" i="2"/>
  <c r="J168" i="2"/>
  <c r="BK155" i="2"/>
  <c r="BK154" i="2"/>
  <c r="BK151" i="2"/>
  <c r="J146" i="2"/>
  <c r="BK145" i="2"/>
  <c r="J143" i="2"/>
  <c r="BK142" i="2"/>
  <c r="J140" i="2"/>
  <c r="BK129" i="2"/>
  <c r="AS94" i="1"/>
  <c r="BK164" i="3"/>
  <c r="BK162" i="3"/>
  <c r="J161" i="3"/>
  <c r="BK160" i="3"/>
  <c r="J158" i="3"/>
  <c r="BK157" i="3"/>
  <c r="J156" i="3"/>
  <c r="J154" i="3"/>
  <c r="J153" i="3"/>
  <c r="BK150" i="3"/>
  <c r="BK149" i="3"/>
  <c r="J148" i="3"/>
  <c r="J147" i="3"/>
  <c r="J145" i="3"/>
  <c r="BK141" i="3"/>
  <c r="J140" i="3"/>
  <c r="BK133" i="3"/>
  <c r="BK132" i="3"/>
  <c r="BK131" i="3"/>
  <c r="J389" i="2"/>
  <c r="J388" i="2"/>
  <c r="BK385" i="2"/>
  <c r="BK383" i="2"/>
  <c r="BK374" i="2"/>
  <c r="BK371" i="2"/>
  <c r="J359" i="2"/>
  <c r="BK357" i="2"/>
  <c r="J351" i="2"/>
  <c r="J349" i="2"/>
  <c r="J347" i="2"/>
  <c r="BK345" i="2"/>
  <c r="BK343" i="2"/>
  <c r="J335" i="2"/>
  <c r="BK333" i="2"/>
  <c r="J331" i="2"/>
  <c r="BK323" i="2"/>
  <c r="BK315" i="2"/>
  <c r="J313" i="2"/>
  <c r="J305" i="2"/>
  <c r="BK303" i="2"/>
  <c r="J301" i="2"/>
  <c r="BK289" i="2"/>
  <c r="BK287" i="2"/>
  <c r="BK283" i="2"/>
  <c r="J277" i="2"/>
  <c r="J267" i="2"/>
  <c r="BK261" i="2"/>
  <c r="BK260" i="2"/>
  <c r="J258" i="2"/>
  <c r="BK254" i="2"/>
  <c r="J252" i="2"/>
  <c r="BK250" i="2"/>
  <c r="BK249" i="2"/>
  <c r="J247" i="2"/>
  <c r="BK245" i="2"/>
  <c r="J240" i="2"/>
  <c r="BK238" i="2"/>
  <c r="BK234" i="2"/>
  <c r="J230" i="2"/>
  <c r="BK226" i="2"/>
  <c r="BK225" i="2"/>
  <c r="BK222" i="2"/>
  <c r="BK221" i="2"/>
  <c r="BK211" i="2"/>
  <c r="J208" i="2"/>
  <c r="J205" i="2"/>
  <c r="BK203" i="2"/>
  <c r="J201" i="2"/>
  <c r="J197" i="2"/>
  <c r="BK192" i="2"/>
  <c r="BK190" i="2"/>
  <c r="J188" i="2"/>
  <c r="BK182" i="2"/>
  <c r="BK180" i="2"/>
  <c r="J179" i="2"/>
  <c r="BK178" i="2"/>
  <c r="BK160" i="2"/>
  <c r="BK159" i="2"/>
  <c r="BK156" i="2"/>
  <c r="BK153" i="2"/>
  <c r="BK140" i="2"/>
  <c r="BK136" i="2"/>
  <c r="J132" i="2"/>
  <c r="J130" i="2"/>
  <c r="J129" i="2"/>
  <c r="J186" i="3"/>
  <c r="J185" i="3"/>
  <c r="J184" i="3"/>
  <c r="BK183" i="3"/>
  <c r="J183" i="3"/>
  <c r="BK182" i="3"/>
  <c r="J182" i="3"/>
  <c r="BK181" i="3"/>
  <c r="J181" i="3"/>
  <c r="J179" i="3"/>
  <c r="J178" i="3"/>
  <c r="J176" i="3"/>
  <c r="J175" i="3"/>
  <c r="BK172" i="3"/>
  <c r="J171" i="3"/>
  <c r="J168" i="3"/>
  <c r="BK167" i="3"/>
  <c r="J165" i="3"/>
  <c r="BK161" i="3"/>
  <c r="J160" i="3"/>
  <c r="J157" i="3"/>
  <c r="BK148" i="3"/>
  <c r="BK147" i="3"/>
  <c r="BK146" i="3"/>
  <c r="BK144" i="3"/>
  <c r="BK143" i="3"/>
  <c r="BK142" i="3"/>
  <c r="J137" i="3"/>
  <c r="BK136" i="3"/>
  <c r="J134" i="3"/>
  <c r="BK129" i="3"/>
  <c r="J390" i="2"/>
  <c r="BK389" i="2"/>
  <c r="BK386" i="2"/>
  <c r="BK382" i="2"/>
  <c r="J381" i="2"/>
  <c r="J378" i="2"/>
  <c r="BK372" i="2"/>
  <c r="BK369" i="2"/>
  <c r="J357" i="2"/>
  <c r="J355" i="2"/>
  <c r="BK347" i="2"/>
  <c r="BK341" i="2"/>
  <c r="J339" i="2"/>
  <c r="J329" i="2"/>
  <c r="BK327" i="2"/>
  <c r="J325" i="2"/>
  <c r="J323" i="2"/>
  <c r="BK319" i="2"/>
  <c r="J317" i="2"/>
  <c r="BK313" i="2"/>
  <c r="BK311" i="2"/>
  <c r="BK309" i="2"/>
  <c r="J307" i="2"/>
  <c r="BK305" i="2"/>
  <c r="BK301" i="2"/>
  <c r="J299" i="2"/>
  <c r="BK295" i="2"/>
  <c r="BK293" i="2"/>
  <c r="J285" i="2"/>
  <c r="J283" i="2"/>
  <c r="J265" i="2"/>
  <c r="J263" i="2"/>
  <c r="J256" i="2"/>
  <c r="BK252" i="2"/>
  <c r="J249" i="2"/>
  <c r="BK247" i="2"/>
  <c r="J245" i="2"/>
  <c r="J238" i="2"/>
  <c r="BK228" i="2"/>
  <c r="J226" i="2"/>
  <c r="J222" i="2"/>
  <c r="J221" i="2"/>
  <c r="BK219" i="2"/>
  <c r="J217" i="2"/>
  <c r="BK216" i="2"/>
  <c r="J215" i="2"/>
  <c r="BK210" i="2"/>
  <c r="J209" i="2"/>
  <c r="BK207" i="2"/>
  <c r="J199" i="2"/>
  <c r="BK195" i="2"/>
  <c r="J194" i="2"/>
  <c r="BK188" i="2"/>
  <c r="J186" i="2"/>
  <c r="J180" i="2"/>
  <c r="BK179" i="2"/>
  <c r="J178" i="2"/>
  <c r="J174" i="2"/>
  <c r="BK173" i="2"/>
  <c r="BK171" i="2"/>
  <c r="BK169" i="2"/>
  <c r="BK157" i="2"/>
  <c r="J154" i="2"/>
  <c r="J153" i="2"/>
  <c r="BK146" i="2"/>
  <c r="J145" i="2"/>
  <c r="BK143" i="2"/>
  <c r="BK138" i="2"/>
  <c r="J136" i="2"/>
  <c r="BK134" i="2"/>
  <c r="BK132" i="2"/>
  <c r="R128" i="2" l="1"/>
  <c r="P141" i="2"/>
  <c r="P158" i="2"/>
  <c r="T158" i="2"/>
  <c r="R170" i="2"/>
  <c r="P214" i="2"/>
  <c r="R214" i="2"/>
  <c r="R288" i="2"/>
  <c r="BK380" i="2"/>
  <c r="J380" i="2" s="1"/>
  <c r="J105" i="2" s="1"/>
  <c r="R380" i="2"/>
  <c r="BK384" i="2"/>
  <c r="J384" i="2" s="1"/>
  <c r="J106" i="2" s="1"/>
  <c r="P384" i="2"/>
  <c r="T135" i="3"/>
  <c r="P139" i="3"/>
  <c r="T139" i="3"/>
  <c r="P151" i="3"/>
  <c r="T151" i="3"/>
  <c r="BK159" i="3"/>
  <c r="J159" i="3" s="1"/>
  <c r="J103" i="3" s="1"/>
  <c r="P180" i="3"/>
  <c r="P128" i="2"/>
  <c r="BK141" i="2"/>
  <c r="J141" i="2"/>
  <c r="J99" i="2"/>
  <c r="T141" i="2"/>
  <c r="BK170" i="2"/>
  <c r="J170" i="2"/>
  <c r="J101" i="2" s="1"/>
  <c r="BK191" i="2"/>
  <c r="J191" i="2" s="1"/>
  <c r="J102" i="2" s="1"/>
  <c r="R191" i="2"/>
  <c r="T191" i="2"/>
  <c r="BK288" i="2"/>
  <c r="J288" i="2"/>
  <c r="J104" i="2" s="1"/>
  <c r="T288" i="2"/>
  <c r="P380" i="2"/>
  <c r="T380" i="2"/>
  <c r="T384" i="2"/>
  <c r="P127" i="3"/>
  <c r="R127" i="3"/>
  <c r="T127" i="3"/>
  <c r="P130" i="3"/>
  <c r="T130" i="3"/>
  <c r="BK139" i="3"/>
  <c r="J139" i="3" s="1"/>
  <c r="J101" i="3" s="1"/>
  <c r="R139" i="3"/>
  <c r="BK151" i="3"/>
  <c r="J151" i="3"/>
  <c r="J102" i="3" s="1"/>
  <c r="R151" i="3"/>
  <c r="P159" i="3"/>
  <c r="R180" i="3"/>
  <c r="BK135" i="3"/>
  <c r="J135" i="3" s="1"/>
  <c r="J100" i="3" s="1"/>
  <c r="P135" i="3"/>
  <c r="R135" i="3"/>
  <c r="R159" i="3"/>
  <c r="BK180" i="3"/>
  <c r="J180" i="3"/>
  <c r="J105" i="3" s="1"/>
  <c r="BK128" i="2"/>
  <c r="J128" i="2" s="1"/>
  <c r="J98" i="2" s="1"/>
  <c r="T128" i="2"/>
  <c r="R141" i="2"/>
  <c r="BK158" i="2"/>
  <c r="J158" i="2"/>
  <c r="J100" i="2" s="1"/>
  <c r="R158" i="2"/>
  <c r="P170" i="2"/>
  <c r="T170" i="2"/>
  <c r="P191" i="2"/>
  <c r="BK214" i="2"/>
  <c r="J214" i="2" s="1"/>
  <c r="J103" i="2" s="1"/>
  <c r="T214" i="2"/>
  <c r="P288" i="2"/>
  <c r="R384" i="2"/>
  <c r="BK127" i="3"/>
  <c r="J127" i="3" s="1"/>
  <c r="J98" i="3" s="1"/>
  <c r="BK130" i="3"/>
  <c r="J130" i="3"/>
  <c r="J99" i="3"/>
  <c r="R130" i="3"/>
  <c r="T159" i="3"/>
  <c r="BK173" i="3"/>
  <c r="J173" i="3"/>
  <c r="J104" i="3" s="1"/>
  <c r="P173" i="3"/>
  <c r="R173" i="3"/>
  <c r="T173" i="3"/>
  <c r="T180" i="3"/>
  <c r="F92" i="2"/>
  <c r="E116" i="2"/>
  <c r="BE129" i="2"/>
  <c r="BE151" i="2"/>
  <c r="BE155" i="2"/>
  <c r="BE159" i="2"/>
  <c r="BE160" i="2"/>
  <c r="BE172" i="2"/>
  <c r="BE176" i="2"/>
  <c r="BE182" i="2"/>
  <c r="BE184" i="2"/>
  <c r="BE190" i="2"/>
  <c r="BE201" i="2"/>
  <c r="BE211" i="2"/>
  <c r="BE212" i="2"/>
  <c r="BE230" i="2"/>
  <c r="BE232" i="2"/>
  <c r="BE234" i="2"/>
  <c r="BE236" i="2"/>
  <c r="BE238" i="2"/>
  <c r="BE240" i="2"/>
  <c r="BE254" i="2"/>
  <c r="BE260" i="2"/>
  <c r="BE268" i="2"/>
  <c r="BE275" i="2"/>
  <c r="BE277" i="2"/>
  <c r="BE280" i="2"/>
  <c r="BE289" i="2"/>
  <c r="BE325" i="2"/>
  <c r="BE331" i="2"/>
  <c r="BE333" i="2"/>
  <c r="BE335" i="2"/>
  <c r="BE343" i="2"/>
  <c r="BE351" i="2"/>
  <c r="BE359" i="2"/>
  <c r="BE363" i="2"/>
  <c r="BE365" i="2"/>
  <c r="BE374" i="2"/>
  <c r="BE378" i="2"/>
  <c r="BE383" i="2"/>
  <c r="BE385" i="2"/>
  <c r="BE388" i="2"/>
  <c r="E85" i="3"/>
  <c r="F121" i="3"/>
  <c r="BE132" i="3"/>
  <c r="BE138" i="3"/>
  <c r="BE140" i="3"/>
  <c r="BE145" i="3"/>
  <c r="BE150" i="3"/>
  <c r="BE152" i="3"/>
  <c r="BE154" i="3"/>
  <c r="BE155" i="3"/>
  <c r="BE158" i="3"/>
  <c r="BE160" i="3"/>
  <c r="BE164" i="3"/>
  <c r="BE166" i="3"/>
  <c r="BE169" i="3"/>
  <c r="BE171" i="3"/>
  <c r="BE176" i="3"/>
  <c r="BE179" i="3"/>
  <c r="BE181" i="3"/>
  <c r="BE182" i="3"/>
  <c r="BE183" i="3"/>
  <c r="F91" i="2"/>
  <c r="J92" i="2"/>
  <c r="J120" i="2"/>
  <c r="BE134" i="2"/>
  <c r="BE138" i="2"/>
  <c r="BE143" i="2"/>
  <c r="BE145" i="2"/>
  <c r="BE146" i="2"/>
  <c r="BE154" i="2"/>
  <c r="BE168" i="2"/>
  <c r="BE171" i="2"/>
  <c r="BE174" i="2"/>
  <c r="BE194" i="2"/>
  <c r="BE209" i="2"/>
  <c r="BE213" i="2"/>
  <c r="BE215" i="2"/>
  <c r="BE216" i="2"/>
  <c r="BE241" i="2"/>
  <c r="BE256" i="2"/>
  <c r="BE265" i="2"/>
  <c r="BE267" i="2"/>
  <c r="BE270" i="2"/>
  <c r="BE272" i="2"/>
  <c r="BE274" i="2"/>
  <c r="BE279" i="2"/>
  <c r="BE282" i="2"/>
  <c r="BE291" i="2"/>
  <c r="BE295" i="2"/>
  <c r="BE297" i="2"/>
  <c r="BE307" i="2"/>
  <c r="BE319" i="2"/>
  <c r="BE339" i="2"/>
  <c r="BE347" i="2"/>
  <c r="BE361" i="2"/>
  <c r="BE376" i="2"/>
  <c r="BE379" i="2"/>
  <c r="BE381" i="2"/>
  <c r="BE382" i="2"/>
  <c r="BE386" i="2"/>
  <c r="J91" i="3"/>
  <c r="BE128" i="3"/>
  <c r="BE129" i="3"/>
  <c r="BE134" i="3"/>
  <c r="BE136" i="3"/>
  <c r="BE142" i="3"/>
  <c r="BE146" i="3"/>
  <c r="BE156" i="3"/>
  <c r="BE161" i="3"/>
  <c r="BE162" i="3"/>
  <c r="BE163" i="3"/>
  <c r="BE186" i="3"/>
  <c r="J91" i="2"/>
  <c r="BE130" i="2"/>
  <c r="BE136" i="2"/>
  <c r="BE149" i="2"/>
  <c r="BE156" i="2"/>
  <c r="BE157" i="2"/>
  <c r="BE179" i="2"/>
  <c r="BE180" i="2"/>
  <c r="BE186" i="2"/>
  <c r="BE195" i="2"/>
  <c r="BE197" i="2"/>
  <c r="BE199" i="2"/>
  <c r="BE207" i="2"/>
  <c r="BE208" i="2"/>
  <c r="BE217" i="2"/>
  <c r="BE224" i="2"/>
  <c r="BE226" i="2"/>
  <c r="BE228" i="2"/>
  <c r="BE243" i="2"/>
  <c r="BE247" i="2"/>
  <c r="BE250" i="2"/>
  <c r="BE287" i="2"/>
  <c r="BE305" i="2"/>
  <c r="BE311" i="2"/>
  <c r="BE323" i="2"/>
  <c r="BE329" i="2"/>
  <c r="BE337" i="2"/>
  <c r="BE341" i="2"/>
  <c r="BE345" i="2"/>
  <c r="BE353" i="2"/>
  <c r="BE355" i="2"/>
  <c r="BE357" i="2"/>
  <c r="BE369" i="2"/>
  <c r="BE371" i="2"/>
  <c r="BE389" i="2"/>
  <c r="BE390" i="2"/>
  <c r="J92" i="3"/>
  <c r="F122" i="3"/>
  <c r="BE131" i="3"/>
  <c r="BE133" i="3"/>
  <c r="BE137" i="3"/>
  <c r="BE141" i="3"/>
  <c r="BE143" i="3"/>
  <c r="BE144" i="3"/>
  <c r="BE153" i="3"/>
  <c r="BE157" i="3"/>
  <c r="BE167" i="3"/>
  <c r="BE168" i="3"/>
  <c r="BE172" i="3"/>
  <c r="BE174" i="3"/>
  <c r="BE177" i="3"/>
  <c r="BE178" i="3"/>
  <c r="BE132" i="2"/>
  <c r="BE140" i="2"/>
  <c r="BE142" i="2"/>
  <c r="BE148" i="2"/>
  <c r="BE153" i="2"/>
  <c r="BE169" i="2"/>
  <c r="BE173" i="2"/>
  <c r="BE178" i="2"/>
  <c r="BE188" i="2"/>
  <c r="BE192" i="2"/>
  <c r="BE203" i="2"/>
  <c r="BE205" i="2"/>
  <c r="BE210" i="2"/>
  <c r="BE219" i="2"/>
  <c r="BE221" i="2"/>
  <c r="BE222" i="2"/>
  <c r="BE225" i="2"/>
  <c r="BE245" i="2"/>
  <c r="BE249" i="2"/>
  <c r="BE252" i="2"/>
  <c r="BE258" i="2"/>
  <c r="BE261" i="2"/>
  <c r="BE263" i="2"/>
  <c r="BE283" i="2"/>
  <c r="BE285" i="2"/>
  <c r="BE293" i="2"/>
  <c r="BE299" i="2"/>
  <c r="BE301" i="2"/>
  <c r="BE303" i="2"/>
  <c r="BE309" i="2"/>
  <c r="BE313" i="2"/>
  <c r="BE315" i="2"/>
  <c r="BE317" i="2"/>
  <c r="BE321" i="2"/>
  <c r="BE327" i="2"/>
  <c r="BE349" i="2"/>
  <c r="BE367" i="2"/>
  <c r="BE372" i="2"/>
  <c r="J89" i="3"/>
  <c r="BE147" i="3"/>
  <c r="BE148" i="3"/>
  <c r="BE149" i="3"/>
  <c r="BE165" i="3"/>
  <c r="BE170" i="3"/>
  <c r="BE175" i="3"/>
  <c r="BE184" i="3"/>
  <c r="BE185" i="3"/>
  <c r="F36" i="2"/>
  <c r="BC95" i="1" s="1"/>
  <c r="F37" i="3"/>
  <c r="BD96" i="1" s="1"/>
  <c r="J34" i="2"/>
  <c r="AW95" i="1"/>
  <c r="F34" i="3"/>
  <c r="BA96" i="1" s="1"/>
  <c r="F35" i="3"/>
  <c r="BB96" i="1"/>
  <c r="F37" i="2"/>
  <c r="BD95" i="1" s="1"/>
  <c r="J34" i="3"/>
  <c r="AW96" i="1"/>
  <c r="F36" i="3"/>
  <c r="BC96" i="1" s="1"/>
  <c r="F34" i="2"/>
  <c r="BA95" i="1" s="1"/>
  <c r="F35" i="2"/>
  <c r="BB95" i="1" s="1"/>
  <c r="T127" i="2" l="1"/>
  <c r="T126" i="2" s="1"/>
  <c r="T126" i="3"/>
  <c r="T125" i="3" s="1"/>
  <c r="R126" i="3"/>
  <c r="R125" i="3" s="1"/>
  <c r="P126" i="3"/>
  <c r="P125" i="3" s="1"/>
  <c r="AU96" i="1" s="1"/>
  <c r="P127" i="2"/>
  <c r="P126" i="2" s="1"/>
  <c r="AU95" i="1" s="1"/>
  <c r="R127" i="2"/>
  <c r="R126" i="2" s="1"/>
  <c r="BK127" i="2"/>
  <c r="BK126" i="2" s="1"/>
  <c r="J126" i="2" s="1"/>
  <c r="J30" i="2" s="1"/>
  <c r="AG95" i="1" s="1"/>
  <c r="BK126" i="3"/>
  <c r="BK125" i="3" s="1"/>
  <c r="J125" i="3" s="1"/>
  <c r="J30" i="3" s="1"/>
  <c r="AG96" i="1" s="1"/>
  <c r="BA94" i="1"/>
  <c r="W30" i="1" s="1"/>
  <c r="J33" i="3"/>
  <c r="AV96" i="1" s="1"/>
  <c r="AT96" i="1" s="1"/>
  <c r="F33" i="2"/>
  <c r="AZ95" i="1" s="1"/>
  <c r="J33" i="2"/>
  <c r="AV95" i="1" s="1"/>
  <c r="AT95" i="1" s="1"/>
  <c r="BD94" i="1"/>
  <c r="W33" i="1" s="1"/>
  <c r="BB94" i="1"/>
  <c r="AX94" i="1" s="1"/>
  <c r="F33" i="3"/>
  <c r="AZ96" i="1" s="1"/>
  <c r="BC94" i="1"/>
  <c r="W32" i="1" s="1"/>
  <c r="AN95" i="1" l="1"/>
  <c r="AN96" i="1"/>
  <c r="J39" i="2"/>
  <c r="J39" i="3"/>
  <c r="J96" i="2"/>
  <c r="J127" i="2"/>
  <c r="J97" i="2" s="1"/>
  <c r="J96" i="3"/>
  <c r="J126" i="3"/>
  <c r="J97" i="3" s="1"/>
  <c r="AU94" i="1"/>
  <c r="AG94" i="1"/>
  <c r="AY94" i="1"/>
  <c r="AZ94" i="1"/>
  <c r="AV94" i="1" s="1"/>
  <c r="AK29" i="1" s="1"/>
  <c r="W31" i="1"/>
  <c r="AW94" i="1"/>
  <c r="AK30" i="1" s="1"/>
  <c r="AK26" i="1" l="1"/>
  <c r="AK35" i="1" s="1"/>
  <c r="W29" i="1"/>
  <c r="AT94" i="1"/>
  <c r="AN94" i="1" l="1"/>
</calcChain>
</file>

<file path=xl/sharedStrings.xml><?xml version="1.0" encoding="utf-8"?>
<sst xmlns="http://schemas.openxmlformats.org/spreadsheetml/2006/main" count="4260" uniqueCount="973">
  <si>
    <t>Export Komplet</t>
  </si>
  <si>
    <t/>
  </si>
  <si>
    <t>2.0</t>
  </si>
  <si>
    <t>ZAMOK</t>
  </si>
  <si>
    <t>False</t>
  </si>
  <si>
    <t>{8e94e9c2-d56a-4866-b3cf-f87ecb964080}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</si>
  <si>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</si>
  <si>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</si>
  <si>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</si>
  <si>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</si>
  <si>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</si>
  <si>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</si>
  <si>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</si>
  <si>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</si>
  <si>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Ova_LKF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</si>
  <si>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</si>
  <si>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</si>
  <si>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D.1.4.1 Vytápění - Rekonstrukce kotelny a výměna těles budovy ZZ v areálu Lékařské fakulty OU-objekty C,D,E</t>
  </si>
  <si>
    <t>KSO:</t>
  </si>
  <si>
    <t>CC-CZ:</t>
  </si>
  <si>
    <t>Místo:</t>
  </si>
  <si>
    <t>Ostrava</t>
  </si>
  <si>
    <t>Datum:</t>
  </si>
  <si>
    <t>5. 3. 2020</t>
  </si>
  <si>
    <t>Zadavatel:</t>
  </si>
  <si>
    <t>IČ:</t>
  </si>
  <si>
    <t xml:space="preserve"> 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</si>
  <si>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</si>
  <si>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</si>
  <si>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</si>
  <si>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</si>
  <si>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</si>
  <si>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</si>
  <si>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</si>
  <si>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</si>
  <si>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</si>
  <si>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</si>
  <si>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</si>
  <si>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</si>
  <si>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</si>
  <si>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</si>
  <si>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</si>
  <si>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</si>
  <si>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</si>
  <si>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</si>
  <si>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</si>
  <si>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</si>
  <si>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</si>
  <si>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</si>
  <si>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</si>
  <si>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</si>
  <si>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</si>
  <si>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</si>
  <si>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</si>
  <si>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</si>
  <si>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</si>
  <si>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</si>
  <si>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</si>
  <si>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</si>
  <si>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</si>
  <si>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</si>
  <si>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</si>
  <si>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</si>
  <si>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</si>
  <si>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</si>
  <si>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</si>
  <si>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</si>
  <si>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</si>
  <si>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</si>
  <si>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</si>
  <si>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</si>
  <si>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</si>
  <si>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</si>
  <si>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</si>
  <si>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</si>
  <si>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</si>
  <si>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</si>
  <si>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</si>
  <si>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Ova_LKF_mont</t>
  </si>
  <si>
    <t>Montáž</t>
  </si>
  <si>
    <t>STA</t>
  </si>
  <si>
    <t>1</t>
  </si>
  <si>
    <t>{ef84289f-9668-46b5-a8f2-2b5eed834623}</t>
  </si>
  <si>
    <t>2</t>
  </si>
  <si>
    <t>Ova_LKF_dem</t>
  </si>
  <si>
    <t>Demontáž</t>
  </si>
  <si>
    <t>{a946ffdf-59b6-4ad5-a831-f704b3da8bfa}</t>
  </si>
  <si>
    <t>KRYCÍ LIST SOUPISU PRACÍ</t>
  </si>
  <si>
    <t>Objekt:</t>
  </si>
  <si>
    <t>Ova_LKF_mont - Montáž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</si>
  <si>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</si>
  <si>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</si>
  <si>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</si>
  <si>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</si>
  <si>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</si>
  <si>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</si>
  <si>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713 - Izolace tepelné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</si>
  <si>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</si>
  <si>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</si>
  <si>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</si>
  <si>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</si>
  <si>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</si>
  <si>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</si>
  <si>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767 - Konstrukce zámečnické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</si>
  <si>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</si>
  <si>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</si>
  <si>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</si>
  <si>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</si>
  <si>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</si>
  <si>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</si>
  <si>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</si>
  <si>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</si>
  <si>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</si>
  <si>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</si>
  <si>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</si>
  <si>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</si>
  <si>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</si>
  <si>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</si>
  <si>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</si>
  <si>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</si>
  <si>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</si>
  <si>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</si>
  <si>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</si>
  <si>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</si>
  <si>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713463125</t>
  </si>
  <si>
    <t xml:space="preserve">Montáž izolace tepelné potrubními pouzdry </t>
  </si>
  <si>
    <t>m</t>
  </si>
  <si>
    <t>16</t>
  </si>
  <si>
    <t>-461853774</t>
  </si>
  <si>
    <t>3</t>
  </si>
  <si>
    <t>M</t>
  </si>
  <si>
    <t>631545700</t>
  </si>
  <si>
    <t>pouzdro potrubní izolační s Al 22/40 mm</t>
  </si>
  <si>
    <t>32</t>
  </si>
  <si>
    <t>1468095956</t>
  </si>
  <si>
    <t>VV</t>
  </si>
  <si>
    <t>"TZ,v.č.D.1.4.1-301-304"352</t>
  </si>
  <si>
    <t>4</t>
  </si>
  <si>
    <t>631545730</t>
  </si>
  <si>
    <t>pouzdro potrubní izolační s Al 42/40 mm</t>
  </si>
  <si>
    <t>-873037240</t>
  </si>
  <si>
    <t>"TZ,v.č.D.1.4.1-301-304"242</t>
  </si>
  <si>
    <t>7</t>
  </si>
  <si>
    <t>631546010</t>
  </si>
  <si>
    <t>pouzdro potrubní izolační s Al 28/50 mm</t>
  </si>
  <si>
    <t>-1956745745</t>
  </si>
  <si>
    <t>"TZ,v.č.D.1.4.1-301-304"50</t>
  </si>
  <si>
    <t>8</t>
  </si>
  <si>
    <t>631546020</t>
  </si>
  <si>
    <t>pouzdro potrubní izolační s Al 35/50 mm</t>
  </si>
  <si>
    <t>946065908</t>
  </si>
  <si>
    <t>"TZ,v.č.D.1.4.1-301-304"110</t>
  </si>
  <si>
    <t>9</t>
  </si>
  <si>
    <t>631546070</t>
  </si>
  <si>
    <t>pouzdro potrubní izolační s Al 76/50 mm</t>
  </si>
  <si>
    <t>-1440909888</t>
  </si>
  <si>
    <t>"TZ,v.č.D.1.4.1-301-304"39</t>
  </si>
  <si>
    <t>208</t>
  </si>
  <si>
    <t>998713102</t>
  </si>
  <si>
    <t>Přesun hmot tonážní pro izolace tepelné v objektech v do 12 m</t>
  </si>
  <si>
    <t>t</t>
  </si>
  <si>
    <t>1275019374</t>
  </si>
  <si>
    <t>722</t>
  </si>
  <si>
    <t>Zdravotechnika - vnitřní vodovod</t>
  </si>
  <si>
    <t>12</t>
  </si>
  <si>
    <t>722176112</t>
  </si>
  <si>
    <t>Montáž potrubí plastové spojované svary polyfuzně do D 20 mm</t>
  </si>
  <si>
    <t>2000652194</t>
  </si>
  <si>
    <t>20</t>
  </si>
  <si>
    <t>286151330</t>
  </si>
  <si>
    <t>trubka tlaková PPR řada PN 16 20 x 2,8</t>
  </si>
  <si>
    <t>-1006097909</t>
  </si>
  <si>
    <t>"TZ,v.č.D.1.4.1-304"17</t>
  </si>
  <si>
    <t>18</t>
  </si>
  <si>
    <t>722176115</t>
  </si>
  <si>
    <t>Montáž potrubí plastové spojované svary polyfuzně do D 40 mm</t>
  </si>
  <si>
    <t>1849224601</t>
  </si>
  <si>
    <t>19</t>
  </si>
  <si>
    <t>286151580</t>
  </si>
  <si>
    <t xml:space="preserve">trubka tlaková PPR řada PN 20 40 x 6,7 </t>
  </si>
  <si>
    <t>-827874835</t>
  </si>
  <si>
    <t>"TZ,v.č.D.1.4.1-304"7</t>
  </si>
  <si>
    <t>722176117</t>
  </si>
  <si>
    <t>Montáž potrubí plastové spojované svary polyfuzně do D 63 mm</t>
  </si>
  <si>
    <t>2044639497</t>
  </si>
  <si>
    <t>22</t>
  </si>
  <si>
    <t>286151450</t>
  </si>
  <si>
    <t>trubka tlaková PPR řada PN 16 63 x 8,6</t>
  </si>
  <si>
    <t>-2106569087</t>
  </si>
  <si>
    <t>23</t>
  </si>
  <si>
    <t>286151640</t>
  </si>
  <si>
    <t>trubka tlaková PPR řada PN 20 63 x 10,5</t>
  </si>
  <si>
    <t>483204511</t>
  </si>
  <si>
    <t>14</t>
  </si>
  <si>
    <t>722179191</t>
  </si>
  <si>
    <t>Příplatek k rozvodu vody z plastů za malý rozsah prací na zakázce do 20 m</t>
  </si>
  <si>
    <t>soubor</t>
  </si>
  <si>
    <t>-524849201</t>
  </si>
  <si>
    <t>722179192</t>
  </si>
  <si>
    <t>Příplatek k rozvodu vody z plastů za potrubí do D 32 mm do 15 svarů</t>
  </si>
  <si>
    <t>-558593373</t>
  </si>
  <si>
    <t>24</t>
  </si>
  <si>
    <t>722179193</t>
  </si>
  <si>
    <t>Příplatek k rozvodu vody z plastů za potrubí přes D 32 mm do 5 svarů</t>
  </si>
  <si>
    <t>195316631</t>
  </si>
  <si>
    <t>722190401</t>
  </si>
  <si>
    <t>Napojení na stáv.přípojku a rozvod SV, TV</t>
  </si>
  <si>
    <t>kus</t>
  </si>
  <si>
    <t>-340524405</t>
  </si>
  <si>
    <t>209</t>
  </si>
  <si>
    <t>998722102</t>
  </si>
  <si>
    <t>Přesun hmot tonážní pro vnitřní vodovod v objektech v do 12 m</t>
  </si>
  <si>
    <t>222230963</t>
  </si>
  <si>
    <t>731</t>
  </si>
  <si>
    <t>Ústřední vytápění - kotelny</t>
  </si>
  <si>
    <t>30</t>
  </si>
  <si>
    <t>731241755</t>
  </si>
  <si>
    <t xml:space="preserve">Montáž kotle ocelového stacionárního na plyn </t>
  </si>
  <si>
    <t>1660758185</t>
  </si>
  <si>
    <t>31</t>
  </si>
  <si>
    <t>9991741</t>
  </si>
  <si>
    <t>Stacionární kondenzační kotel Q=47 kW</t>
  </si>
  <si>
    <t>-2014715788</t>
  </si>
  <si>
    <t>"TZ,v.č.D.1.4.1-304,305"1</t>
  </si>
  <si>
    <t>Stacionární kondenzační kotel Q = 47 kW-3 ks</t>
  </si>
  <si>
    <t>Příslušenství-pojistná skupina kotle vč.pojistného ventilu 3 bary,manometru a odvzdušnění-3 ks,regulační přístroj s venk.čidlem-1 ks,</t>
  </si>
  <si>
    <t>kaskádový modul pro kotle s možností řízení 0-10V-1ks,modul pro ovládání kotl.čerp.0-10V-3 ks,neutralizační zařízení vč.granulátu-1 ks,</t>
  </si>
  <si>
    <t>demineralizační zařízení-1 ks,digitální měřič vodivosti-1 ks,trubka revizní 80/125 mm-1 ks,trubka 80/125 mm,1 m-10 ks,</t>
  </si>
  <si>
    <t>koleno 87st.Dn 80/125 mm-2 ks,koleno revizní 87st.Dn 80/125 mm-2 ks,nalepovací příruba na pl.střechu Dn 125-3 ks,</t>
  </si>
  <si>
    <t>sada odkouření přes střechu 80/125 mm hlavice 500 mm přes střechu-3 ks (počet a délky budou upřesněny před konečnou montáží na stavbě)</t>
  </si>
  <si>
    <t>201</t>
  </si>
  <si>
    <t>9991655</t>
  </si>
  <si>
    <t>Montáž odtahu spalin a montáž komínu</t>
  </si>
  <si>
    <t>ks</t>
  </si>
  <si>
    <t>-184614048</t>
  </si>
  <si>
    <t>210</t>
  </si>
  <si>
    <t>998731102</t>
  </si>
  <si>
    <t>Přesun hmot tonážní pro kotelny v objektech v do 12 m</t>
  </si>
  <si>
    <t>-873748384</t>
  </si>
  <si>
    <t>732</t>
  </si>
  <si>
    <t>Ústřední vytápění - strojovny</t>
  </si>
  <si>
    <t>81</t>
  </si>
  <si>
    <t>732199100</t>
  </si>
  <si>
    <t>Montáž orientačních štítků</t>
  </si>
  <si>
    <t>372894127</t>
  </si>
  <si>
    <t>82</t>
  </si>
  <si>
    <t>999136</t>
  </si>
  <si>
    <t>Orientační štítky na potrubí</t>
  </si>
  <si>
    <t>-1609843325</t>
  </si>
  <si>
    <t>34</t>
  </si>
  <si>
    <t>732219301</t>
  </si>
  <si>
    <t xml:space="preserve">Montáž ohříváku vody stojatého </t>
  </si>
  <si>
    <t>-2125642098</t>
  </si>
  <si>
    <t>35</t>
  </si>
  <si>
    <t>9991729</t>
  </si>
  <si>
    <t xml:space="preserve">Stojatý zásobník pro přípravu TV, objem 500 l, Q = 60,5 kW </t>
  </si>
  <si>
    <t>-102473691</t>
  </si>
  <si>
    <t>43</t>
  </si>
  <si>
    <t>732331619</t>
  </si>
  <si>
    <t>Nádoba tlaková expanzní s membránou závitové připojení PN 0,6 o objemu 140 litrů</t>
  </si>
  <si>
    <t>1454381682</t>
  </si>
  <si>
    <t>206</t>
  </si>
  <si>
    <t>9991213</t>
  </si>
  <si>
    <t>Průtočná tlaková membránová expanzní nádoba pro systému ohřevu vody, Pn 10, V=18 l</t>
  </si>
  <si>
    <t>1135371659</t>
  </si>
  <si>
    <t>37</t>
  </si>
  <si>
    <t>732429212</t>
  </si>
  <si>
    <t>Montáž čerpadla oběhového mokroběžného závitového DN 25</t>
  </si>
  <si>
    <t>-1051645736</t>
  </si>
  <si>
    <t>45</t>
  </si>
  <si>
    <t>999251</t>
  </si>
  <si>
    <t>Oběhové teplov.čerpadlo s el.regulací otáček,Q=2,1 m3/h,H=1 m v.sl.,P=9-50W/230V</t>
  </si>
  <si>
    <t>-2072004847</t>
  </si>
  <si>
    <t>"TZ,v.č.D.1.4.1-305"3</t>
  </si>
  <si>
    <t>46</t>
  </si>
  <si>
    <t>9991226</t>
  </si>
  <si>
    <t>Oběhové teplov.čerpadlo s el.regulací otáček,Q=2 m3/h,H=2,1 m v.sl.,P=5-45W/230V</t>
  </si>
  <si>
    <t>1882825727</t>
  </si>
  <si>
    <t>"TZ,v.č.D.1.4.1-305"1</t>
  </si>
  <si>
    <t>47</t>
  </si>
  <si>
    <t>999943</t>
  </si>
  <si>
    <t>Oběhové teplo.čerpadlo s el.regulací otáček,Q=0,41 m3/h,H=1 m v.sl.,P=5-32W/230V</t>
  </si>
  <si>
    <t>1587454206</t>
  </si>
  <si>
    <t>48</t>
  </si>
  <si>
    <t>999909</t>
  </si>
  <si>
    <t>Oběhové teplov.čerpadlo s el.regulací otáček,Q=2,6 m3/h,H=1 m v.sl.,P=3-34W/230V</t>
  </si>
  <si>
    <t>-1405551441</t>
  </si>
  <si>
    <t>44</t>
  </si>
  <si>
    <t>484877310</t>
  </si>
  <si>
    <t>vyrovnávač dynamických tlaků přírubový, příruby DN 65 PN 6, 8 m3/hod</t>
  </si>
  <si>
    <t>-624844720</t>
  </si>
  <si>
    <t>211</t>
  </si>
  <si>
    <t>998732102</t>
  </si>
  <si>
    <t>Přesun hmot tonážní pro strojovny v objektech v do 12 m</t>
  </si>
  <si>
    <t>184583953</t>
  </si>
  <si>
    <t>733</t>
  </si>
  <si>
    <t>Ústřední vytápění - rozvodné potrubí</t>
  </si>
  <si>
    <t>56</t>
  </si>
  <si>
    <t>733121175</t>
  </si>
  <si>
    <t>Potrubí ocelové hladké bezešvé nízkotlaké nebo středotlaké D 159x4,5</t>
  </si>
  <si>
    <t>856362703</t>
  </si>
  <si>
    <t>"TZ,v.č.D.1.4.1-301-304"10</t>
  </si>
  <si>
    <t>60</t>
  </si>
  <si>
    <t>733191111</t>
  </si>
  <si>
    <t>Manžeta prostupová pro potrubí do DN 20</t>
  </si>
  <si>
    <t>-1178548029</t>
  </si>
  <si>
    <t>63</t>
  </si>
  <si>
    <t>733223203</t>
  </si>
  <si>
    <t>Potrubí měděné D 18x1</t>
  </si>
  <si>
    <t>1006781781</t>
  </si>
  <si>
    <t>"TZ,v.č.D.1.4.1-301-304"760</t>
  </si>
  <si>
    <t>64</t>
  </si>
  <si>
    <t>733223204</t>
  </si>
  <si>
    <t>Potrubí měděné D 22x1</t>
  </si>
  <si>
    <t>-737942730</t>
  </si>
  <si>
    <t>"TZ,v.č.D.1.4.1-301-304"60</t>
  </si>
  <si>
    <t>65</t>
  </si>
  <si>
    <t>733223205</t>
  </si>
  <si>
    <t>Potrubí měděné D 28x1,5</t>
  </si>
  <si>
    <t>-1800964729</t>
  </si>
  <si>
    <t>66</t>
  </si>
  <si>
    <t>733223206</t>
  </si>
  <si>
    <t>Potrubí měděné D 35x1,5</t>
  </si>
  <si>
    <t>851875048</t>
  </si>
  <si>
    <t>67</t>
  </si>
  <si>
    <t>733223207</t>
  </si>
  <si>
    <t>Potrubí měděné D 42x1,5</t>
  </si>
  <si>
    <t>-883935574</t>
  </si>
  <si>
    <t>"TZ,v.č.D.1.4.1-301-304"235</t>
  </si>
  <si>
    <t>79</t>
  </si>
  <si>
    <t>733223210</t>
  </si>
  <si>
    <t>Potrubí měděné D 76x2</t>
  </si>
  <si>
    <t>-1843733202</t>
  </si>
  <si>
    <t>"TZ,v.č.D.1.4.1-301-304"25</t>
  </si>
  <si>
    <t>70</t>
  </si>
  <si>
    <t>733224223</t>
  </si>
  <si>
    <t>Příplatek k potrubí měděnému za zhotovení přípojky z trubek měděných D 18x1</t>
  </si>
  <si>
    <t>-1335436412</t>
  </si>
  <si>
    <t>74</t>
  </si>
  <si>
    <t>733291101</t>
  </si>
  <si>
    <t>Zkouška těsnosti potrubí měděné do D 35x1,5</t>
  </si>
  <si>
    <t>-716347075</t>
  </si>
  <si>
    <t>75</t>
  </si>
  <si>
    <t>733291102</t>
  </si>
  <si>
    <t>Zkouška těsnosti potrubí měděné do D 64x2</t>
  </si>
  <si>
    <t>244241474</t>
  </si>
  <si>
    <t>76</t>
  </si>
  <si>
    <t>9991730</t>
  </si>
  <si>
    <t>Požárně ochranná stěrková hmota-balení 12,5 kg</t>
  </si>
  <si>
    <t>-1349881566</t>
  </si>
  <si>
    <t>77</t>
  </si>
  <si>
    <t>9991731</t>
  </si>
  <si>
    <t>Štítek pro označení požární konstrukce</t>
  </si>
  <si>
    <t>596981960</t>
  </si>
  <si>
    <t>80</t>
  </si>
  <si>
    <t>733291103</t>
  </si>
  <si>
    <t>Zkouška těsnosti potrubí měděné do D 108x2,5</t>
  </si>
  <si>
    <t>1131347804</t>
  </si>
  <si>
    <t>78</t>
  </si>
  <si>
    <t>998733102</t>
  </si>
  <si>
    <t>Přesun hmot tonážní pro rozvody potrubí v objektech v do 12 m</t>
  </si>
  <si>
    <t>-261235687</t>
  </si>
  <si>
    <t>734</t>
  </si>
  <si>
    <t>Ústřední vytápění - armatury</t>
  </si>
  <si>
    <t>86</t>
  </si>
  <si>
    <t>734173616</t>
  </si>
  <si>
    <t>Spoj přírubový PN 20/I do 200°C DN 65</t>
  </si>
  <si>
    <t>484179399</t>
  </si>
  <si>
    <t>87</t>
  </si>
  <si>
    <t>734209102</t>
  </si>
  <si>
    <t>Montáž armatury závitové s jedním závitem G 3/8</t>
  </si>
  <si>
    <t>-1757327184</t>
  </si>
  <si>
    <t>88</t>
  </si>
  <si>
    <t>551212850</t>
  </si>
  <si>
    <t>ventil automatický odvzdušňovací, svislý, mosaz 3/8"</t>
  </si>
  <si>
    <t>-1652909370</t>
  </si>
  <si>
    <t>"TZ,v.č.D.1.4.1-305"10</t>
  </si>
  <si>
    <t>89</t>
  </si>
  <si>
    <t>9996</t>
  </si>
  <si>
    <t>Termostatická hlavice s vestavěným čidlem</t>
  </si>
  <si>
    <t>1919589124</t>
  </si>
  <si>
    <t>"TZ,v.č.D.1.4.1-306-310"57</t>
  </si>
  <si>
    <t>91</t>
  </si>
  <si>
    <t>734209103</t>
  </si>
  <si>
    <t>Montáž armatury závitové s jedním závitem G 1/2</t>
  </si>
  <si>
    <t>-106344837</t>
  </si>
  <si>
    <t>92</t>
  </si>
  <si>
    <t>551243890</t>
  </si>
  <si>
    <t>kohout vypouštěcí kulový, s hadicovou vývodkou a zátkou, PN 10, T 110°C R608 1/2"</t>
  </si>
  <si>
    <t>-1358058129</t>
  </si>
  <si>
    <t>"TZ,v.č.D.1.4.1-305"20</t>
  </si>
  <si>
    <t>143</t>
  </si>
  <si>
    <t>7342091031</t>
  </si>
  <si>
    <t>Montáž armatury závitové s jedním závitem G 1/2-montáž pojistné skupiny</t>
  </si>
  <si>
    <t>1877594914</t>
  </si>
  <si>
    <t>99</t>
  </si>
  <si>
    <t>734209113</t>
  </si>
  <si>
    <t>Montáž armatury závitové s dvěma závity G 1/2</t>
  </si>
  <si>
    <t>-503642285</t>
  </si>
  <si>
    <t>136</t>
  </si>
  <si>
    <t>999566</t>
  </si>
  <si>
    <t>Kohout tlakoměrový zkušební G 1/2"</t>
  </si>
  <si>
    <t>277990666</t>
  </si>
  <si>
    <t>100</t>
  </si>
  <si>
    <t>551211960</t>
  </si>
  <si>
    <t>závitový zpětný ventil 1/2"</t>
  </si>
  <si>
    <t>-349988149</t>
  </si>
  <si>
    <t>"TZ,v.č.D.1.4.1.b)-307"1</t>
  </si>
  <si>
    <t>101</t>
  </si>
  <si>
    <t>551141240</t>
  </si>
  <si>
    <t>kohout kulový, PN 42, T 185 C, chromovaný 1/2" červený</t>
  </si>
  <si>
    <t>730162652</t>
  </si>
  <si>
    <t>"TZ,v.č.D.1.4.1-301-305"10</t>
  </si>
  <si>
    <t>133</t>
  </si>
  <si>
    <t>99969</t>
  </si>
  <si>
    <t>Radiát.šroubení přímé pro ot.tělesa s bočním připojením, Dn 15</t>
  </si>
  <si>
    <t>-1812826672</t>
  </si>
  <si>
    <t>"TZ,v.č.D.1.4.1-301-304"122</t>
  </si>
  <si>
    <t>104</t>
  </si>
  <si>
    <t>99910</t>
  </si>
  <si>
    <t>Svěrné šroubení pro měd. trubky, Dn 15</t>
  </si>
  <si>
    <t>164709636</t>
  </si>
  <si>
    <t>"TZ,v.č.D.1.4.1-301-304"244</t>
  </si>
  <si>
    <t>134</t>
  </si>
  <si>
    <t>99970</t>
  </si>
  <si>
    <t>Termostat.ventil přímý pro ot.tělesa s bočním připojením, Dn 15</t>
  </si>
  <si>
    <t>539358425</t>
  </si>
  <si>
    <t>135</t>
  </si>
  <si>
    <t>999567</t>
  </si>
  <si>
    <t>Plnící armatura pro uzavř.vyt.soustavy, Dn 15</t>
  </si>
  <si>
    <t>-824525974</t>
  </si>
  <si>
    <t>137</t>
  </si>
  <si>
    <t>734209114</t>
  </si>
  <si>
    <t>Montáž armatury závitové s dvěma závity G 3/4</t>
  </si>
  <si>
    <t>-545439776</t>
  </si>
  <si>
    <t>145</t>
  </si>
  <si>
    <t>551141260</t>
  </si>
  <si>
    <t>kohout kulový, PN 42, T 185 C, chromovaný 3/4" červený</t>
  </si>
  <si>
    <t>1578340639</t>
  </si>
  <si>
    <t>"TZ,v.č.D.1.4.1-301"4</t>
  </si>
  <si>
    <t>138</t>
  </si>
  <si>
    <t>9991216</t>
  </si>
  <si>
    <t>Připojovací armatura se zajištěním pro exp.nádoby 3/4"</t>
  </si>
  <si>
    <t>1852009180</t>
  </si>
  <si>
    <t>139</t>
  </si>
  <si>
    <t>9991742</t>
  </si>
  <si>
    <t>Pojistný ventil, Pn 16, Dn 20-otevír.přetlak 0,9 MPa</t>
  </si>
  <si>
    <t>1836406144</t>
  </si>
  <si>
    <t>140</t>
  </si>
  <si>
    <t>999128</t>
  </si>
  <si>
    <t>Pojistný ventil 3/4"x1" KD - otevír.přetlak 0,4 MPa</t>
  </si>
  <si>
    <t>-1436983107</t>
  </si>
  <si>
    <t>106</t>
  </si>
  <si>
    <t>734209115</t>
  </si>
  <si>
    <t>Montáž armatury závitové s dvěma závity G 1</t>
  </si>
  <si>
    <t>1918516082</t>
  </si>
  <si>
    <t>107</t>
  </si>
  <si>
    <t>99913</t>
  </si>
  <si>
    <t>Kul.kohout se zajištěním podle DIN EN 12828, 120st.,Pn 10,Dn 25</t>
  </si>
  <si>
    <t>-1784990451</t>
  </si>
  <si>
    <t>109</t>
  </si>
  <si>
    <t>551141280</t>
  </si>
  <si>
    <t>kohout kulový, PN 35, T 185 C, chromovaný 1" červený</t>
  </si>
  <si>
    <t>-238610265</t>
  </si>
  <si>
    <t>"TZ,v.č.D.1.4.1-301,305"6</t>
  </si>
  <si>
    <t>110</t>
  </si>
  <si>
    <t>99949</t>
  </si>
  <si>
    <t>Vyvažovací ventil, Pn 20, Dn 25</t>
  </si>
  <si>
    <t>-1611438617</t>
  </si>
  <si>
    <t>141</t>
  </si>
  <si>
    <t>551211990</t>
  </si>
  <si>
    <t>závitový zpětný ventil 1"</t>
  </si>
  <si>
    <t>-157576126</t>
  </si>
  <si>
    <t>142</t>
  </si>
  <si>
    <t>551142140</t>
  </si>
  <si>
    <t>kohout kulový s vypouštěním PN 35, T 185 C, chromovaný 1"</t>
  </si>
  <si>
    <t>-1805204312</t>
  </si>
  <si>
    <t>111</t>
  </si>
  <si>
    <t>734209116</t>
  </si>
  <si>
    <t>Montáž armatury závitové s dvěma závity G 5/4</t>
  </si>
  <si>
    <t>-1369259381</t>
  </si>
  <si>
    <t>112</t>
  </si>
  <si>
    <t>551212000</t>
  </si>
  <si>
    <t>závitový zpětný ventil 1"1/4</t>
  </si>
  <si>
    <t>-122219463</t>
  </si>
  <si>
    <t>113</t>
  </si>
  <si>
    <t>551141300</t>
  </si>
  <si>
    <t>kohout kulový, PN 35, T 185 C, chromovaný 1"1/4 červený</t>
  </si>
  <si>
    <t>-628711961</t>
  </si>
  <si>
    <t>"TZ,v.č.D.1.4.1-301,305"5</t>
  </si>
  <si>
    <t>114</t>
  </si>
  <si>
    <t>99934</t>
  </si>
  <si>
    <t>Vyvažovací ventil, Pn 20, Dn 32</t>
  </si>
  <si>
    <t>685593401</t>
  </si>
  <si>
    <t>115</t>
  </si>
  <si>
    <t>734209117</t>
  </si>
  <si>
    <t>Montáž armatury závitové s dvěma závity G 6/4</t>
  </si>
  <si>
    <t>164035584</t>
  </si>
  <si>
    <t>116</t>
  </si>
  <si>
    <t>551212010</t>
  </si>
  <si>
    <t>závitový zpětný ventil 1"1/2</t>
  </si>
  <si>
    <t>-2136388542</t>
  </si>
  <si>
    <t>"TZ,v.č.D.1.4.1.b)-307"6</t>
  </si>
  <si>
    <t>117</t>
  </si>
  <si>
    <t>551141320</t>
  </si>
  <si>
    <t>kohout kulový, PN 35, T 185 C, chromovaný 1"1/2 červený</t>
  </si>
  <si>
    <t>-484365124</t>
  </si>
  <si>
    <t>"TZ,v.č.D.1.4.1-301,305"23</t>
  </si>
  <si>
    <t>118</t>
  </si>
  <si>
    <t>99935</t>
  </si>
  <si>
    <t>Vyvažovací ventil, Pn 20,Dn 40</t>
  </si>
  <si>
    <t>1313309983</t>
  </si>
  <si>
    <t>"TZ,v.č.D.1.4.1-305"2</t>
  </si>
  <si>
    <t>119</t>
  </si>
  <si>
    <t>734209119</t>
  </si>
  <si>
    <t>Montáž armatury závitové s dvěma závity G 2 1/2</t>
  </si>
  <si>
    <t>1799581154</t>
  </si>
  <si>
    <t>121</t>
  </si>
  <si>
    <t>551141360</t>
  </si>
  <si>
    <t>kohout kulový, PN 28, T 185 C, chromovaný 2"1/2 červený</t>
  </si>
  <si>
    <t>1225451315</t>
  </si>
  <si>
    <t>144</t>
  </si>
  <si>
    <t>551172380</t>
  </si>
  <si>
    <t>filtr závitový bronz, závit vnitřní-vnitřní PN16 2 1/2"</t>
  </si>
  <si>
    <t>-402658678</t>
  </si>
  <si>
    <t>125</t>
  </si>
  <si>
    <t>734209125</t>
  </si>
  <si>
    <t>Montáž armatury závitové s třemi závity G 1</t>
  </si>
  <si>
    <t>-981309772</t>
  </si>
  <si>
    <t>128</t>
  </si>
  <si>
    <t>734291123</t>
  </si>
  <si>
    <t>Kohout plnící a vypouštěcí G 1/2 PN 10 do 110°C závitový</t>
  </si>
  <si>
    <t>-89313972</t>
  </si>
  <si>
    <t>"TZ,v.č.D.1.4.1-301-310"83</t>
  </si>
  <si>
    <t>129</t>
  </si>
  <si>
    <t>734419111</t>
  </si>
  <si>
    <t>Montáž teploměrů s ochranným pouzdrem nebo pevným stonkem a jímkou</t>
  </si>
  <si>
    <t>-1044288809</t>
  </si>
  <si>
    <t>130</t>
  </si>
  <si>
    <t>388327130</t>
  </si>
  <si>
    <t>teploměr dvojkovový chrom DTR 0°až 200°C L160 mm Cr</t>
  </si>
  <si>
    <t>1832172600</t>
  </si>
  <si>
    <t>131</t>
  </si>
  <si>
    <t>734421112</t>
  </si>
  <si>
    <t>Tlakoměr s pevným stonkem a zpětnou klapkou tlak 0-16 bar průměr 63 mm zadní připojení</t>
  </si>
  <si>
    <t>729181026</t>
  </si>
  <si>
    <t>"TZ,v.č.D.1.4.1-305"6</t>
  </si>
  <si>
    <t>132</t>
  </si>
  <si>
    <t>998734102</t>
  </si>
  <si>
    <t>Přesun hmot tonážní pro armatury v objektech v do 12 m</t>
  </si>
  <si>
    <t>-305669171</t>
  </si>
  <si>
    <t>735</t>
  </si>
  <si>
    <t>Ústřední vytápění - otopná tělesa</t>
  </si>
  <si>
    <t>146</t>
  </si>
  <si>
    <t>735000911</t>
  </si>
  <si>
    <t>Vyregulování ventilu nebo kohoutu dvojregulačního s ručním ovládáním</t>
  </si>
  <si>
    <t>1536421158</t>
  </si>
  <si>
    <t>"v.č.D.1.4.1-301"4</t>
  </si>
  <si>
    <t>147</t>
  </si>
  <si>
    <t>735000912</t>
  </si>
  <si>
    <t>Vyregulování ventilu nebo kohoutu dvojregulačního s termostatickým ovládáním</t>
  </si>
  <si>
    <t>-215800737</t>
  </si>
  <si>
    <t>"v.č.D.1.4.1-306 až 310"122</t>
  </si>
  <si>
    <t>159</t>
  </si>
  <si>
    <t>735151172</t>
  </si>
  <si>
    <t xml:space="preserve">Otopné těleso panelové jednodeskové bez přídavné přestupní plochy výška/délka 600/500 mm </t>
  </si>
  <si>
    <t>-2055093610</t>
  </si>
  <si>
    <t>"TZ,v.č.D.1.4.1-301-310"2</t>
  </si>
  <si>
    <t>160</t>
  </si>
  <si>
    <t>735151176</t>
  </si>
  <si>
    <t xml:space="preserve">Otopné těleso panelové jednodeskové bez přídavné přestupní plochy výška/délka 600/900 mm </t>
  </si>
  <si>
    <t>-1610287847</t>
  </si>
  <si>
    <t>161</t>
  </si>
  <si>
    <t>735151177</t>
  </si>
  <si>
    <t xml:space="preserve">Otopné těleso panelové jednodeskové bez přídavné přestupní plochy výška/délka 600/1000mm </t>
  </si>
  <si>
    <t>2071199259</t>
  </si>
  <si>
    <t>162</t>
  </si>
  <si>
    <t>735151178</t>
  </si>
  <si>
    <t xml:space="preserve">Otopné těleso panelové jednodeskové bez přídavné přestupní plochy výška/délka 600/1100mm </t>
  </si>
  <si>
    <t>-988992112</t>
  </si>
  <si>
    <t>"TZ,v.č.D.1.4.1-301-310"4</t>
  </si>
  <si>
    <t>163</t>
  </si>
  <si>
    <t>735151179</t>
  </si>
  <si>
    <t xml:space="preserve">Otopné těleso panelové jednodeskové bez přídavné přestupní plochy výška/délka 600/1200mm </t>
  </si>
  <si>
    <t>-1562073170</t>
  </si>
  <si>
    <t>"TZ,v.č.D.1.4.1-301-310"1</t>
  </si>
  <si>
    <t>192</t>
  </si>
  <si>
    <t>735151194</t>
  </si>
  <si>
    <t xml:space="preserve">Otopné těleso panelové jednodeskové bez přídavné přestupní plochy výška/délka 900/700 mm </t>
  </si>
  <si>
    <t>1557291550</t>
  </si>
  <si>
    <t>164</t>
  </si>
  <si>
    <t>735151271</t>
  </si>
  <si>
    <t xml:space="preserve">Otopné těleso panelové jednodeskové 1 přídavná přestupní plocha výška/délka 600/400 mm </t>
  </si>
  <si>
    <t>-1093765108</t>
  </si>
  <si>
    <t>165</t>
  </si>
  <si>
    <t>735151372</t>
  </si>
  <si>
    <t xml:space="preserve">Otopné těleso panelové dvoudeskové bez přídavné přestupní plochy výška/délka 600/500 mm </t>
  </si>
  <si>
    <t>1006125108</t>
  </si>
  <si>
    <t>166</t>
  </si>
  <si>
    <t>735151373</t>
  </si>
  <si>
    <t xml:space="preserve">Otopné těleso panelové dvoudeskové bez přídavné přestupní plochy výška/délka 600/600 mm </t>
  </si>
  <si>
    <t>-27620041</t>
  </si>
  <si>
    <t>167</t>
  </si>
  <si>
    <t>735151374</t>
  </si>
  <si>
    <t xml:space="preserve">Otopné těleso panelové dvoudeskové bez přídavné přestupní plochy výška/délka 600/700 mm </t>
  </si>
  <si>
    <t>-209586004</t>
  </si>
  <si>
    <t>168</t>
  </si>
  <si>
    <t>735151375</t>
  </si>
  <si>
    <t xml:space="preserve">Otopné těleso panelové dvoudeskové bez přídavné přestupní plochy výška/délka 600/800 mm </t>
  </si>
  <si>
    <t>-1976857695</t>
  </si>
  <si>
    <t>"TZ,v.č.D.1.4.1-301-310"11</t>
  </si>
  <si>
    <t>169</t>
  </si>
  <si>
    <t>735151376</t>
  </si>
  <si>
    <t xml:space="preserve">Otopné těleso panelové dvoudeskové bez přídavné přestupní plochy výška/délka 600/900 mm </t>
  </si>
  <si>
    <t>-1346826278</t>
  </si>
  <si>
    <t>"TZ,v.č.D.1.4.1-301-310"7</t>
  </si>
  <si>
    <t>170</t>
  </si>
  <si>
    <t>735151377</t>
  </si>
  <si>
    <t xml:space="preserve">Otopné těleso panelové dvoudeskové bez přídavné přestupní plochy výška/délka 600/1000 mm </t>
  </si>
  <si>
    <t>-549598774</t>
  </si>
  <si>
    <t>"TZ,v.č.D.1.4.1-301-310"9</t>
  </si>
  <si>
    <t>171</t>
  </si>
  <si>
    <t>735151378</t>
  </si>
  <si>
    <t xml:space="preserve">Otopné těleso panelové dvoudeskové bez přídavné přestupní plochy výška/délka 600/1100mm </t>
  </si>
  <si>
    <t>-593792146</t>
  </si>
  <si>
    <t>"TZ,v.č.D.1.4.1-301-310"8</t>
  </si>
  <si>
    <t>172</t>
  </si>
  <si>
    <t>735151471</t>
  </si>
  <si>
    <t xml:space="preserve">Otopné těleso panelové dvoudeskové 1 přídavná přestupní plocha výška/délka 600/400 mm </t>
  </si>
  <si>
    <t>2018733120</t>
  </si>
  <si>
    <t>173</t>
  </si>
  <si>
    <t>735151472</t>
  </si>
  <si>
    <t xml:space="preserve">Otopné těleso panelové dvoudeskové 1 přídavná přestupní plocha výška/délka 600/500 mm </t>
  </si>
  <si>
    <t>322483741</t>
  </si>
  <si>
    <t>174</t>
  </si>
  <si>
    <t>735151476</t>
  </si>
  <si>
    <t xml:space="preserve">Otopné těleso panelové dvoudeskové 1 přídavná přestupní plocha výška/délka 600/900 mm </t>
  </si>
  <si>
    <t>1913573607</t>
  </si>
  <si>
    <t>175</t>
  </si>
  <si>
    <t>735151478</t>
  </si>
  <si>
    <t xml:space="preserve">Otopné těleso panelové dvoudeskové 1 přídavná přestupní plocha výška/délka 600/1100 mm </t>
  </si>
  <si>
    <t>-39400210</t>
  </si>
  <si>
    <t>176</t>
  </si>
  <si>
    <t>735151479</t>
  </si>
  <si>
    <t xml:space="preserve">Otopné těleso panelové dvoudeskové 1 přídavná přestupní plocha výška/délka 600/1200 mm </t>
  </si>
  <si>
    <t>-616209239</t>
  </si>
  <si>
    <t>177</t>
  </si>
  <si>
    <t>735151571</t>
  </si>
  <si>
    <t xml:space="preserve">Otopné těleso panelové dvoudeskové 2 přídavné přestupní plochy výška/délka 600/400 mm </t>
  </si>
  <si>
    <t>-245125510</t>
  </si>
  <si>
    <t>"TZ,v.č.D.1.4.1-301-310"3</t>
  </si>
  <si>
    <t>178</t>
  </si>
  <si>
    <t>735151572</t>
  </si>
  <si>
    <t>Otopné těleso panelové dvoudeskové 2 přídavné přestupní plochy výška/délka 600/500 mm</t>
  </si>
  <si>
    <t>1689791847</t>
  </si>
  <si>
    <t>179</t>
  </si>
  <si>
    <t>735151573</t>
  </si>
  <si>
    <t xml:space="preserve">Otopné těleso panelové dvoudeskové 2 přídavné přestupní plochy výška/délka 600/600 mm </t>
  </si>
  <si>
    <t>590860286</t>
  </si>
  <si>
    <t>180</t>
  </si>
  <si>
    <t>735151574</t>
  </si>
  <si>
    <t xml:space="preserve">Otopné těleso panelové dvoudeskové 2 přídavné přestupní plochy výška/délka 600/700 mm </t>
  </si>
  <si>
    <t>1906566985</t>
  </si>
  <si>
    <t>181</t>
  </si>
  <si>
    <t>735151575</t>
  </si>
  <si>
    <t xml:space="preserve">Otopné těleso panelové dvoudeskové 2 přídavné přestupní plochy výška/délka 600/800 mm </t>
  </si>
  <si>
    <t>746937478</t>
  </si>
  <si>
    <t>182</t>
  </si>
  <si>
    <t>735151576</t>
  </si>
  <si>
    <t xml:space="preserve">Otopné těleso panelové dvoudeskové 2 přídavné přestupní plochy výška/délka 600/900 mm </t>
  </si>
  <si>
    <t>949695883</t>
  </si>
  <si>
    <t>183</t>
  </si>
  <si>
    <t>735151577</t>
  </si>
  <si>
    <t xml:space="preserve">Otopné těleso panelové dvoudeskové 2 přídavné přestupní plochy výška/délka 600/1000 mm </t>
  </si>
  <si>
    <t>-1633700254</t>
  </si>
  <si>
    <t>"TZ,v.č.D.1.4.1-301-310"12</t>
  </si>
  <si>
    <t>184</t>
  </si>
  <si>
    <t>735151578</t>
  </si>
  <si>
    <t xml:space="preserve">Otopné těleso panelové dvoudeskové 2 přídavné přestupní plochy výška/délka 600/1100 mm </t>
  </si>
  <si>
    <t>-848905943</t>
  </si>
  <si>
    <t>"TZ,v.č.D.1.4.1-301-310"13</t>
  </si>
  <si>
    <t>185</t>
  </si>
  <si>
    <t>735151579</t>
  </si>
  <si>
    <t xml:space="preserve">Otopné těleso panelové dvoudeskové 2 přídavné přestupní plochy výška/délka 600/1200 mm </t>
  </si>
  <si>
    <t>-602433963</t>
  </si>
  <si>
    <t>186</t>
  </si>
  <si>
    <t>735151580</t>
  </si>
  <si>
    <t>Otopné těleso panelové dvoudeskové 2 přídavné přestupní plochy výška/délka 600/1400 mm</t>
  </si>
  <si>
    <t>-175708041</t>
  </si>
  <si>
    <t>187</t>
  </si>
  <si>
    <t>735151581</t>
  </si>
  <si>
    <t xml:space="preserve">Otopné těleso panelové dvoudeskové 2 přídavné přestupní plochy výška/délka 600/1600 mm </t>
  </si>
  <si>
    <t>-1019458790</t>
  </si>
  <si>
    <t>193</t>
  </si>
  <si>
    <t>735151591</t>
  </si>
  <si>
    <t xml:space="preserve">Otopné těleso panelové dvoudeskové 2 přídavné přestupní plochy výška/délka 900/400 mm </t>
  </si>
  <si>
    <t>178215170</t>
  </si>
  <si>
    <t>194</t>
  </si>
  <si>
    <t>735151593</t>
  </si>
  <si>
    <t xml:space="preserve">Otopné těleso panelové dvoudeskové 2 přídavné přestupní plochy výška/délka 900/600 mm </t>
  </si>
  <si>
    <t>443369619</t>
  </si>
  <si>
    <t>195</t>
  </si>
  <si>
    <t>735151597</t>
  </si>
  <si>
    <t xml:space="preserve">Otopné těleso panelové dvoudeskové 2 přídavné přestupní plochy výška/délka 900/1000 mm </t>
  </si>
  <si>
    <t>654751390</t>
  </si>
  <si>
    <t>188</t>
  </si>
  <si>
    <t>735151675</t>
  </si>
  <si>
    <t>Otopné těleso panelové třídeskové 3 přídavné přestupní plochy výška/délka 600/800 mm</t>
  </si>
  <si>
    <t>-989904300</t>
  </si>
  <si>
    <t>189</t>
  </si>
  <si>
    <t>735151678</t>
  </si>
  <si>
    <t xml:space="preserve">Otopné těleso panelové třídeskové 3 přídavné přestupní plochy výška/délka 600/1100 mm </t>
  </si>
  <si>
    <t>-1512097666</t>
  </si>
  <si>
    <t>190</t>
  </si>
  <si>
    <t>735151680</t>
  </si>
  <si>
    <t xml:space="preserve">Otopné těleso panelové třídeskové 3 přídavné přestupní plochy výška/délka 600/1400 mm </t>
  </si>
  <si>
    <t>-1179279546</t>
  </si>
  <si>
    <t>191</t>
  </si>
  <si>
    <t>735151682</t>
  </si>
  <si>
    <t>Otopné těleso panelové třídeskové 3 přídavné přestupní plochy výška/délka 600/1800 mm</t>
  </si>
  <si>
    <t>-1103143</t>
  </si>
  <si>
    <t>196</t>
  </si>
  <si>
    <t>735151695</t>
  </si>
  <si>
    <t xml:space="preserve">Otopné těleso panelové třídeskové 3 přídavné přestupní plochy výška/délka 900/800 mm </t>
  </si>
  <si>
    <t>-1160996872</t>
  </si>
  <si>
    <t>197</t>
  </si>
  <si>
    <t>735151698</t>
  </si>
  <si>
    <t>Otopné těleso panelové třídeskové 3 přídavné přestupní plochy výška/délka 900/1100 mm</t>
  </si>
  <si>
    <t>-2101917545</t>
  </si>
  <si>
    <t>148</t>
  </si>
  <si>
    <t>735164511</t>
  </si>
  <si>
    <t>Montáž otopného tělesa trubkového na stěnu výšky tělesa do 1500 mm</t>
  </si>
  <si>
    <t>1811440290</t>
  </si>
  <si>
    <t>149</t>
  </si>
  <si>
    <t>9991732</t>
  </si>
  <si>
    <t>Koupelnové ot. těleso se spodním krajním připojením KLC 700/450</t>
  </si>
  <si>
    <t>-885161916</t>
  </si>
  <si>
    <t>"TZ,v.č.D.1.4.1.b)-301-316"1</t>
  </si>
  <si>
    <t>158</t>
  </si>
  <si>
    <t>9991322</t>
  </si>
  <si>
    <t>Koupelnové ot.těleso se spodním krajním připojením KLC 1220/450</t>
  </si>
  <si>
    <t>2068271667</t>
  </si>
  <si>
    <t>155</t>
  </si>
  <si>
    <t>735191905</t>
  </si>
  <si>
    <t>Odvzdušnění otopných těles</t>
  </si>
  <si>
    <t>1520587736</t>
  </si>
  <si>
    <t>"TZ,v.č.D.1.4.1-306-310"60</t>
  </si>
  <si>
    <t>156</t>
  </si>
  <si>
    <t>735191910</t>
  </si>
  <si>
    <t>Napuštění vody do otopných těles</t>
  </si>
  <si>
    <t>m2</t>
  </si>
  <si>
    <t>-320169035</t>
  </si>
  <si>
    <t>157</t>
  </si>
  <si>
    <t>998735102</t>
  </si>
  <si>
    <t>Přesun hmot tonážní pro otopná tělesa v objektech v do 12 m</t>
  </si>
  <si>
    <t>634074393</t>
  </si>
  <si>
    <t>767</t>
  </si>
  <si>
    <t>Konstrukce zámečnické</t>
  </si>
  <si>
    <t>198</t>
  </si>
  <si>
    <t>767995111</t>
  </si>
  <si>
    <t xml:space="preserve">Montáž atypických zámečnických konstrukcí </t>
  </si>
  <si>
    <t>kg</t>
  </si>
  <si>
    <t>-2001087762</t>
  </si>
  <si>
    <t>199</t>
  </si>
  <si>
    <t>999183</t>
  </si>
  <si>
    <t>Závěsy celkem</t>
  </si>
  <si>
    <t>-677040894</t>
  </si>
  <si>
    <t>200</t>
  </si>
  <si>
    <t>998767102</t>
  </si>
  <si>
    <t>Přesun hmot tonážní pro zámečnické konstrukce v objektech v do 12 m</t>
  </si>
  <si>
    <t>292258295</t>
  </si>
  <si>
    <t>OST</t>
  </si>
  <si>
    <t>Ostatní</t>
  </si>
  <si>
    <t>202</t>
  </si>
  <si>
    <t>9930</t>
  </si>
  <si>
    <t>Topná zkouška</t>
  </si>
  <si>
    <t>h</t>
  </si>
  <si>
    <t>512</t>
  </si>
  <si>
    <t>1743063601</t>
  </si>
  <si>
    <t>203</t>
  </si>
  <si>
    <t>99301</t>
  </si>
  <si>
    <t>Pomocné práce při montáži</t>
  </si>
  <si>
    <t>78701488</t>
  </si>
  <si>
    <t>"předpoklad"40</t>
  </si>
  <si>
    <t>204</t>
  </si>
  <si>
    <t>99303</t>
  </si>
  <si>
    <t>Revize kotle</t>
  </si>
  <si>
    <t>-2015710726</t>
  </si>
  <si>
    <t>205</t>
  </si>
  <si>
    <t>99304</t>
  </si>
  <si>
    <t>Revize komínu</t>
  </si>
  <si>
    <t>1713267028</t>
  </si>
  <si>
    <t>207</t>
  </si>
  <si>
    <t>99311</t>
  </si>
  <si>
    <t xml:space="preserve">Stavební práce - stavební činnosti při opravách prostupů potrubí zdmi, opravách  podlah, obkladů a pod.	</t>
  </si>
  <si>
    <t>1086219808</t>
  </si>
  <si>
    <t>Ova_LKF_dem - Demontáž</t>
  </si>
  <si>
    <t>41</t>
  </si>
  <si>
    <t>713461821</t>
  </si>
  <si>
    <t>Odstanění izolace tepelné</t>
  </si>
  <si>
    <t>848691208</t>
  </si>
  <si>
    <t>42</t>
  </si>
  <si>
    <t>372367524</t>
  </si>
  <si>
    <t>722130801</t>
  </si>
  <si>
    <t>Demontáž potrubí ocelové pozinkované závitové do DN 25</t>
  </si>
  <si>
    <t>-1983389143</t>
  </si>
  <si>
    <t>722130802</t>
  </si>
  <si>
    <t>Demontáž potrubí ocelové pozinkované závitové do DN 40</t>
  </si>
  <si>
    <t>1632396261</t>
  </si>
  <si>
    <t>722220862</t>
  </si>
  <si>
    <t>Demontáž armatur závitových se dvěma závity G do 5/4</t>
  </si>
  <si>
    <t>-478594271</t>
  </si>
  <si>
    <t>722290822</t>
  </si>
  <si>
    <t>Přemístění vnitrostaveništní demontovaných hmot pro vnitřní vodovod v objektech výšky do 12 m</t>
  </si>
  <si>
    <t>357112730</t>
  </si>
  <si>
    <t>731100814</t>
  </si>
  <si>
    <t xml:space="preserve">Demontáž kotle litinového </t>
  </si>
  <si>
    <t>-1339813409</t>
  </si>
  <si>
    <t>731391815</t>
  </si>
  <si>
    <t>Vypuštění vody z kotle samospádem plocha kotle do 100 m2</t>
  </si>
  <si>
    <t>-1253144508</t>
  </si>
  <si>
    <t>731890802</t>
  </si>
  <si>
    <t>Přemístění demontovaných kotelen umístěných ve výšce nebo hloubce objektu do 12 m</t>
  </si>
  <si>
    <t>1732246702</t>
  </si>
  <si>
    <t>732212815</t>
  </si>
  <si>
    <t>Demontáž ohříváku zásobníkového stojatého obsah do 1600 litrů</t>
  </si>
  <si>
    <t>578920910</t>
  </si>
  <si>
    <t>5</t>
  </si>
  <si>
    <t>732213813</t>
  </si>
  <si>
    <t>Rozřezání demontovaného ohříváku obsah do 630 litrů</t>
  </si>
  <si>
    <t>1107209824</t>
  </si>
  <si>
    <t>6</t>
  </si>
  <si>
    <t>732214813</t>
  </si>
  <si>
    <t>Vypuštění vody z ohříváku obsah do 630 litrů</t>
  </si>
  <si>
    <t>1613773467</t>
  </si>
  <si>
    <t>732221809</t>
  </si>
  <si>
    <t xml:space="preserve">Demontáž výměníku tepla </t>
  </si>
  <si>
    <t>1495100617</t>
  </si>
  <si>
    <t>732224809</t>
  </si>
  <si>
    <t xml:space="preserve">Vypuštění vody z výměníku tepla </t>
  </si>
  <si>
    <t>-198035898</t>
  </si>
  <si>
    <t>732292810</t>
  </si>
  <si>
    <t>Rozřezání konstrukcí podpěrných ohříváků TUV</t>
  </si>
  <si>
    <t>-1200044447</t>
  </si>
  <si>
    <t>10</t>
  </si>
  <si>
    <t>732320813</t>
  </si>
  <si>
    <t>Demontáž nádrže beztlaké nebo tlakové odpojení od rozvodů potrubí obsah do 200 litrů</t>
  </si>
  <si>
    <t>-2066034130</t>
  </si>
  <si>
    <t>11</t>
  </si>
  <si>
    <t>732324813</t>
  </si>
  <si>
    <t>Demontáž nádrže beztlaké nebo tlakové vypuštění vody z nádrže obsah do 200 litrů</t>
  </si>
  <si>
    <t>1447220158</t>
  </si>
  <si>
    <t>732393815</t>
  </si>
  <si>
    <t>Rozřezání demontované nádrže obsah do 1000 litrů</t>
  </si>
  <si>
    <t>1785765246</t>
  </si>
  <si>
    <t>13</t>
  </si>
  <si>
    <t>732420811</t>
  </si>
  <si>
    <t>Demontáž čerpadla oběhového spirálního DN 25</t>
  </si>
  <si>
    <t>-2129939649</t>
  </si>
  <si>
    <t>732890802</t>
  </si>
  <si>
    <t>Přesun demontovaných strojoven vodorovně 100 m v objektech výšky do 12 m</t>
  </si>
  <si>
    <t>588372464</t>
  </si>
  <si>
    <t>733110803</t>
  </si>
  <si>
    <t>Demontáž potrubí ocelového závitového do DN 15</t>
  </si>
  <si>
    <t>-450875425</t>
  </si>
  <si>
    <t>733110806</t>
  </si>
  <si>
    <t>Demontáž potrubí ocelového závitového do DN 32</t>
  </si>
  <si>
    <t>1502561089</t>
  </si>
  <si>
    <t>17</t>
  </si>
  <si>
    <t>733110808</t>
  </si>
  <si>
    <t>Demontáž potrubí ocelového závitového do DN 50</t>
  </si>
  <si>
    <t>-981857054</t>
  </si>
  <si>
    <t>733120832</t>
  </si>
  <si>
    <t>Demontáž potrubí ocelového hladkého do D 133</t>
  </si>
  <si>
    <t>-965403642</t>
  </si>
  <si>
    <t>733190801</t>
  </si>
  <si>
    <t>Odřezání objímky dvojité do DN 50</t>
  </si>
  <si>
    <t>357004753</t>
  </si>
  <si>
    <t>733191823</t>
  </si>
  <si>
    <t>Odřezání držáku potrubí třmenového do D 76 bez demontáže podpěr, konzol nebo výložníků</t>
  </si>
  <si>
    <t>512080349</t>
  </si>
  <si>
    <t>733890803</t>
  </si>
  <si>
    <t>Přemístění potrubí demontovaného vodorovně do 100 m v objektech výšky přes 6 do 24 m</t>
  </si>
  <si>
    <t>1038930824</t>
  </si>
  <si>
    <t>734100812</t>
  </si>
  <si>
    <t>Demontáž armatury přírubové se dvěma přírubami do DN 100</t>
  </si>
  <si>
    <t>-828348349</t>
  </si>
  <si>
    <t>734190818</t>
  </si>
  <si>
    <t>Rozpojení přírubového spoje do DN 100</t>
  </si>
  <si>
    <t>-1882883872</t>
  </si>
  <si>
    <t>734191822</t>
  </si>
  <si>
    <t>Odřezání příruby bez rozpojení přírubového spoje do DN 100</t>
  </si>
  <si>
    <t>1228907958</t>
  </si>
  <si>
    <t>25</t>
  </si>
  <si>
    <t>734200811</t>
  </si>
  <si>
    <t>Demontáž armatury závitové s jedním závitem do G 1/2</t>
  </si>
  <si>
    <t>1951261910</t>
  </si>
  <si>
    <t>26</t>
  </si>
  <si>
    <t>734200812</t>
  </si>
  <si>
    <t>Demontáž armatury závitové s jedním závitem do G 1</t>
  </si>
  <si>
    <t>-1015741576</t>
  </si>
  <si>
    <t>27</t>
  </si>
  <si>
    <t>734200821</t>
  </si>
  <si>
    <t>Demontáž armatury závitové se dvěma závity do G 1/2</t>
  </si>
  <si>
    <t>576552963</t>
  </si>
  <si>
    <t>28</t>
  </si>
  <si>
    <t>734200822</t>
  </si>
  <si>
    <t>Demontáž armatury závitové se dvěma závity do G 1</t>
  </si>
  <si>
    <t>-756316716</t>
  </si>
  <si>
    <t>29</t>
  </si>
  <si>
    <t>734200823</t>
  </si>
  <si>
    <t>Demontáž armatury závitové se dvěma závity do G 6/4</t>
  </si>
  <si>
    <t>1342462004</t>
  </si>
  <si>
    <t>734200824</t>
  </si>
  <si>
    <t>Demontáž armatury závitové se dvěma závity do G 2</t>
  </si>
  <si>
    <t>-1852978517</t>
  </si>
  <si>
    <t>734200832</t>
  </si>
  <si>
    <t>Demontáž armatury závitové se třemi závity do G 1</t>
  </si>
  <si>
    <t>1042719451</t>
  </si>
  <si>
    <t>734410821</t>
  </si>
  <si>
    <t>Demontáž teploměru s ochranným pouzdrem</t>
  </si>
  <si>
    <t>-1152414543</t>
  </si>
  <si>
    <t>33</t>
  </si>
  <si>
    <t>734420821</t>
  </si>
  <si>
    <t xml:space="preserve">Demontáž tlakoměru </t>
  </si>
  <si>
    <t>-1631654492</t>
  </si>
  <si>
    <t>734890803</t>
  </si>
  <si>
    <t>Přemístění demontovaných armatur vodorovně do 100 m v objektech výšky přes 6 do 24 m</t>
  </si>
  <si>
    <t>-1054378505</t>
  </si>
  <si>
    <t>735111810</t>
  </si>
  <si>
    <t>Demontáž otopného tělesa litinového článkového</t>
  </si>
  <si>
    <t>-44062171</t>
  </si>
  <si>
    <t>36</t>
  </si>
  <si>
    <t>735221812</t>
  </si>
  <si>
    <t>Demontáž registru trubkového hladkého DN 50 délka do 3 m dvoupramenný</t>
  </si>
  <si>
    <t>-565927376</t>
  </si>
  <si>
    <t>735221850</t>
  </si>
  <si>
    <t>Rozřezání demontovaného registru pramen DN 50</t>
  </si>
  <si>
    <t>1540563646</t>
  </si>
  <si>
    <t>38</t>
  </si>
  <si>
    <t>735291800</t>
  </si>
  <si>
    <t>Demontáž konzoly nebo držáku otopných těles, registrů nebo konvektorů do odpadu</t>
  </si>
  <si>
    <t>1267509907</t>
  </si>
  <si>
    <t>39</t>
  </si>
  <si>
    <t>735494811</t>
  </si>
  <si>
    <t>Vypuštění vody z otopných těles</t>
  </si>
  <si>
    <t>2102705784</t>
  </si>
  <si>
    <t>40</t>
  </si>
  <si>
    <t>735890802</t>
  </si>
  <si>
    <t>Přemístění demontovaného otopného tělesa vodorovně 100 m v objektech výšky přes 6 do 12 m</t>
  </si>
  <si>
    <t>336557237</t>
  </si>
  <si>
    <t>99302</t>
  </si>
  <si>
    <t>Pomocné práce při demontáži</t>
  </si>
  <si>
    <t>-1829766254</t>
  </si>
  <si>
    <t>99342</t>
  </si>
  <si>
    <t>Příplatek odvoz na skládku a do šrotu za větší vzdálenost</t>
  </si>
  <si>
    <t>1468741670</t>
  </si>
  <si>
    <t>49</t>
  </si>
  <si>
    <t>99343</t>
  </si>
  <si>
    <t>Nakládání na dopravní prostředek</t>
  </si>
  <si>
    <t>1538360822</t>
  </si>
  <si>
    <t>50</t>
  </si>
  <si>
    <t>99344</t>
  </si>
  <si>
    <t>Poplatek za skládku</t>
  </si>
  <si>
    <t>-1831874435</t>
  </si>
  <si>
    <t>51</t>
  </si>
  <si>
    <t>99345</t>
  </si>
  <si>
    <t>Odvoz na skládku  a do šrotu</t>
  </si>
  <si>
    <t>-572206289</t>
  </si>
  <si>
    <t>52</t>
  </si>
  <si>
    <t>99368</t>
  </si>
  <si>
    <t>Demontáž odtahu spalin a komínu</t>
  </si>
  <si>
    <t>-959426356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</si>
</sst>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/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>
      <selection activeCell="AN18" sqref="AN18"/>
    </sheetView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886718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" customHeight="1"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58" t="s">
        <v>14</v>
      </c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1"/>
      <c r="AQ5" s="21"/>
      <c r="AR5" s="19"/>
      <c r="BE5" s="255" t="s">
        <v>15</v>
      </c>
      <c r="BS5" s="16" t="s">
        <v>6</v>
      </c>
    </row>
    <row r="6" spans="1:74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60" t="s">
        <v>17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1"/>
      <c r="AQ6" s="21"/>
      <c r="AR6" s="19"/>
      <c r="BE6" s="256"/>
      <c r="BS6" s="16" t="s">
        <v>6</v>
      </c>
    </row>
    <row r="7" spans="1:74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6"/>
      <c r="BS7" s="16" t="s">
        <v>6</v>
      </c>
    </row>
    <row r="8" spans="1:74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56"/>
      <c r="BS8" s="16" t="s">
        <v>6</v>
      </c>
    </row>
    <row r="9" spans="1:74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6"/>
      <c r="BS9" s="16" t="s">
        <v>6</v>
      </c>
    </row>
    <row r="10" spans="1:74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56"/>
      <c r="BS10" s="16" t="s">
        <v>6</v>
      </c>
    </row>
    <row r="11" spans="1:74" s="1" customFormat="1" ht="18.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56"/>
      <c r="BS11" s="16" t="s">
        <v>6</v>
      </c>
    </row>
    <row r="12" spans="1:74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6"/>
      <c r="BS12" s="16" t="s">
        <v>6</v>
      </c>
    </row>
    <row r="13" spans="1:74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26</v>
      </c>
      <c r="AO13" s="21"/>
      <c r="AP13" s="21"/>
      <c r="AQ13" s="21"/>
      <c r="AR13" s="19"/>
      <c r="BE13" s="256"/>
      <c r="BS13" s="16" t="s">
        <v>6</v>
      </c>
    </row>
    <row r="14" spans="1:74" ht="12.5">
      <c r="B14" s="20"/>
      <c r="C14" s="21"/>
      <c r="D14" s="21"/>
      <c r="E14" s="261" t="s">
        <v>26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8" t="s">
        <v>27</v>
      </c>
      <c r="AL14" s="21"/>
      <c r="AM14" s="21"/>
      <c r="AN14" s="30" t="s">
        <v>26</v>
      </c>
      <c r="AO14" s="21"/>
      <c r="AP14" s="21"/>
      <c r="AQ14" s="21"/>
      <c r="AR14" s="19"/>
      <c r="BE14" s="256"/>
      <c r="BS14" s="16" t="s">
        <v>6</v>
      </c>
    </row>
    <row r="15" spans="1:74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6"/>
      <c r="BS15" s="16" t="s">
        <v>4</v>
      </c>
    </row>
    <row r="16" spans="1:74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56"/>
      <c r="BS16" s="16" t="s">
        <v>4</v>
      </c>
    </row>
    <row r="17" spans="1:71" s="1" customFormat="1" ht="18.5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56"/>
      <c r="BS17" s="16" t="s">
        <v>30</v>
      </c>
    </row>
    <row r="18" spans="1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6"/>
      <c r="BS18" s="16" t="s">
        <v>6</v>
      </c>
    </row>
    <row r="19" spans="1:71" s="1" customFormat="1" ht="12" customHeight="1">
      <c r="B19" s="20"/>
      <c r="C19" s="21"/>
      <c r="D19" s="28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56"/>
      <c r="BS19" s="16" t="s">
        <v>6</v>
      </c>
    </row>
    <row r="20" spans="1:71" s="1" customFormat="1" ht="18.5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56"/>
      <c r="BS20" s="16" t="s">
        <v>30</v>
      </c>
    </row>
    <row r="21" spans="1:71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6"/>
    </row>
    <row r="22" spans="1:71" s="1" customFormat="1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6"/>
    </row>
    <row r="23" spans="1:71" s="1" customFormat="1" ht="16.5" customHeight="1">
      <c r="B23" s="20"/>
      <c r="C23" s="21"/>
      <c r="D23" s="21"/>
      <c r="E23" s="263" t="s">
        <v>1</v>
      </c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1"/>
      <c r="AP23" s="21"/>
      <c r="AQ23" s="21"/>
      <c r="AR23" s="19"/>
      <c r="BE23" s="256"/>
    </row>
    <row r="24" spans="1:71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6"/>
    </row>
    <row r="25" spans="1:71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6"/>
    </row>
    <row r="26" spans="1:71" s="2" customFormat="1" ht="26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4">
        <f>ROUND(AG94,2)</f>
        <v>0</v>
      </c>
      <c r="AL26" s="265"/>
      <c r="AM26" s="265"/>
      <c r="AN26" s="265"/>
      <c r="AO26" s="265"/>
      <c r="AP26" s="35"/>
      <c r="AQ26" s="35"/>
      <c r="AR26" s="38"/>
      <c r="BE26" s="256"/>
    </row>
    <row r="27" spans="1:71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56"/>
    </row>
    <row r="28" spans="1:71" s="2" customFormat="1" ht="12.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66" t="s">
        <v>34</v>
      </c>
      <c r="M28" s="266"/>
      <c r="N28" s="266"/>
      <c r="O28" s="266"/>
      <c r="P28" s="266"/>
      <c r="Q28" s="35"/>
      <c r="R28" s="35"/>
      <c r="S28" s="35"/>
      <c r="T28" s="35"/>
      <c r="U28" s="35"/>
      <c r="V28" s="35"/>
      <c r="W28" s="266" t="s">
        <v>35</v>
      </c>
      <c r="X28" s="266"/>
      <c r="Y28" s="266"/>
      <c r="Z28" s="266"/>
      <c r="AA28" s="266"/>
      <c r="AB28" s="266"/>
      <c r="AC28" s="266"/>
      <c r="AD28" s="266"/>
      <c r="AE28" s="266"/>
      <c r="AF28" s="35"/>
      <c r="AG28" s="35"/>
      <c r="AH28" s="35"/>
      <c r="AI28" s="35"/>
      <c r="AJ28" s="35"/>
      <c r="AK28" s="266" t="s">
        <v>36</v>
      </c>
      <c r="AL28" s="266"/>
      <c r="AM28" s="266"/>
      <c r="AN28" s="266"/>
      <c r="AO28" s="266"/>
      <c r="AP28" s="35"/>
      <c r="AQ28" s="35"/>
      <c r="AR28" s="38"/>
      <c r="BE28" s="256"/>
    </row>
    <row r="29" spans="1:71" s="3" customFormat="1" ht="14.4" customHeight="1">
      <c r="B29" s="39"/>
      <c r="C29" s="40"/>
      <c r="D29" s="28" t="s">
        <v>37</v>
      </c>
      <c r="E29" s="40"/>
      <c r="F29" s="28" t="s">
        <v>38</v>
      </c>
      <c r="G29" s="40"/>
      <c r="H29" s="40"/>
      <c r="I29" s="40"/>
      <c r="J29" s="40"/>
      <c r="K29" s="40"/>
      <c r="L29" s="269">
        <v>0.21</v>
      </c>
      <c r="M29" s="268"/>
      <c r="N29" s="268"/>
      <c r="O29" s="268"/>
      <c r="P29" s="268"/>
      <c r="Q29" s="40"/>
      <c r="R29" s="40"/>
      <c r="S29" s="40"/>
      <c r="T29" s="40"/>
      <c r="U29" s="40"/>
      <c r="V29" s="40"/>
      <c r="W29" s="267">
        <f>ROUND(AZ94, 2)</f>
        <v>0</v>
      </c>
      <c r="X29" s="268"/>
      <c r="Y29" s="268"/>
      <c r="Z29" s="268"/>
      <c r="AA29" s="268"/>
      <c r="AB29" s="268"/>
      <c r="AC29" s="268"/>
      <c r="AD29" s="268"/>
      <c r="AE29" s="268"/>
      <c r="AF29" s="40"/>
      <c r="AG29" s="40"/>
      <c r="AH29" s="40"/>
      <c r="AI29" s="40"/>
      <c r="AJ29" s="40"/>
      <c r="AK29" s="267">
        <f>ROUND(AV94, 2)</f>
        <v>0</v>
      </c>
      <c r="AL29" s="268"/>
      <c r="AM29" s="268"/>
      <c r="AN29" s="268"/>
      <c r="AO29" s="268"/>
      <c r="AP29" s="40"/>
      <c r="AQ29" s="40"/>
      <c r="AR29" s="41"/>
      <c r="BE29" s="257"/>
    </row>
    <row r="30" spans="1:71" s="3" customFormat="1" ht="14.4" customHeight="1">
      <c r="B30" s="39"/>
      <c r="C30" s="40"/>
      <c r="D30" s="40"/>
      <c r="E30" s="40"/>
      <c r="F30" s="28" t="s">
        <v>39</v>
      </c>
      <c r="G30" s="40"/>
      <c r="H30" s="40"/>
      <c r="I30" s="40"/>
      <c r="J30" s="40"/>
      <c r="K30" s="40"/>
      <c r="L30" s="269">
        <v>0.15</v>
      </c>
      <c r="M30" s="268"/>
      <c r="N30" s="268"/>
      <c r="O30" s="268"/>
      <c r="P30" s="268"/>
      <c r="Q30" s="40"/>
      <c r="R30" s="40"/>
      <c r="S30" s="40"/>
      <c r="T30" s="40"/>
      <c r="U30" s="40"/>
      <c r="V30" s="40"/>
      <c r="W30" s="267">
        <f>ROUND(BA94, 2)</f>
        <v>0</v>
      </c>
      <c r="X30" s="268"/>
      <c r="Y30" s="268"/>
      <c r="Z30" s="268"/>
      <c r="AA30" s="268"/>
      <c r="AB30" s="268"/>
      <c r="AC30" s="268"/>
      <c r="AD30" s="268"/>
      <c r="AE30" s="268"/>
      <c r="AF30" s="40"/>
      <c r="AG30" s="40"/>
      <c r="AH30" s="40"/>
      <c r="AI30" s="40"/>
      <c r="AJ30" s="40"/>
      <c r="AK30" s="267">
        <f>ROUND(AW94, 2)</f>
        <v>0</v>
      </c>
      <c r="AL30" s="268"/>
      <c r="AM30" s="268"/>
      <c r="AN30" s="268"/>
      <c r="AO30" s="268"/>
      <c r="AP30" s="40"/>
      <c r="AQ30" s="40"/>
      <c r="AR30" s="41"/>
      <c r="BE30" s="257"/>
    </row>
    <row r="31" spans="1:71" s="3" customFormat="1" ht="14.4" hidden="1" customHeight="1">
      <c r="B31" s="39"/>
      <c r="C31" s="40"/>
      <c r="D31" s="40"/>
      <c r="E31" s="40"/>
      <c r="F31" s="28" t="s">
        <v>40</v>
      </c>
      <c r="G31" s="40"/>
      <c r="H31" s="40"/>
      <c r="I31" s="40"/>
      <c r="J31" s="40"/>
      <c r="K31" s="40"/>
      <c r="L31" s="269">
        <v>0.21</v>
      </c>
      <c r="M31" s="268"/>
      <c r="N31" s="268"/>
      <c r="O31" s="268"/>
      <c r="P31" s="268"/>
      <c r="Q31" s="40"/>
      <c r="R31" s="40"/>
      <c r="S31" s="40"/>
      <c r="T31" s="40"/>
      <c r="U31" s="40"/>
      <c r="V31" s="40"/>
      <c r="W31" s="267">
        <f>ROUND(BB94, 2)</f>
        <v>0</v>
      </c>
      <c r="X31" s="268"/>
      <c r="Y31" s="268"/>
      <c r="Z31" s="268"/>
      <c r="AA31" s="268"/>
      <c r="AB31" s="268"/>
      <c r="AC31" s="268"/>
      <c r="AD31" s="268"/>
      <c r="AE31" s="268"/>
      <c r="AF31" s="40"/>
      <c r="AG31" s="40"/>
      <c r="AH31" s="40"/>
      <c r="AI31" s="40"/>
      <c r="AJ31" s="40"/>
      <c r="AK31" s="267">
        <v>0</v>
      </c>
      <c r="AL31" s="268"/>
      <c r="AM31" s="268"/>
      <c r="AN31" s="268"/>
      <c r="AO31" s="268"/>
      <c r="AP31" s="40"/>
      <c r="AQ31" s="40"/>
      <c r="AR31" s="41"/>
      <c r="BE31" s="257"/>
    </row>
    <row r="32" spans="1:71" s="3" customFormat="1" ht="14.4" hidden="1" customHeight="1">
      <c r="B32" s="39"/>
      <c r="C32" s="40"/>
      <c r="D32" s="40"/>
      <c r="E32" s="40"/>
      <c r="F32" s="28" t="s">
        <v>41</v>
      </c>
      <c r="G32" s="40"/>
      <c r="H32" s="40"/>
      <c r="I32" s="40"/>
      <c r="J32" s="40"/>
      <c r="K32" s="40"/>
      <c r="L32" s="269">
        <v>0.15</v>
      </c>
      <c r="M32" s="268"/>
      <c r="N32" s="268"/>
      <c r="O32" s="268"/>
      <c r="P32" s="268"/>
      <c r="Q32" s="40"/>
      <c r="R32" s="40"/>
      <c r="S32" s="40"/>
      <c r="T32" s="40"/>
      <c r="U32" s="40"/>
      <c r="V32" s="40"/>
      <c r="W32" s="267">
        <f>ROUND(BC94, 2)</f>
        <v>0</v>
      </c>
      <c r="X32" s="268"/>
      <c r="Y32" s="268"/>
      <c r="Z32" s="268"/>
      <c r="AA32" s="268"/>
      <c r="AB32" s="268"/>
      <c r="AC32" s="268"/>
      <c r="AD32" s="268"/>
      <c r="AE32" s="268"/>
      <c r="AF32" s="40"/>
      <c r="AG32" s="40"/>
      <c r="AH32" s="40"/>
      <c r="AI32" s="40"/>
      <c r="AJ32" s="40"/>
      <c r="AK32" s="267">
        <v>0</v>
      </c>
      <c r="AL32" s="268"/>
      <c r="AM32" s="268"/>
      <c r="AN32" s="268"/>
      <c r="AO32" s="268"/>
      <c r="AP32" s="40"/>
      <c r="AQ32" s="40"/>
      <c r="AR32" s="41"/>
      <c r="BE32" s="257"/>
    </row>
    <row r="33" spans="1:57" s="3" customFormat="1" ht="14.4" hidden="1" customHeight="1">
      <c r="B33" s="39"/>
      <c r="C33" s="40"/>
      <c r="D33" s="40"/>
      <c r="E33" s="40"/>
      <c r="F33" s="28" t="s">
        <v>42</v>
      </c>
      <c r="G33" s="40"/>
      <c r="H33" s="40"/>
      <c r="I33" s="40"/>
      <c r="J33" s="40"/>
      <c r="K33" s="40"/>
      <c r="L33" s="269">
        <v>0</v>
      </c>
      <c r="M33" s="268"/>
      <c r="N33" s="268"/>
      <c r="O33" s="268"/>
      <c r="P33" s="268"/>
      <c r="Q33" s="40"/>
      <c r="R33" s="40"/>
      <c r="S33" s="40"/>
      <c r="T33" s="40"/>
      <c r="U33" s="40"/>
      <c r="V33" s="40"/>
      <c r="W33" s="267">
        <f>ROUND(BD94, 2)</f>
        <v>0</v>
      </c>
      <c r="X33" s="268"/>
      <c r="Y33" s="268"/>
      <c r="Z33" s="268"/>
      <c r="AA33" s="268"/>
      <c r="AB33" s="268"/>
      <c r="AC33" s="268"/>
      <c r="AD33" s="268"/>
      <c r="AE33" s="268"/>
      <c r="AF33" s="40"/>
      <c r="AG33" s="40"/>
      <c r="AH33" s="40"/>
      <c r="AI33" s="40"/>
      <c r="AJ33" s="40"/>
      <c r="AK33" s="267">
        <v>0</v>
      </c>
      <c r="AL33" s="268"/>
      <c r="AM33" s="268"/>
      <c r="AN33" s="268"/>
      <c r="AO33" s="268"/>
      <c r="AP33" s="40"/>
      <c r="AQ33" s="40"/>
      <c r="AR33" s="41"/>
      <c r="BE33" s="257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56"/>
    </row>
    <row r="35" spans="1:57" s="2" customFormat="1" ht="26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70" t="s">
        <v>45</v>
      </c>
      <c r="Y35" s="271"/>
      <c r="Z35" s="271"/>
      <c r="AA35" s="271"/>
      <c r="AB35" s="271"/>
      <c r="AC35" s="44"/>
      <c r="AD35" s="44"/>
      <c r="AE35" s="44"/>
      <c r="AF35" s="44"/>
      <c r="AG35" s="44"/>
      <c r="AH35" s="44"/>
      <c r="AI35" s="44"/>
      <c r="AJ35" s="44"/>
      <c r="AK35" s="272">
        <f>SUM(AK26:AK33)</f>
        <v>0</v>
      </c>
      <c r="AL35" s="271"/>
      <c r="AM35" s="271"/>
      <c r="AN35" s="271"/>
      <c r="AO35" s="273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1:57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" customHeight="1">
      <c r="B49" s="46"/>
      <c r="C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7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5">
      <c r="A60" s="33"/>
      <c r="B60" s="34"/>
      <c r="C60" s="35"/>
      <c r="D60" s="51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48</v>
      </c>
      <c r="AI60" s="37"/>
      <c r="AJ60" s="37"/>
      <c r="AK60" s="37"/>
      <c r="AL60" s="37"/>
      <c r="AM60" s="51" t="s">
        <v>49</v>
      </c>
      <c r="AN60" s="37"/>
      <c r="AO60" s="37"/>
      <c r="AP60" s="35"/>
      <c r="AQ60" s="35"/>
      <c r="AR60" s="38"/>
      <c r="BE60" s="33"/>
    </row>
    <row r="61" spans="1:57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3">
      <c r="A64" s="33"/>
      <c r="B64" s="34"/>
      <c r="C64" s="35"/>
      <c r="D64" s="48" t="s">
        <v>50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1:57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5">
      <c r="A75" s="33"/>
      <c r="B75" s="34"/>
      <c r="C75" s="35"/>
      <c r="D75" s="51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48</v>
      </c>
      <c r="AI75" s="37"/>
      <c r="AJ75" s="37"/>
      <c r="AK75" s="37"/>
      <c r="AL75" s="37"/>
      <c r="AM75" s="51" t="s">
        <v>49</v>
      </c>
      <c r="AN75" s="37"/>
      <c r="AO75" s="37"/>
      <c r="AP75" s="35"/>
      <c r="AQ75" s="35"/>
      <c r="AR75" s="38"/>
      <c r="BE75" s="33"/>
    </row>
    <row r="76" spans="1:57" s="2" customForma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91" s="2" customFormat="1" ht="6.9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91" s="2" customFormat="1" ht="24.9" customHeight="1">
      <c r="A82" s="33"/>
      <c r="B82" s="34"/>
      <c r="C82" s="22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9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1:91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Ova_LKF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1" s="5" customFormat="1" ht="36.9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94" t="str">
        <f>K6</f>
        <v>D.1.4.1 Vytápění - Rekonstrukce kotelny a výměna těles budovy ZZ v areálu Lékařské fakulty OU-objekty C,D,E</v>
      </c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62"/>
      <c r="AQ85" s="62"/>
      <c r="AR85" s="63"/>
    </row>
    <row r="86" spans="1:91" s="2" customFormat="1" ht="6.9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91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Ostrava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74" t="str">
        <f>IF(AN8= "","",AN8)</f>
        <v>5. 3. 2020</v>
      </c>
      <c r="AN87" s="274"/>
      <c r="AO87" s="35"/>
      <c r="AP87" s="35"/>
      <c r="AQ87" s="35"/>
      <c r="AR87" s="38"/>
      <c r="BE87" s="33"/>
    </row>
    <row r="88" spans="1:91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91" s="2" customFormat="1" ht="15.15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 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75" t="str">
        <f>IF(E17="","",E17)</f>
        <v xml:space="preserve"> </v>
      </c>
      <c r="AN89" s="276"/>
      <c r="AO89" s="276"/>
      <c r="AP89" s="276"/>
      <c r="AQ89" s="35"/>
      <c r="AR89" s="38"/>
      <c r="AS89" s="277" t="s">
        <v>53</v>
      </c>
      <c r="AT89" s="278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91" s="2" customFormat="1" ht="15.15" customHeight="1">
      <c r="A90" s="33"/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58" t="str">
        <f>IF(E14= "Vyplň údaj","",E14)</f>
        <v xml:space="preserve"> </v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31</v>
      </c>
      <c r="AJ90" s="35"/>
      <c r="AK90" s="35"/>
      <c r="AL90" s="35"/>
      <c r="AM90" s="275" t="str">
        <f>IF(E20="","",E20)</f>
        <v xml:space="preserve"> </v>
      </c>
      <c r="AN90" s="276"/>
      <c r="AO90" s="276"/>
      <c r="AP90" s="276"/>
      <c r="AQ90" s="35"/>
      <c r="AR90" s="38"/>
      <c r="AS90" s="279"/>
      <c r="AT90" s="280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91" s="2" customFormat="1" ht="10.75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1"/>
      <c r="AT91" s="282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91" s="2" customFormat="1" ht="29.25" customHeight="1">
      <c r="A92" s="33"/>
      <c r="B92" s="34"/>
      <c r="C92" s="289" t="s">
        <v>54</v>
      </c>
      <c r="D92" s="290"/>
      <c r="E92" s="290"/>
      <c r="F92" s="290"/>
      <c r="G92" s="290"/>
      <c r="H92" s="72"/>
      <c r="I92" s="291" t="s">
        <v>55</v>
      </c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2" t="s">
        <v>56</v>
      </c>
      <c r="AH92" s="290"/>
      <c r="AI92" s="290"/>
      <c r="AJ92" s="290"/>
      <c r="AK92" s="290"/>
      <c r="AL92" s="290"/>
      <c r="AM92" s="290"/>
      <c r="AN92" s="291" t="s">
        <v>57</v>
      </c>
      <c r="AO92" s="290"/>
      <c r="AP92" s="293"/>
      <c r="AQ92" s="73" t="s">
        <v>58</v>
      </c>
      <c r="AR92" s="38"/>
      <c r="AS92" s="74" t="s">
        <v>59</v>
      </c>
      <c r="AT92" s="75" t="s">
        <v>60</v>
      </c>
      <c r="AU92" s="75" t="s">
        <v>61</v>
      </c>
      <c r="AV92" s="75" t="s">
        <v>62</v>
      </c>
      <c r="AW92" s="75" t="s">
        <v>63</v>
      </c>
      <c r="AX92" s="75" t="s">
        <v>64</v>
      </c>
      <c r="AY92" s="75" t="s">
        <v>65</v>
      </c>
      <c r="AZ92" s="75" t="s">
        <v>66</v>
      </c>
      <c r="BA92" s="75" t="s">
        <v>67</v>
      </c>
      <c r="BB92" s="75" t="s">
        <v>68</v>
      </c>
      <c r="BC92" s="75" t="s">
        <v>69</v>
      </c>
      <c r="BD92" s="76" t="s">
        <v>70</v>
      </c>
      <c r="BE92" s="33"/>
    </row>
    <row r="93" spans="1:91" s="2" customFormat="1" ht="10.7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1:91" s="6" customFormat="1" ht="32.4" customHeight="1">
      <c r="B94" s="80"/>
      <c r="C94" s="81" t="s">
        <v>71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87">
        <f>ROUND(SUM(AG95:AG96),2)</f>
        <v>0</v>
      </c>
      <c r="AH94" s="287"/>
      <c r="AI94" s="287"/>
      <c r="AJ94" s="287"/>
      <c r="AK94" s="287"/>
      <c r="AL94" s="287"/>
      <c r="AM94" s="287"/>
      <c r="AN94" s="288">
        <f>SUM(AG94,AT94)</f>
        <v>0</v>
      </c>
      <c r="AO94" s="288"/>
      <c r="AP94" s="288"/>
      <c r="AQ94" s="84" t="s">
        <v>1</v>
      </c>
      <c r="AR94" s="85"/>
      <c r="AS94" s="86">
        <f>ROUND(SUM(AS95:AS96),2)</f>
        <v>0</v>
      </c>
      <c r="AT94" s="87">
        <f>ROUND(SUM(AV94:AW94),2)</f>
        <v>0</v>
      </c>
      <c r="AU94" s="88">
        <f>ROUND(SUM(AU95:AU96),5)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ROUND(SUM(AZ95:AZ96),2)</f>
        <v>0</v>
      </c>
      <c r="BA94" s="87">
        <f>ROUND(SUM(BA95:BA96),2)</f>
        <v>0</v>
      </c>
      <c r="BB94" s="87">
        <f>ROUND(SUM(BB95:BB96),2)</f>
        <v>0</v>
      </c>
      <c r="BC94" s="87">
        <f>ROUND(SUM(BC95:BC96),2)</f>
        <v>0</v>
      </c>
      <c r="BD94" s="89">
        <f>ROUND(SUM(BD95:BD96),2)</f>
        <v>0</v>
      </c>
      <c r="BS94" s="90" t="s">
        <v>72</v>
      </c>
      <c r="BT94" s="90" t="s">
        <v>73</v>
      </c>
      <c r="BU94" s="91" t="s">
        <v>74</v>
      </c>
      <c r="BV94" s="90" t="s">
        <v>75</v>
      </c>
      <c r="BW94" s="90" t="s">
        <v>5</v>
      </c>
      <c r="BX94" s="90" t="s">
        <v>76</v>
      </c>
      <c r="CL94" s="90" t="s">
        <v>1</v>
      </c>
    </row>
    <row r="95" spans="1:91" s="7" customFormat="1" ht="24.75" customHeight="1">
      <c r="A95" s="92" t="s">
        <v>77</v>
      </c>
      <c r="B95" s="93"/>
      <c r="C95" s="94"/>
      <c r="D95" s="286" t="s">
        <v>78</v>
      </c>
      <c r="E95" s="286"/>
      <c r="F95" s="286"/>
      <c r="G95" s="286"/>
      <c r="H95" s="286"/>
      <c r="I95" s="95"/>
      <c r="J95" s="286" t="s">
        <v>79</v>
      </c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4">
        <f>'Ova_LKF_mont - Montáž'!J30</f>
        <v>0</v>
      </c>
      <c r="AH95" s="285"/>
      <c r="AI95" s="285"/>
      <c r="AJ95" s="285"/>
      <c r="AK95" s="285"/>
      <c r="AL95" s="285"/>
      <c r="AM95" s="285"/>
      <c r="AN95" s="284">
        <f>SUM(AG95,AT95)</f>
        <v>0</v>
      </c>
      <c r="AO95" s="285"/>
      <c r="AP95" s="285"/>
      <c r="AQ95" s="96" t="s">
        <v>80</v>
      </c>
      <c r="AR95" s="97"/>
      <c r="AS95" s="98">
        <v>0</v>
      </c>
      <c r="AT95" s="99">
        <f>ROUND(SUM(AV95:AW95),2)</f>
        <v>0</v>
      </c>
      <c r="AU95" s="100">
        <f>'Ova_LKF_mont - Montáž'!P126</f>
        <v>0</v>
      </c>
      <c r="AV95" s="99">
        <f>'Ova_LKF_mont - Montáž'!J33</f>
        <v>0</v>
      </c>
      <c r="AW95" s="99">
        <f>'Ova_LKF_mont - Montáž'!J34</f>
        <v>0</v>
      </c>
      <c r="AX95" s="99">
        <f>'Ova_LKF_mont - Montáž'!J35</f>
        <v>0</v>
      </c>
      <c r="AY95" s="99">
        <f>'Ova_LKF_mont - Montáž'!J36</f>
        <v>0</v>
      </c>
      <c r="AZ95" s="99">
        <f>'Ova_LKF_mont - Montáž'!F33</f>
        <v>0</v>
      </c>
      <c r="BA95" s="99">
        <f>'Ova_LKF_mont - Montáž'!F34</f>
        <v>0</v>
      </c>
      <c r="BB95" s="99">
        <f>'Ova_LKF_mont - Montáž'!F35</f>
        <v>0</v>
      </c>
      <c r="BC95" s="99">
        <f>'Ova_LKF_mont - Montáž'!F36</f>
        <v>0</v>
      </c>
      <c r="BD95" s="101">
        <f>'Ova_LKF_mont - Montáž'!F37</f>
        <v>0</v>
      </c>
      <c r="BT95" s="102" t="s">
        <v>81</v>
      </c>
      <c r="BV95" s="102" t="s">
        <v>75</v>
      </c>
      <c r="BW95" s="102" t="s">
        <v>82</v>
      </c>
      <c r="BX95" s="102" t="s">
        <v>5</v>
      </c>
      <c r="CL95" s="102" t="s">
        <v>1</v>
      </c>
      <c r="CM95" s="102" t="s">
        <v>83</v>
      </c>
    </row>
    <row r="96" spans="1:91" s="7" customFormat="1" ht="24.75" customHeight="1">
      <c r="A96" s="92" t="s">
        <v>77</v>
      </c>
      <c r="B96" s="93"/>
      <c r="C96" s="94"/>
      <c r="D96" s="286" t="s">
        <v>84</v>
      </c>
      <c r="E96" s="286"/>
      <c r="F96" s="286"/>
      <c r="G96" s="286"/>
      <c r="H96" s="286"/>
      <c r="I96" s="95"/>
      <c r="J96" s="286" t="s">
        <v>85</v>
      </c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4">
        <f>'Ova_LKF_dem - Demontáž'!J30</f>
        <v>0</v>
      </c>
      <c r="AH96" s="285"/>
      <c r="AI96" s="285"/>
      <c r="AJ96" s="285"/>
      <c r="AK96" s="285"/>
      <c r="AL96" s="285"/>
      <c r="AM96" s="285"/>
      <c r="AN96" s="284">
        <f>SUM(AG96,AT96)</f>
        <v>0</v>
      </c>
      <c r="AO96" s="285"/>
      <c r="AP96" s="285"/>
      <c r="AQ96" s="96" t="s">
        <v>80</v>
      </c>
      <c r="AR96" s="97"/>
      <c r="AS96" s="103">
        <v>0</v>
      </c>
      <c r="AT96" s="104">
        <f>ROUND(SUM(AV96:AW96),2)</f>
        <v>0</v>
      </c>
      <c r="AU96" s="105">
        <f>'Ova_LKF_dem - Demontáž'!P125</f>
        <v>0</v>
      </c>
      <c r="AV96" s="104">
        <f>'Ova_LKF_dem - Demontáž'!J33</f>
        <v>0</v>
      </c>
      <c r="AW96" s="104">
        <f>'Ova_LKF_dem - Demontáž'!J34</f>
        <v>0</v>
      </c>
      <c r="AX96" s="104">
        <f>'Ova_LKF_dem - Demontáž'!J35</f>
        <v>0</v>
      </c>
      <c r="AY96" s="104">
        <f>'Ova_LKF_dem - Demontáž'!J36</f>
        <v>0</v>
      </c>
      <c r="AZ96" s="104">
        <f>'Ova_LKF_dem - Demontáž'!F33</f>
        <v>0</v>
      </c>
      <c r="BA96" s="104">
        <f>'Ova_LKF_dem - Demontáž'!F34</f>
        <v>0</v>
      </c>
      <c r="BB96" s="104">
        <f>'Ova_LKF_dem - Demontáž'!F35</f>
        <v>0</v>
      </c>
      <c r="BC96" s="104">
        <f>'Ova_LKF_dem - Demontáž'!F36</f>
        <v>0</v>
      </c>
      <c r="BD96" s="106">
        <f>'Ova_LKF_dem - Demontáž'!F37</f>
        <v>0</v>
      </c>
      <c r="BT96" s="102" t="s">
        <v>81</v>
      </c>
      <c r="BV96" s="102" t="s">
        <v>75</v>
      </c>
      <c r="BW96" s="102" t="s">
        <v>86</v>
      </c>
      <c r="BX96" s="102" t="s">
        <v>5</v>
      </c>
      <c r="CL96" s="102" t="s">
        <v>1</v>
      </c>
      <c r="CM96" s="102" t="s">
        <v>83</v>
      </c>
    </row>
    <row r="97" spans="1:57" s="2" customFormat="1" ht="30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s="2" customFormat="1" ht="6.9" customHeight="1">
      <c r="A98" s="33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</sheetData>
  <sheetProtection password="CC35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Ova_LKF_mont - Montáž'!C2" display="/" xr:uid="{00000000-0004-0000-0000-000000000000}"/>
    <hyperlink ref="A96" location="'Ova_LKF_dem - Demontáž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91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88671875" style="1" customWidth="1"/>
    <col min="7" max="7" width="7" style="1" customWidth="1"/>
    <col min="8" max="8" width="11.44140625" style="1" customWidth="1"/>
    <col min="9" max="9" width="20.109375" style="107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886718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" customHeight="1">
      <c r="I2" s="107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6" t="s">
        <v>82</v>
      </c>
    </row>
    <row r="3" spans="1:46" s="1" customFormat="1" ht="6.9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83</v>
      </c>
    </row>
    <row r="4" spans="1:46" s="1" customFormat="1" ht="24.9" customHeight="1">
      <c r="B4" s="19"/>
      <c r="D4" s="111" t="s">
        <v>87</v>
      </c>
      <c r="I4" s="107"/>
      <c r="L4" s="19"/>
      <c r="M4" s="112" t="s">
        <v>10</v>
      </c>
      <c r="AT4" s="16" t="s">
        <v>4</v>
      </c>
    </row>
    <row r="5" spans="1:46" s="1" customFormat="1" ht="6.9" customHeight="1">
      <c r="B5" s="19"/>
      <c r="I5" s="107"/>
      <c r="L5" s="19"/>
    </row>
    <row r="6" spans="1:46" s="1" customFormat="1" ht="12" customHeight="1">
      <c r="B6" s="19"/>
      <c r="D6" s="113" t="s">
        <v>16</v>
      </c>
      <c r="I6" s="107"/>
      <c r="L6" s="19"/>
    </row>
    <row r="7" spans="1:46" s="1" customFormat="1" ht="23.25" customHeight="1">
      <c r="B7" s="19"/>
      <c r="E7" s="299" t="str">
        <f>'Rekapitulace stavby'!K6</f>
        <v>D.1.4.1 Vytápění - Rekonstrukce kotelny a výměna těles budovy ZZ v areálu Lékařské fakulty OU-objekty C,D,E</v>
      </c>
      <c r="F7" s="300"/>
      <c r="G7" s="300"/>
      <c r="H7" s="300"/>
      <c r="I7" s="107"/>
      <c r="L7" s="19"/>
    </row>
    <row r="8" spans="1:46" s="2" customFormat="1" ht="12" customHeight="1">
      <c r="A8" s="33"/>
      <c r="B8" s="38"/>
      <c r="C8" s="33"/>
      <c r="D8" s="113" t="s">
        <v>88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8"/>
      <c r="C9" s="33"/>
      <c r="D9" s="33"/>
      <c r="E9" s="301" t="s">
        <v>89</v>
      </c>
      <c r="F9" s="302"/>
      <c r="G9" s="302"/>
      <c r="H9" s="302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5. 3. 2020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15" t="str">
        <f>IF('Rekapitulace stavby'!E11="","",'Rekapitulace stavby'!E11)</f>
        <v xml:space="preserve"> </v>
      </c>
      <c r="F15" s="33"/>
      <c r="G15" s="33"/>
      <c r="H15" s="33"/>
      <c r="I15" s="116" t="s">
        <v>27</v>
      </c>
      <c r="J15" s="115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28</v>
      </c>
      <c r="E17" s="33"/>
      <c r="F17" s="33"/>
      <c r="G17" s="33"/>
      <c r="H17" s="33"/>
      <c r="I17" s="116" t="s">
        <v>25</v>
      </c>
      <c r="J17" s="29" t="str">
        <f>'Rekapitulace stavby'!AN13</f>
        <v xml:space="preserve"> 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03" t="str">
        <f>'Rekapitulace stavby'!E14</f>
        <v xml:space="preserve"> </v>
      </c>
      <c r="F18" s="304"/>
      <c r="G18" s="304"/>
      <c r="H18" s="304"/>
      <c r="I18" s="116" t="s">
        <v>27</v>
      </c>
      <c r="J18" s="29" t="str">
        <f>'Rekapitulace stavby'!AN14</f>
        <v xml:space="preserve"> 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29</v>
      </c>
      <c r="E20" s="33"/>
      <c r="F20" s="33"/>
      <c r="G20" s="33"/>
      <c r="H20" s="33"/>
      <c r="I20" s="116" t="s">
        <v>25</v>
      </c>
      <c r="J20" s="115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5" t="str">
        <f>IF('Rekapitulace stavby'!E17="","",'Rekapitulace stavby'!E17)</f>
        <v xml:space="preserve"> </v>
      </c>
      <c r="F21" s="33"/>
      <c r="G21" s="33"/>
      <c r="H21" s="33"/>
      <c r="I21" s="116" t="s">
        <v>27</v>
      </c>
      <c r="J21" s="115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31</v>
      </c>
      <c r="E23" s="33"/>
      <c r="F23" s="33"/>
      <c r="G23" s="33"/>
      <c r="H23" s="33"/>
      <c r="I23" s="116" t="s">
        <v>25</v>
      </c>
      <c r="J23" s="115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5" t="str">
        <f>IF('Rekapitulace stavby'!E20="","",'Rekapitulace stavby'!E20)</f>
        <v xml:space="preserve"> </v>
      </c>
      <c r="F24" s="33"/>
      <c r="G24" s="33"/>
      <c r="H24" s="33"/>
      <c r="I24" s="116" t="s">
        <v>27</v>
      </c>
      <c r="J24" s="115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32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8"/>
      <c r="B27" s="119"/>
      <c r="C27" s="118"/>
      <c r="D27" s="118"/>
      <c r="E27" s="305" t="s">
        <v>1</v>
      </c>
      <c r="F27" s="305"/>
      <c r="G27" s="305"/>
      <c r="H27" s="305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8"/>
      <c r="C30" s="33"/>
      <c r="D30" s="124" t="s">
        <v>33</v>
      </c>
      <c r="E30" s="33"/>
      <c r="F30" s="33"/>
      <c r="G30" s="33"/>
      <c r="H30" s="33"/>
      <c r="I30" s="114"/>
      <c r="J30" s="125">
        <f>ROUND(J126, 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6" t="s">
        <v>35</v>
      </c>
      <c r="G32" s="33"/>
      <c r="H32" s="33"/>
      <c r="I32" s="127" t="s">
        <v>34</v>
      </c>
      <c r="J32" s="126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8" t="s">
        <v>37</v>
      </c>
      <c r="E33" s="113" t="s">
        <v>38</v>
      </c>
      <c r="F33" s="129">
        <f>ROUND((SUM(BE126:BE390)),  2)</f>
        <v>0</v>
      </c>
      <c r="G33" s="33"/>
      <c r="H33" s="33"/>
      <c r="I33" s="130">
        <v>0.21</v>
      </c>
      <c r="J33" s="129">
        <f>ROUND(((SUM(BE126:BE390))*I33),  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3" t="s">
        <v>39</v>
      </c>
      <c r="F34" s="129">
        <f>ROUND((SUM(BF126:BF390)),  2)</f>
        <v>0</v>
      </c>
      <c r="G34" s="33"/>
      <c r="H34" s="33"/>
      <c r="I34" s="130">
        <v>0.15</v>
      </c>
      <c r="J34" s="129">
        <f>ROUND(((SUM(BF126:BF390))*I34),  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8"/>
      <c r="C35" s="33"/>
      <c r="D35" s="33"/>
      <c r="E35" s="113" t="s">
        <v>40</v>
      </c>
      <c r="F35" s="129">
        <f>ROUND((SUM(BG126:BG390)),  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8"/>
      <c r="C36" s="33"/>
      <c r="D36" s="33"/>
      <c r="E36" s="113" t="s">
        <v>41</v>
      </c>
      <c r="F36" s="129">
        <f>ROUND((SUM(BH126:BH390)),  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8"/>
      <c r="C37" s="33"/>
      <c r="D37" s="33"/>
      <c r="E37" s="113" t="s">
        <v>42</v>
      </c>
      <c r="F37" s="129">
        <f>ROUND((SUM(BI126:BI390)),  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8"/>
      <c r="C39" s="131"/>
      <c r="D39" s="132" t="s">
        <v>43</v>
      </c>
      <c r="E39" s="133"/>
      <c r="F39" s="133"/>
      <c r="G39" s="134" t="s">
        <v>44</v>
      </c>
      <c r="H39" s="135" t="s">
        <v>45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19"/>
      <c r="I41" s="107"/>
      <c r="L41" s="19"/>
    </row>
    <row r="42" spans="1:31" s="1" customFormat="1" ht="14.4" customHeight="1">
      <c r="B42" s="19"/>
      <c r="I42" s="107"/>
      <c r="L42" s="19"/>
    </row>
    <row r="43" spans="1:31" s="1" customFormat="1" ht="14.4" customHeight="1">
      <c r="B43" s="19"/>
      <c r="I43" s="107"/>
      <c r="L43" s="19"/>
    </row>
    <row r="44" spans="1:31" s="1" customFormat="1" ht="14.4" customHeight="1">
      <c r="B44" s="19"/>
      <c r="I44" s="107"/>
      <c r="L44" s="19"/>
    </row>
    <row r="45" spans="1:31" s="1" customFormat="1" ht="14.4" customHeight="1">
      <c r="B45" s="19"/>
      <c r="I45" s="107"/>
      <c r="L45" s="19"/>
    </row>
    <row r="46" spans="1:31" s="1" customFormat="1" ht="14.4" customHeight="1">
      <c r="B46" s="19"/>
      <c r="I46" s="107"/>
      <c r="L46" s="19"/>
    </row>
    <row r="47" spans="1:31" s="1" customFormat="1" ht="14.4" customHeight="1">
      <c r="B47" s="19"/>
      <c r="I47" s="107"/>
      <c r="L47" s="19"/>
    </row>
    <row r="48" spans="1:31" s="1" customFormat="1" ht="14.4" customHeight="1">
      <c r="B48" s="19"/>
      <c r="I48" s="107"/>
      <c r="L48" s="19"/>
    </row>
    <row r="49" spans="1:31" s="1" customFormat="1" ht="14.4" customHeight="1">
      <c r="B49" s="19"/>
      <c r="I49" s="107"/>
      <c r="L49" s="19"/>
    </row>
    <row r="50" spans="1:31" s="2" customFormat="1" ht="14.4" customHeight="1">
      <c r="B50" s="50"/>
      <c r="D50" s="139" t="s">
        <v>46</v>
      </c>
      <c r="E50" s="140"/>
      <c r="F50" s="140"/>
      <c r="G50" s="139" t="s">
        <v>47</v>
      </c>
      <c r="H50" s="140"/>
      <c r="I50" s="141"/>
      <c r="J50" s="140"/>
      <c r="K50" s="140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5">
      <c r="A61" s="33"/>
      <c r="B61" s="38"/>
      <c r="C61" s="33"/>
      <c r="D61" s="142" t="s">
        <v>48</v>
      </c>
      <c r="E61" s="143"/>
      <c r="F61" s="144" t="s">
        <v>49</v>
      </c>
      <c r="G61" s="142" t="s">
        <v>48</v>
      </c>
      <c r="H61" s="143"/>
      <c r="I61" s="145"/>
      <c r="J61" s="146" t="s">
        <v>49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">
      <c r="A65" s="33"/>
      <c r="B65" s="38"/>
      <c r="C65" s="33"/>
      <c r="D65" s="139" t="s">
        <v>50</v>
      </c>
      <c r="E65" s="147"/>
      <c r="F65" s="147"/>
      <c r="G65" s="139" t="s">
        <v>51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5">
      <c r="A76" s="33"/>
      <c r="B76" s="38"/>
      <c r="C76" s="33"/>
      <c r="D76" s="142" t="s">
        <v>48</v>
      </c>
      <c r="E76" s="143"/>
      <c r="F76" s="144" t="s">
        <v>49</v>
      </c>
      <c r="G76" s="142" t="s">
        <v>48</v>
      </c>
      <c r="H76" s="143"/>
      <c r="I76" s="145"/>
      <c r="J76" s="146" t="s">
        <v>49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90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3.25" customHeight="1">
      <c r="A85" s="33"/>
      <c r="B85" s="34"/>
      <c r="C85" s="35"/>
      <c r="D85" s="35"/>
      <c r="E85" s="297" t="str">
        <f>E7</f>
        <v>D.1.4.1 Vytápění - Rekonstrukce kotelny a výměna těles budovy ZZ v areálu Lékařské fakulty OU-objekty C,D,E</v>
      </c>
      <c r="F85" s="298"/>
      <c r="G85" s="298"/>
      <c r="H85" s="29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88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5"/>
      <c r="D87" s="35"/>
      <c r="E87" s="294" t="str">
        <f>E9</f>
        <v>Ova_LKF_mont - Montáž</v>
      </c>
      <c r="F87" s="296"/>
      <c r="G87" s="296"/>
      <c r="H87" s="296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20</v>
      </c>
      <c r="D89" s="35"/>
      <c r="E89" s="35"/>
      <c r="F89" s="26" t="str">
        <f>F12</f>
        <v>Ostrava</v>
      </c>
      <c r="G89" s="35"/>
      <c r="H89" s="35"/>
      <c r="I89" s="116" t="s">
        <v>22</v>
      </c>
      <c r="J89" s="65" t="str">
        <f>IF(J12="","",J12)</f>
        <v>5. 3. 2020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116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28</v>
      </c>
      <c r="D92" s="35"/>
      <c r="E92" s="35"/>
      <c r="F92" s="26" t="str">
        <f>IF(E18="","",E18)</f>
        <v xml:space="preserve"> </v>
      </c>
      <c r="G92" s="35"/>
      <c r="H92" s="35"/>
      <c r="I92" s="116" t="s">
        <v>31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4" customHeight="1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55" t="s">
        <v>91</v>
      </c>
      <c r="D94" s="156"/>
      <c r="E94" s="156"/>
      <c r="F94" s="156"/>
      <c r="G94" s="156"/>
      <c r="H94" s="156"/>
      <c r="I94" s="157"/>
      <c r="J94" s="158" t="s">
        <v>92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4" customHeight="1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59" t="s">
        <v>93</v>
      </c>
      <c r="D96" s="35"/>
      <c r="E96" s="35"/>
      <c r="F96" s="35"/>
      <c r="G96" s="35"/>
      <c r="H96" s="35"/>
      <c r="I96" s="114"/>
      <c r="J96" s="83">
        <f>J126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94</v>
      </c>
    </row>
    <row r="97" spans="1:31" s="9" customFormat="1" ht="24.9" customHeight="1">
      <c r="B97" s="160"/>
      <c r="C97" s="161"/>
      <c r="D97" s="162" t="s">
        <v>95</v>
      </c>
      <c r="E97" s="163"/>
      <c r="F97" s="163"/>
      <c r="G97" s="163"/>
      <c r="H97" s="163"/>
      <c r="I97" s="164"/>
      <c r="J97" s="165">
        <f>J127</f>
        <v>0</v>
      </c>
      <c r="K97" s="161"/>
      <c r="L97" s="166"/>
    </row>
    <row r="98" spans="1:31" s="10" customFormat="1" ht="20" customHeight="1">
      <c r="B98" s="167"/>
      <c r="C98" s="168"/>
      <c r="D98" s="169" t="s">
        <v>96</v>
      </c>
      <c r="E98" s="170"/>
      <c r="F98" s="170"/>
      <c r="G98" s="170"/>
      <c r="H98" s="170"/>
      <c r="I98" s="171"/>
      <c r="J98" s="172">
        <f>J128</f>
        <v>0</v>
      </c>
      <c r="K98" s="168"/>
      <c r="L98" s="173"/>
    </row>
    <row r="99" spans="1:31" s="10" customFormat="1" ht="20" customHeight="1">
      <c r="B99" s="167"/>
      <c r="C99" s="168"/>
      <c r="D99" s="169" t="s">
        <v>97</v>
      </c>
      <c r="E99" s="170"/>
      <c r="F99" s="170"/>
      <c r="G99" s="170"/>
      <c r="H99" s="170"/>
      <c r="I99" s="171"/>
      <c r="J99" s="172">
        <f>J141</f>
        <v>0</v>
      </c>
      <c r="K99" s="168"/>
      <c r="L99" s="173"/>
    </row>
    <row r="100" spans="1:31" s="10" customFormat="1" ht="20" customHeight="1">
      <c r="B100" s="167"/>
      <c r="C100" s="168"/>
      <c r="D100" s="169" t="s">
        <v>98</v>
      </c>
      <c r="E100" s="170"/>
      <c r="F100" s="170"/>
      <c r="G100" s="170"/>
      <c r="H100" s="170"/>
      <c r="I100" s="171"/>
      <c r="J100" s="172">
        <f>J158</f>
        <v>0</v>
      </c>
      <c r="K100" s="168"/>
      <c r="L100" s="173"/>
    </row>
    <row r="101" spans="1:31" s="10" customFormat="1" ht="20" customHeight="1">
      <c r="B101" s="167"/>
      <c r="C101" s="168"/>
      <c r="D101" s="169" t="s">
        <v>99</v>
      </c>
      <c r="E101" s="170"/>
      <c r="F101" s="170"/>
      <c r="G101" s="170"/>
      <c r="H101" s="170"/>
      <c r="I101" s="171"/>
      <c r="J101" s="172">
        <f>J170</f>
        <v>0</v>
      </c>
      <c r="K101" s="168"/>
      <c r="L101" s="173"/>
    </row>
    <row r="102" spans="1:31" s="10" customFormat="1" ht="20" customHeight="1">
      <c r="B102" s="167"/>
      <c r="C102" s="168"/>
      <c r="D102" s="169" t="s">
        <v>100</v>
      </c>
      <c r="E102" s="170"/>
      <c r="F102" s="170"/>
      <c r="G102" s="170"/>
      <c r="H102" s="170"/>
      <c r="I102" s="171"/>
      <c r="J102" s="172">
        <f>J191</f>
        <v>0</v>
      </c>
      <c r="K102" s="168"/>
      <c r="L102" s="173"/>
    </row>
    <row r="103" spans="1:31" s="10" customFormat="1" ht="20" customHeight="1">
      <c r="B103" s="167"/>
      <c r="C103" s="168"/>
      <c r="D103" s="169" t="s">
        <v>101</v>
      </c>
      <c r="E103" s="170"/>
      <c r="F103" s="170"/>
      <c r="G103" s="170"/>
      <c r="H103" s="170"/>
      <c r="I103" s="171"/>
      <c r="J103" s="172">
        <f>J214</f>
        <v>0</v>
      </c>
      <c r="K103" s="168"/>
      <c r="L103" s="173"/>
    </row>
    <row r="104" spans="1:31" s="10" customFormat="1" ht="20" customHeight="1">
      <c r="B104" s="167"/>
      <c r="C104" s="168"/>
      <c r="D104" s="169" t="s">
        <v>102</v>
      </c>
      <c r="E104" s="170"/>
      <c r="F104" s="170"/>
      <c r="G104" s="170"/>
      <c r="H104" s="170"/>
      <c r="I104" s="171"/>
      <c r="J104" s="172">
        <f>J288</f>
        <v>0</v>
      </c>
      <c r="K104" s="168"/>
      <c r="L104" s="173"/>
    </row>
    <row r="105" spans="1:31" s="10" customFormat="1" ht="20" customHeight="1">
      <c r="B105" s="167"/>
      <c r="C105" s="168"/>
      <c r="D105" s="169" t="s">
        <v>103</v>
      </c>
      <c r="E105" s="170"/>
      <c r="F105" s="170"/>
      <c r="G105" s="170"/>
      <c r="H105" s="170"/>
      <c r="I105" s="171"/>
      <c r="J105" s="172">
        <f>J380</f>
        <v>0</v>
      </c>
      <c r="K105" s="168"/>
      <c r="L105" s="173"/>
    </row>
    <row r="106" spans="1:31" s="9" customFormat="1" ht="24.9" customHeight="1">
      <c r="B106" s="160"/>
      <c r="C106" s="161"/>
      <c r="D106" s="162" t="s">
        <v>104</v>
      </c>
      <c r="E106" s="163"/>
      <c r="F106" s="163"/>
      <c r="G106" s="163"/>
      <c r="H106" s="163"/>
      <c r="I106" s="164"/>
      <c r="J106" s="165">
        <f>J384</f>
        <v>0</v>
      </c>
      <c r="K106" s="161"/>
      <c r="L106" s="166"/>
    </row>
    <row r="107" spans="1:31" s="2" customFormat="1" ht="21.75" customHeight="1">
      <c r="A107" s="33"/>
      <c r="B107" s="34"/>
      <c r="C107" s="35"/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" customHeight="1">
      <c r="A108" s="33"/>
      <c r="B108" s="53"/>
      <c r="C108" s="54"/>
      <c r="D108" s="54"/>
      <c r="E108" s="54"/>
      <c r="F108" s="54"/>
      <c r="G108" s="54"/>
      <c r="H108" s="54"/>
      <c r="I108" s="151"/>
      <c r="J108" s="54"/>
      <c r="K108" s="54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" customHeight="1">
      <c r="A112" s="33"/>
      <c r="B112" s="55"/>
      <c r="C112" s="56"/>
      <c r="D112" s="56"/>
      <c r="E112" s="56"/>
      <c r="F112" s="56"/>
      <c r="G112" s="56"/>
      <c r="H112" s="56"/>
      <c r="I112" s="154"/>
      <c r="J112" s="56"/>
      <c r="K112" s="56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4.9" customHeight="1">
      <c r="A113" s="33"/>
      <c r="B113" s="34"/>
      <c r="C113" s="22" t="s">
        <v>105</v>
      </c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6.9" customHeight="1">
      <c r="A114" s="33"/>
      <c r="B114" s="34"/>
      <c r="C114" s="35"/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16</v>
      </c>
      <c r="D115" s="35"/>
      <c r="E115" s="35"/>
      <c r="F115" s="35"/>
      <c r="G115" s="35"/>
      <c r="H115" s="35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23.25" customHeight="1">
      <c r="A116" s="33"/>
      <c r="B116" s="34"/>
      <c r="C116" s="35"/>
      <c r="D116" s="35"/>
      <c r="E116" s="297" t="str">
        <f>E7</f>
        <v>D.1.4.1 Vytápění - Rekonstrukce kotelny a výměna těles budovy ZZ v areálu Lékařské fakulty OU-objekty C,D,E</v>
      </c>
      <c r="F116" s="298"/>
      <c r="G116" s="298"/>
      <c r="H116" s="298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88</v>
      </c>
      <c r="D117" s="35"/>
      <c r="E117" s="35"/>
      <c r="F117" s="35"/>
      <c r="G117" s="35"/>
      <c r="H117" s="35"/>
      <c r="I117" s="114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5"/>
      <c r="D118" s="35"/>
      <c r="E118" s="294" t="str">
        <f>E9</f>
        <v>Ova_LKF_mont - Montáž</v>
      </c>
      <c r="F118" s="296"/>
      <c r="G118" s="296"/>
      <c r="H118" s="296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" customHeight="1">
      <c r="A119" s="33"/>
      <c r="B119" s="34"/>
      <c r="C119" s="35"/>
      <c r="D119" s="35"/>
      <c r="E119" s="35"/>
      <c r="F119" s="35"/>
      <c r="G119" s="35"/>
      <c r="H119" s="35"/>
      <c r="I119" s="114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20</v>
      </c>
      <c r="D120" s="35"/>
      <c r="E120" s="35"/>
      <c r="F120" s="26" t="str">
        <f>F12</f>
        <v>Ostrava</v>
      </c>
      <c r="G120" s="35"/>
      <c r="H120" s="35"/>
      <c r="I120" s="116" t="s">
        <v>22</v>
      </c>
      <c r="J120" s="65" t="str">
        <f>IF(J12="","",J12)</f>
        <v>5. 3. 2020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" customHeight="1">
      <c r="A121" s="33"/>
      <c r="B121" s="34"/>
      <c r="C121" s="35"/>
      <c r="D121" s="35"/>
      <c r="E121" s="35"/>
      <c r="F121" s="35"/>
      <c r="G121" s="35"/>
      <c r="H121" s="35"/>
      <c r="I121" s="114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5.15" customHeight="1">
      <c r="A122" s="33"/>
      <c r="B122" s="34"/>
      <c r="C122" s="28" t="s">
        <v>24</v>
      </c>
      <c r="D122" s="35"/>
      <c r="E122" s="35"/>
      <c r="F122" s="26" t="str">
        <f>E15</f>
        <v xml:space="preserve"> </v>
      </c>
      <c r="G122" s="35"/>
      <c r="H122" s="35"/>
      <c r="I122" s="116" t="s">
        <v>29</v>
      </c>
      <c r="J122" s="31" t="str">
        <f>E21</f>
        <v xml:space="preserve"> 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15" customHeight="1">
      <c r="A123" s="33"/>
      <c r="B123" s="34"/>
      <c r="C123" s="28" t="s">
        <v>28</v>
      </c>
      <c r="D123" s="35"/>
      <c r="E123" s="35"/>
      <c r="F123" s="26" t="str">
        <f>IF(E18="","",E18)</f>
        <v xml:space="preserve"> </v>
      </c>
      <c r="G123" s="35"/>
      <c r="H123" s="35"/>
      <c r="I123" s="116" t="s">
        <v>31</v>
      </c>
      <c r="J123" s="31" t="str">
        <f>E24</f>
        <v xml:space="preserve"> 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4" customHeight="1">
      <c r="A124" s="33"/>
      <c r="B124" s="34"/>
      <c r="C124" s="35"/>
      <c r="D124" s="35"/>
      <c r="E124" s="35"/>
      <c r="F124" s="35"/>
      <c r="G124" s="35"/>
      <c r="H124" s="35"/>
      <c r="I124" s="114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74"/>
      <c r="B125" s="175"/>
      <c r="C125" s="176" t="s">
        <v>106</v>
      </c>
      <c r="D125" s="177" t="s">
        <v>58</v>
      </c>
      <c r="E125" s="177" t="s">
        <v>54</v>
      </c>
      <c r="F125" s="177" t="s">
        <v>55</v>
      </c>
      <c r="G125" s="177" t="s">
        <v>107</v>
      </c>
      <c r="H125" s="177" t="s">
        <v>108</v>
      </c>
      <c r="I125" s="178" t="s">
        <v>109</v>
      </c>
      <c r="J125" s="179" t="s">
        <v>92</v>
      </c>
      <c r="K125" s="180" t="s">
        <v>110</v>
      </c>
      <c r="L125" s="181"/>
      <c r="M125" s="74" t="s">
        <v>1</v>
      </c>
      <c r="N125" s="75" t="s">
        <v>37</v>
      </c>
      <c r="O125" s="75" t="s">
        <v>111</v>
      </c>
      <c r="P125" s="75" t="s">
        <v>112</v>
      </c>
      <c r="Q125" s="75" t="s">
        <v>113</v>
      </c>
      <c r="R125" s="75" t="s">
        <v>114</v>
      </c>
      <c r="S125" s="75" t="s">
        <v>115</v>
      </c>
      <c r="T125" s="76" t="s">
        <v>116</v>
      </c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</row>
    <row r="126" spans="1:63" s="2" customFormat="1" ht="22.75" customHeight="1">
      <c r="A126" s="33"/>
      <c r="B126" s="34"/>
      <c r="C126" s="81" t="s">
        <v>117</v>
      </c>
      <c r="D126" s="35"/>
      <c r="E126" s="35"/>
      <c r="F126" s="35"/>
      <c r="G126" s="35"/>
      <c r="H126" s="35"/>
      <c r="I126" s="114"/>
      <c r="J126" s="182">
        <f>BK126</f>
        <v>0</v>
      </c>
      <c r="K126" s="35"/>
      <c r="L126" s="38"/>
      <c r="M126" s="77"/>
      <c r="N126" s="183"/>
      <c r="O126" s="78"/>
      <c r="P126" s="184">
        <f>P127+P384</f>
        <v>0</v>
      </c>
      <c r="Q126" s="78"/>
      <c r="R126" s="184">
        <f>R127+R384</f>
        <v>7.0211699999999997</v>
      </c>
      <c r="S126" s="78"/>
      <c r="T126" s="185">
        <f>T127+T384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72</v>
      </c>
      <c r="AU126" s="16" t="s">
        <v>94</v>
      </c>
      <c r="BK126" s="186">
        <f>BK127+BK384</f>
        <v>0</v>
      </c>
    </row>
    <row r="127" spans="1:63" s="12" customFormat="1" ht="26" customHeight="1">
      <c r="B127" s="187"/>
      <c r="C127" s="188"/>
      <c r="D127" s="189" t="s">
        <v>72</v>
      </c>
      <c r="E127" s="190" t="s">
        <v>118</v>
      </c>
      <c r="F127" s="190" t="s">
        <v>119</v>
      </c>
      <c r="G127" s="188"/>
      <c r="H127" s="188"/>
      <c r="I127" s="191"/>
      <c r="J127" s="192">
        <f>BK127</f>
        <v>0</v>
      </c>
      <c r="K127" s="188"/>
      <c r="L127" s="193"/>
      <c r="M127" s="194"/>
      <c r="N127" s="195"/>
      <c r="O127" s="195"/>
      <c r="P127" s="196">
        <f>P128+P141+P158+P170+P191+P214+P288+P380</f>
        <v>0</v>
      </c>
      <c r="Q127" s="195"/>
      <c r="R127" s="196">
        <f>R128+R141+R158+R170+R191+R214+R288+R380</f>
        <v>7.0211699999999997</v>
      </c>
      <c r="S127" s="195"/>
      <c r="T127" s="197">
        <f>T128+T141+T158+T170+T191+T214+T288+T380</f>
        <v>0</v>
      </c>
      <c r="AR127" s="198" t="s">
        <v>83</v>
      </c>
      <c r="AT127" s="199" t="s">
        <v>72</v>
      </c>
      <c r="AU127" s="199" t="s">
        <v>73</v>
      </c>
      <c r="AY127" s="198" t="s">
        <v>120</v>
      </c>
      <c r="BK127" s="200">
        <f>BK128+BK141+BK158+BK170+BK191+BK214+BK288+BK380</f>
        <v>0</v>
      </c>
    </row>
    <row r="128" spans="1:63" s="12" customFormat="1" ht="22.75" customHeight="1">
      <c r="B128" s="187"/>
      <c r="C128" s="188"/>
      <c r="D128" s="189" t="s">
        <v>72</v>
      </c>
      <c r="E128" s="201" t="s">
        <v>121</v>
      </c>
      <c r="F128" s="201" t="s">
        <v>122</v>
      </c>
      <c r="G128" s="188"/>
      <c r="H128" s="188"/>
      <c r="I128" s="191"/>
      <c r="J128" s="202">
        <f>BK128</f>
        <v>0</v>
      </c>
      <c r="K128" s="188"/>
      <c r="L128" s="193"/>
      <c r="M128" s="194"/>
      <c r="N128" s="195"/>
      <c r="O128" s="195"/>
      <c r="P128" s="196">
        <f>SUM(P129:P140)</f>
        <v>0</v>
      </c>
      <c r="Q128" s="195"/>
      <c r="R128" s="196">
        <f>SUM(R129:R140)</f>
        <v>0.5622299999999999</v>
      </c>
      <c r="S128" s="195"/>
      <c r="T128" s="197">
        <f>SUM(T129:T140)</f>
        <v>0</v>
      </c>
      <c r="AR128" s="198" t="s">
        <v>83</v>
      </c>
      <c r="AT128" s="199" t="s">
        <v>72</v>
      </c>
      <c r="AU128" s="199" t="s">
        <v>81</v>
      </c>
      <c r="AY128" s="198" t="s">
        <v>120</v>
      </c>
      <c r="BK128" s="200">
        <f>SUM(BK129:BK140)</f>
        <v>0</v>
      </c>
    </row>
    <row r="129" spans="1:65" s="2" customFormat="1" ht="16.5" customHeight="1">
      <c r="A129" s="33"/>
      <c r="B129" s="34"/>
      <c r="C129" s="203" t="s">
        <v>81</v>
      </c>
      <c r="D129" s="203" t="s">
        <v>123</v>
      </c>
      <c r="E129" s="204" t="s">
        <v>124</v>
      </c>
      <c r="F129" s="205" t="s">
        <v>125</v>
      </c>
      <c r="G129" s="206" t="s">
        <v>126</v>
      </c>
      <c r="H129" s="207">
        <v>793</v>
      </c>
      <c r="I129" s="208"/>
      <c r="J129" s="209">
        <f>ROUND(I129*H129,2)</f>
        <v>0</v>
      </c>
      <c r="K129" s="210"/>
      <c r="L129" s="38"/>
      <c r="M129" s="211" t="s">
        <v>1</v>
      </c>
      <c r="N129" s="212" t="s">
        <v>38</v>
      </c>
      <c r="O129" s="70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127</v>
      </c>
      <c r="AT129" s="215" t="s">
        <v>123</v>
      </c>
      <c r="AU129" s="215" t="s">
        <v>83</v>
      </c>
      <c r="AY129" s="16" t="s">
        <v>120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6" t="s">
        <v>81</v>
      </c>
      <c r="BK129" s="216">
        <f>ROUND(I129*H129,2)</f>
        <v>0</v>
      </c>
      <c r="BL129" s="16" t="s">
        <v>127</v>
      </c>
      <c r="BM129" s="215" t="s">
        <v>128</v>
      </c>
    </row>
    <row r="130" spans="1:65" s="2" customFormat="1" ht="16.5" customHeight="1">
      <c r="A130" s="33"/>
      <c r="B130" s="34"/>
      <c r="C130" s="217" t="s">
        <v>129</v>
      </c>
      <c r="D130" s="217" t="s">
        <v>130</v>
      </c>
      <c r="E130" s="218" t="s">
        <v>131</v>
      </c>
      <c r="F130" s="219" t="s">
        <v>132</v>
      </c>
      <c r="G130" s="220" t="s">
        <v>126</v>
      </c>
      <c r="H130" s="221">
        <v>352</v>
      </c>
      <c r="I130" s="222"/>
      <c r="J130" s="223">
        <f>ROUND(I130*H130,2)</f>
        <v>0</v>
      </c>
      <c r="K130" s="224"/>
      <c r="L130" s="225"/>
      <c r="M130" s="226" t="s">
        <v>1</v>
      </c>
      <c r="N130" s="227" t="s">
        <v>38</v>
      </c>
      <c r="O130" s="70"/>
      <c r="P130" s="213">
        <f>O130*H130</f>
        <v>0</v>
      </c>
      <c r="Q130" s="213">
        <v>5.4000000000000001E-4</v>
      </c>
      <c r="R130" s="213">
        <f>Q130*H130</f>
        <v>0.19008</v>
      </c>
      <c r="S130" s="213">
        <v>0</v>
      </c>
      <c r="T130" s="214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133</v>
      </c>
      <c r="AT130" s="215" t="s">
        <v>130</v>
      </c>
      <c r="AU130" s="215" t="s">
        <v>83</v>
      </c>
      <c r="AY130" s="16" t="s">
        <v>120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6" t="s">
        <v>81</v>
      </c>
      <c r="BK130" s="216">
        <f>ROUND(I130*H130,2)</f>
        <v>0</v>
      </c>
      <c r="BL130" s="16" t="s">
        <v>127</v>
      </c>
      <c r="BM130" s="215" t="s">
        <v>134</v>
      </c>
    </row>
    <row r="131" spans="1:65" s="13" customFormat="1">
      <c r="B131" s="228"/>
      <c r="C131" s="229"/>
      <c r="D131" s="230" t="s">
        <v>135</v>
      </c>
      <c r="E131" s="231" t="s">
        <v>1</v>
      </c>
      <c r="F131" s="232" t="s">
        <v>136</v>
      </c>
      <c r="G131" s="229"/>
      <c r="H131" s="233">
        <v>352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135</v>
      </c>
      <c r="AU131" s="239" t="s">
        <v>83</v>
      </c>
      <c r="AV131" s="13" t="s">
        <v>83</v>
      </c>
      <c r="AW131" s="13" t="s">
        <v>30</v>
      </c>
      <c r="AX131" s="13" t="s">
        <v>81</v>
      </c>
      <c r="AY131" s="239" t="s">
        <v>120</v>
      </c>
    </row>
    <row r="132" spans="1:65" s="2" customFormat="1" ht="16.5" customHeight="1">
      <c r="A132" s="33"/>
      <c r="B132" s="34"/>
      <c r="C132" s="217" t="s">
        <v>137</v>
      </c>
      <c r="D132" s="217" t="s">
        <v>130</v>
      </c>
      <c r="E132" s="218" t="s">
        <v>138</v>
      </c>
      <c r="F132" s="219" t="s">
        <v>139</v>
      </c>
      <c r="G132" s="220" t="s">
        <v>126</v>
      </c>
      <c r="H132" s="221">
        <v>242</v>
      </c>
      <c r="I132" s="222"/>
      <c r="J132" s="223">
        <f>ROUND(I132*H132,2)</f>
        <v>0</v>
      </c>
      <c r="K132" s="224"/>
      <c r="L132" s="225"/>
      <c r="M132" s="226" t="s">
        <v>1</v>
      </c>
      <c r="N132" s="227" t="s">
        <v>38</v>
      </c>
      <c r="O132" s="70"/>
      <c r="P132" s="213">
        <f>O132*H132</f>
        <v>0</v>
      </c>
      <c r="Q132" s="213">
        <v>7.2000000000000005E-4</v>
      </c>
      <c r="R132" s="213">
        <f>Q132*H132</f>
        <v>0.17424000000000001</v>
      </c>
      <c r="S132" s="213">
        <v>0</v>
      </c>
      <c r="T132" s="214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133</v>
      </c>
      <c r="AT132" s="215" t="s">
        <v>130</v>
      </c>
      <c r="AU132" s="215" t="s">
        <v>83</v>
      </c>
      <c r="AY132" s="16" t="s">
        <v>120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81</v>
      </c>
      <c r="BK132" s="216">
        <f>ROUND(I132*H132,2)</f>
        <v>0</v>
      </c>
      <c r="BL132" s="16" t="s">
        <v>127</v>
      </c>
      <c r="BM132" s="215" t="s">
        <v>140</v>
      </c>
    </row>
    <row r="133" spans="1:65" s="13" customFormat="1">
      <c r="B133" s="228"/>
      <c r="C133" s="229"/>
      <c r="D133" s="230" t="s">
        <v>135</v>
      </c>
      <c r="E133" s="231" t="s">
        <v>1</v>
      </c>
      <c r="F133" s="232" t="s">
        <v>141</v>
      </c>
      <c r="G133" s="229"/>
      <c r="H133" s="233">
        <v>242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135</v>
      </c>
      <c r="AU133" s="239" t="s">
        <v>83</v>
      </c>
      <c r="AV133" s="13" t="s">
        <v>83</v>
      </c>
      <c r="AW133" s="13" t="s">
        <v>30</v>
      </c>
      <c r="AX133" s="13" t="s">
        <v>81</v>
      </c>
      <c r="AY133" s="239" t="s">
        <v>120</v>
      </c>
    </row>
    <row r="134" spans="1:65" s="2" customFormat="1" ht="16.5" customHeight="1">
      <c r="A134" s="33"/>
      <c r="B134" s="34"/>
      <c r="C134" s="217" t="s">
        <v>142</v>
      </c>
      <c r="D134" s="217" t="s">
        <v>130</v>
      </c>
      <c r="E134" s="218" t="s">
        <v>143</v>
      </c>
      <c r="F134" s="219" t="s">
        <v>144</v>
      </c>
      <c r="G134" s="220" t="s">
        <v>126</v>
      </c>
      <c r="H134" s="221">
        <v>50</v>
      </c>
      <c r="I134" s="222"/>
      <c r="J134" s="223">
        <f>ROUND(I134*H134,2)</f>
        <v>0</v>
      </c>
      <c r="K134" s="224"/>
      <c r="L134" s="225"/>
      <c r="M134" s="226" t="s">
        <v>1</v>
      </c>
      <c r="N134" s="227" t="s">
        <v>38</v>
      </c>
      <c r="O134" s="70"/>
      <c r="P134" s="213">
        <f>O134*H134</f>
        <v>0</v>
      </c>
      <c r="Q134" s="213">
        <v>8.4999999999999995E-4</v>
      </c>
      <c r="R134" s="213">
        <f>Q134*H134</f>
        <v>4.2499999999999996E-2</v>
      </c>
      <c r="S134" s="213">
        <v>0</v>
      </c>
      <c r="T134" s="214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133</v>
      </c>
      <c r="AT134" s="215" t="s">
        <v>130</v>
      </c>
      <c r="AU134" s="215" t="s">
        <v>83</v>
      </c>
      <c r="AY134" s="16" t="s">
        <v>120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6" t="s">
        <v>81</v>
      </c>
      <c r="BK134" s="216">
        <f>ROUND(I134*H134,2)</f>
        <v>0</v>
      </c>
      <c r="BL134" s="16" t="s">
        <v>127</v>
      </c>
      <c r="BM134" s="215" t="s">
        <v>145</v>
      </c>
    </row>
    <row r="135" spans="1:65" s="13" customFormat="1">
      <c r="B135" s="228"/>
      <c r="C135" s="229"/>
      <c r="D135" s="230" t="s">
        <v>135</v>
      </c>
      <c r="E135" s="231" t="s">
        <v>1</v>
      </c>
      <c r="F135" s="232" t="s">
        <v>146</v>
      </c>
      <c r="G135" s="229"/>
      <c r="H135" s="233">
        <v>50</v>
      </c>
      <c r="I135" s="234"/>
      <c r="J135" s="229"/>
      <c r="K135" s="229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135</v>
      </c>
      <c r="AU135" s="239" t="s">
        <v>83</v>
      </c>
      <c r="AV135" s="13" t="s">
        <v>83</v>
      </c>
      <c r="AW135" s="13" t="s">
        <v>30</v>
      </c>
      <c r="AX135" s="13" t="s">
        <v>81</v>
      </c>
      <c r="AY135" s="239" t="s">
        <v>120</v>
      </c>
    </row>
    <row r="136" spans="1:65" s="2" customFormat="1" ht="16.5" customHeight="1">
      <c r="A136" s="33"/>
      <c r="B136" s="34"/>
      <c r="C136" s="217" t="s">
        <v>147</v>
      </c>
      <c r="D136" s="217" t="s">
        <v>130</v>
      </c>
      <c r="E136" s="218" t="s">
        <v>148</v>
      </c>
      <c r="F136" s="219" t="s">
        <v>149</v>
      </c>
      <c r="G136" s="220" t="s">
        <v>126</v>
      </c>
      <c r="H136" s="221">
        <v>110</v>
      </c>
      <c r="I136" s="222"/>
      <c r="J136" s="223">
        <f>ROUND(I136*H136,2)</f>
        <v>0</v>
      </c>
      <c r="K136" s="224"/>
      <c r="L136" s="225"/>
      <c r="M136" s="226" t="s">
        <v>1</v>
      </c>
      <c r="N136" s="227" t="s">
        <v>38</v>
      </c>
      <c r="O136" s="70"/>
      <c r="P136" s="213">
        <f>O136*H136</f>
        <v>0</v>
      </c>
      <c r="Q136" s="213">
        <v>9.2000000000000003E-4</v>
      </c>
      <c r="R136" s="213">
        <f>Q136*H136</f>
        <v>0.1012</v>
      </c>
      <c r="S136" s="213">
        <v>0</v>
      </c>
      <c r="T136" s="214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133</v>
      </c>
      <c r="AT136" s="215" t="s">
        <v>130</v>
      </c>
      <c r="AU136" s="215" t="s">
        <v>83</v>
      </c>
      <c r="AY136" s="16" t="s">
        <v>120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6" t="s">
        <v>81</v>
      </c>
      <c r="BK136" s="216">
        <f>ROUND(I136*H136,2)</f>
        <v>0</v>
      </c>
      <c r="BL136" s="16" t="s">
        <v>127</v>
      </c>
      <c r="BM136" s="215" t="s">
        <v>150</v>
      </c>
    </row>
    <row r="137" spans="1:65" s="13" customFormat="1">
      <c r="B137" s="228"/>
      <c r="C137" s="229"/>
      <c r="D137" s="230" t="s">
        <v>135</v>
      </c>
      <c r="E137" s="231" t="s">
        <v>1</v>
      </c>
      <c r="F137" s="232" t="s">
        <v>151</v>
      </c>
      <c r="G137" s="229"/>
      <c r="H137" s="233">
        <v>110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135</v>
      </c>
      <c r="AU137" s="239" t="s">
        <v>83</v>
      </c>
      <c r="AV137" s="13" t="s">
        <v>83</v>
      </c>
      <c r="AW137" s="13" t="s">
        <v>30</v>
      </c>
      <c r="AX137" s="13" t="s">
        <v>81</v>
      </c>
      <c r="AY137" s="239" t="s">
        <v>120</v>
      </c>
    </row>
    <row r="138" spans="1:65" s="2" customFormat="1" ht="16.5" customHeight="1">
      <c r="A138" s="33"/>
      <c r="B138" s="34"/>
      <c r="C138" s="217" t="s">
        <v>152</v>
      </c>
      <c r="D138" s="217" t="s">
        <v>130</v>
      </c>
      <c r="E138" s="218" t="s">
        <v>153</v>
      </c>
      <c r="F138" s="219" t="s">
        <v>154</v>
      </c>
      <c r="G138" s="220" t="s">
        <v>126</v>
      </c>
      <c r="H138" s="221">
        <v>39</v>
      </c>
      <c r="I138" s="222"/>
      <c r="J138" s="223">
        <f>ROUND(I138*H138,2)</f>
        <v>0</v>
      </c>
      <c r="K138" s="224"/>
      <c r="L138" s="225"/>
      <c r="M138" s="226" t="s">
        <v>1</v>
      </c>
      <c r="N138" s="227" t="s">
        <v>38</v>
      </c>
      <c r="O138" s="70"/>
      <c r="P138" s="213">
        <f>O138*H138</f>
        <v>0</v>
      </c>
      <c r="Q138" s="213">
        <v>1.39E-3</v>
      </c>
      <c r="R138" s="213">
        <f>Q138*H138</f>
        <v>5.4210000000000001E-2</v>
      </c>
      <c r="S138" s="213">
        <v>0</v>
      </c>
      <c r="T138" s="214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133</v>
      </c>
      <c r="AT138" s="215" t="s">
        <v>130</v>
      </c>
      <c r="AU138" s="215" t="s">
        <v>83</v>
      </c>
      <c r="AY138" s="16" t="s">
        <v>120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6" t="s">
        <v>81</v>
      </c>
      <c r="BK138" s="216">
        <f>ROUND(I138*H138,2)</f>
        <v>0</v>
      </c>
      <c r="BL138" s="16" t="s">
        <v>127</v>
      </c>
      <c r="BM138" s="215" t="s">
        <v>155</v>
      </c>
    </row>
    <row r="139" spans="1:65" s="13" customFormat="1">
      <c r="B139" s="228"/>
      <c r="C139" s="229"/>
      <c r="D139" s="230" t="s">
        <v>135</v>
      </c>
      <c r="E139" s="231" t="s">
        <v>1</v>
      </c>
      <c r="F139" s="232" t="s">
        <v>156</v>
      </c>
      <c r="G139" s="229"/>
      <c r="H139" s="233">
        <v>39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135</v>
      </c>
      <c r="AU139" s="239" t="s">
        <v>83</v>
      </c>
      <c r="AV139" s="13" t="s">
        <v>83</v>
      </c>
      <c r="AW139" s="13" t="s">
        <v>30</v>
      </c>
      <c r="AX139" s="13" t="s">
        <v>81</v>
      </c>
      <c r="AY139" s="239" t="s">
        <v>120</v>
      </c>
    </row>
    <row r="140" spans="1:65" s="2" customFormat="1" ht="21.75" customHeight="1">
      <c r="A140" s="33"/>
      <c r="B140" s="34"/>
      <c r="C140" s="203" t="s">
        <v>157</v>
      </c>
      <c r="D140" s="203" t="s">
        <v>123</v>
      </c>
      <c r="E140" s="204" t="s">
        <v>158</v>
      </c>
      <c r="F140" s="205" t="s">
        <v>159</v>
      </c>
      <c r="G140" s="206" t="s">
        <v>160</v>
      </c>
      <c r="H140" s="207">
        <v>0.56200000000000006</v>
      </c>
      <c r="I140" s="208"/>
      <c r="J140" s="209">
        <f>ROUND(I140*H140,2)</f>
        <v>0</v>
      </c>
      <c r="K140" s="210"/>
      <c r="L140" s="38"/>
      <c r="M140" s="211" t="s">
        <v>1</v>
      </c>
      <c r="N140" s="212" t="s">
        <v>38</v>
      </c>
      <c r="O140" s="70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127</v>
      </c>
      <c r="AT140" s="215" t="s">
        <v>123</v>
      </c>
      <c r="AU140" s="215" t="s">
        <v>83</v>
      </c>
      <c r="AY140" s="16" t="s">
        <v>120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6" t="s">
        <v>81</v>
      </c>
      <c r="BK140" s="216">
        <f>ROUND(I140*H140,2)</f>
        <v>0</v>
      </c>
      <c r="BL140" s="16" t="s">
        <v>127</v>
      </c>
      <c r="BM140" s="215" t="s">
        <v>161</v>
      </c>
    </row>
    <row r="141" spans="1:65" s="12" customFormat="1" ht="22.75" customHeight="1">
      <c r="B141" s="187"/>
      <c r="C141" s="188"/>
      <c r="D141" s="189" t="s">
        <v>72</v>
      </c>
      <c r="E141" s="201" t="s">
        <v>162</v>
      </c>
      <c r="F141" s="201" t="s">
        <v>163</v>
      </c>
      <c r="G141" s="188"/>
      <c r="H141" s="188"/>
      <c r="I141" s="191"/>
      <c r="J141" s="202">
        <f>BK141</f>
        <v>0</v>
      </c>
      <c r="K141" s="188"/>
      <c r="L141" s="193"/>
      <c r="M141" s="194"/>
      <c r="N141" s="195"/>
      <c r="O141" s="195"/>
      <c r="P141" s="196">
        <f>SUM(P142:P157)</f>
        <v>0</v>
      </c>
      <c r="Q141" s="195"/>
      <c r="R141" s="196">
        <f>SUM(R142:R157)</f>
        <v>5.289E-2</v>
      </c>
      <c r="S141" s="195"/>
      <c r="T141" s="197">
        <f>SUM(T142:T157)</f>
        <v>0</v>
      </c>
      <c r="AR141" s="198" t="s">
        <v>83</v>
      </c>
      <c r="AT141" s="199" t="s">
        <v>72</v>
      </c>
      <c r="AU141" s="199" t="s">
        <v>81</v>
      </c>
      <c r="AY141" s="198" t="s">
        <v>120</v>
      </c>
      <c r="BK141" s="200">
        <f>SUM(BK142:BK157)</f>
        <v>0</v>
      </c>
    </row>
    <row r="142" spans="1:65" s="2" customFormat="1" ht="21.75" customHeight="1">
      <c r="A142" s="33"/>
      <c r="B142" s="34"/>
      <c r="C142" s="203" t="s">
        <v>164</v>
      </c>
      <c r="D142" s="203" t="s">
        <v>123</v>
      </c>
      <c r="E142" s="204" t="s">
        <v>165</v>
      </c>
      <c r="F142" s="205" t="s">
        <v>166</v>
      </c>
      <c r="G142" s="206" t="s">
        <v>126</v>
      </c>
      <c r="H142" s="207">
        <v>17</v>
      </c>
      <c r="I142" s="208"/>
      <c r="J142" s="209">
        <f>ROUND(I142*H142,2)</f>
        <v>0</v>
      </c>
      <c r="K142" s="210"/>
      <c r="L142" s="38"/>
      <c r="M142" s="211" t="s">
        <v>1</v>
      </c>
      <c r="N142" s="212" t="s">
        <v>38</v>
      </c>
      <c r="O142" s="70"/>
      <c r="P142" s="213">
        <f>O142*H142</f>
        <v>0</v>
      </c>
      <c r="Q142" s="213">
        <v>3.3E-4</v>
      </c>
      <c r="R142" s="213">
        <f>Q142*H142</f>
        <v>5.6100000000000004E-3</v>
      </c>
      <c r="S142" s="213">
        <v>0</v>
      </c>
      <c r="T142" s="21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127</v>
      </c>
      <c r="AT142" s="215" t="s">
        <v>123</v>
      </c>
      <c r="AU142" s="215" t="s">
        <v>83</v>
      </c>
      <c r="AY142" s="16" t="s">
        <v>120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6" t="s">
        <v>81</v>
      </c>
      <c r="BK142" s="216">
        <f>ROUND(I142*H142,2)</f>
        <v>0</v>
      </c>
      <c r="BL142" s="16" t="s">
        <v>127</v>
      </c>
      <c r="BM142" s="215" t="s">
        <v>167</v>
      </c>
    </row>
    <row r="143" spans="1:65" s="2" customFormat="1" ht="16.5" customHeight="1">
      <c r="A143" s="33"/>
      <c r="B143" s="34"/>
      <c r="C143" s="217" t="s">
        <v>168</v>
      </c>
      <c r="D143" s="217" t="s">
        <v>130</v>
      </c>
      <c r="E143" s="218" t="s">
        <v>169</v>
      </c>
      <c r="F143" s="219" t="s">
        <v>170</v>
      </c>
      <c r="G143" s="220" t="s">
        <v>126</v>
      </c>
      <c r="H143" s="221">
        <v>17</v>
      </c>
      <c r="I143" s="222"/>
      <c r="J143" s="223">
        <f>ROUND(I143*H143,2)</f>
        <v>0</v>
      </c>
      <c r="K143" s="224"/>
      <c r="L143" s="225"/>
      <c r="M143" s="226" t="s">
        <v>1</v>
      </c>
      <c r="N143" s="227" t="s">
        <v>38</v>
      </c>
      <c r="O143" s="70"/>
      <c r="P143" s="213">
        <f>O143*H143</f>
        <v>0</v>
      </c>
      <c r="Q143" s="213">
        <v>1.4999999999999999E-4</v>
      </c>
      <c r="R143" s="213">
        <f>Q143*H143</f>
        <v>2.5499999999999997E-3</v>
      </c>
      <c r="S143" s="213">
        <v>0</v>
      </c>
      <c r="T143" s="21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133</v>
      </c>
      <c r="AT143" s="215" t="s">
        <v>130</v>
      </c>
      <c r="AU143" s="215" t="s">
        <v>83</v>
      </c>
      <c r="AY143" s="16" t="s">
        <v>120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6" t="s">
        <v>81</v>
      </c>
      <c r="BK143" s="216">
        <f>ROUND(I143*H143,2)</f>
        <v>0</v>
      </c>
      <c r="BL143" s="16" t="s">
        <v>127</v>
      </c>
      <c r="BM143" s="215" t="s">
        <v>171</v>
      </c>
    </row>
    <row r="144" spans="1:65" s="13" customFormat="1">
      <c r="B144" s="228"/>
      <c r="C144" s="229"/>
      <c r="D144" s="230" t="s">
        <v>135</v>
      </c>
      <c r="E144" s="231" t="s">
        <v>1</v>
      </c>
      <c r="F144" s="232" t="s">
        <v>172</v>
      </c>
      <c r="G144" s="229"/>
      <c r="H144" s="233">
        <v>17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135</v>
      </c>
      <c r="AU144" s="239" t="s">
        <v>83</v>
      </c>
      <c r="AV144" s="13" t="s">
        <v>83</v>
      </c>
      <c r="AW144" s="13" t="s">
        <v>30</v>
      </c>
      <c r="AX144" s="13" t="s">
        <v>81</v>
      </c>
      <c r="AY144" s="239" t="s">
        <v>120</v>
      </c>
    </row>
    <row r="145" spans="1:65" s="2" customFormat="1" ht="21.75" customHeight="1">
      <c r="A145" s="33"/>
      <c r="B145" s="34"/>
      <c r="C145" s="203" t="s">
        <v>173</v>
      </c>
      <c r="D145" s="203" t="s">
        <v>123</v>
      </c>
      <c r="E145" s="204" t="s">
        <v>174</v>
      </c>
      <c r="F145" s="205" t="s">
        <v>175</v>
      </c>
      <c r="G145" s="206" t="s">
        <v>126</v>
      </c>
      <c r="H145" s="207">
        <v>7</v>
      </c>
      <c r="I145" s="208"/>
      <c r="J145" s="209">
        <f>ROUND(I145*H145,2)</f>
        <v>0</v>
      </c>
      <c r="K145" s="210"/>
      <c r="L145" s="38"/>
      <c r="M145" s="211" t="s">
        <v>1</v>
      </c>
      <c r="N145" s="212" t="s">
        <v>38</v>
      </c>
      <c r="O145" s="70"/>
      <c r="P145" s="213">
        <f>O145*H145</f>
        <v>0</v>
      </c>
      <c r="Q145" s="213">
        <v>6.4999999999999997E-4</v>
      </c>
      <c r="R145" s="213">
        <f>Q145*H145</f>
        <v>4.5500000000000002E-3</v>
      </c>
      <c r="S145" s="213">
        <v>0</v>
      </c>
      <c r="T145" s="21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127</v>
      </c>
      <c r="AT145" s="215" t="s">
        <v>123</v>
      </c>
      <c r="AU145" s="215" t="s">
        <v>83</v>
      </c>
      <c r="AY145" s="16" t="s">
        <v>120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81</v>
      </c>
      <c r="BK145" s="216">
        <f>ROUND(I145*H145,2)</f>
        <v>0</v>
      </c>
      <c r="BL145" s="16" t="s">
        <v>127</v>
      </c>
      <c r="BM145" s="215" t="s">
        <v>176</v>
      </c>
    </row>
    <row r="146" spans="1:65" s="2" customFormat="1" ht="16.5" customHeight="1">
      <c r="A146" s="33"/>
      <c r="B146" s="34"/>
      <c r="C146" s="217" t="s">
        <v>177</v>
      </c>
      <c r="D146" s="217" t="s">
        <v>130</v>
      </c>
      <c r="E146" s="218" t="s">
        <v>178</v>
      </c>
      <c r="F146" s="219" t="s">
        <v>179</v>
      </c>
      <c r="G146" s="220" t="s">
        <v>126</v>
      </c>
      <c r="H146" s="221">
        <v>7</v>
      </c>
      <c r="I146" s="222"/>
      <c r="J146" s="223">
        <f>ROUND(I146*H146,2)</f>
        <v>0</v>
      </c>
      <c r="K146" s="224"/>
      <c r="L146" s="225"/>
      <c r="M146" s="226" t="s">
        <v>1</v>
      </c>
      <c r="N146" s="227" t="s">
        <v>38</v>
      </c>
      <c r="O146" s="70"/>
      <c r="P146" s="213">
        <f>O146*H146</f>
        <v>0</v>
      </c>
      <c r="Q146" s="213">
        <v>6.7000000000000002E-4</v>
      </c>
      <c r="R146" s="213">
        <f>Q146*H146</f>
        <v>4.6899999999999997E-3</v>
      </c>
      <c r="S146" s="213">
        <v>0</v>
      </c>
      <c r="T146" s="21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5" t="s">
        <v>133</v>
      </c>
      <c r="AT146" s="215" t="s">
        <v>130</v>
      </c>
      <c r="AU146" s="215" t="s">
        <v>83</v>
      </c>
      <c r="AY146" s="16" t="s">
        <v>120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6" t="s">
        <v>81</v>
      </c>
      <c r="BK146" s="216">
        <f>ROUND(I146*H146,2)</f>
        <v>0</v>
      </c>
      <c r="BL146" s="16" t="s">
        <v>127</v>
      </c>
      <c r="BM146" s="215" t="s">
        <v>180</v>
      </c>
    </row>
    <row r="147" spans="1:65" s="13" customFormat="1">
      <c r="B147" s="228"/>
      <c r="C147" s="229"/>
      <c r="D147" s="230" t="s">
        <v>135</v>
      </c>
      <c r="E147" s="231" t="s">
        <v>1</v>
      </c>
      <c r="F147" s="232" t="s">
        <v>181</v>
      </c>
      <c r="G147" s="229"/>
      <c r="H147" s="233">
        <v>7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135</v>
      </c>
      <c r="AU147" s="239" t="s">
        <v>83</v>
      </c>
      <c r="AV147" s="13" t="s">
        <v>83</v>
      </c>
      <c r="AW147" s="13" t="s">
        <v>30</v>
      </c>
      <c r="AX147" s="13" t="s">
        <v>81</v>
      </c>
      <c r="AY147" s="239" t="s">
        <v>120</v>
      </c>
    </row>
    <row r="148" spans="1:65" s="2" customFormat="1" ht="21.75" customHeight="1">
      <c r="A148" s="33"/>
      <c r="B148" s="34"/>
      <c r="C148" s="203" t="s">
        <v>7</v>
      </c>
      <c r="D148" s="203" t="s">
        <v>123</v>
      </c>
      <c r="E148" s="204" t="s">
        <v>182</v>
      </c>
      <c r="F148" s="205" t="s">
        <v>183</v>
      </c>
      <c r="G148" s="206" t="s">
        <v>126</v>
      </c>
      <c r="H148" s="207">
        <v>14</v>
      </c>
      <c r="I148" s="208"/>
      <c r="J148" s="209">
        <f>ROUND(I148*H148,2)</f>
        <v>0</v>
      </c>
      <c r="K148" s="210"/>
      <c r="L148" s="38"/>
      <c r="M148" s="211" t="s">
        <v>1</v>
      </c>
      <c r="N148" s="212" t="s">
        <v>38</v>
      </c>
      <c r="O148" s="70"/>
      <c r="P148" s="213">
        <f>O148*H148</f>
        <v>0</v>
      </c>
      <c r="Q148" s="213">
        <v>1E-3</v>
      </c>
      <c r="R148" s="213">
        <f>Q148*H148</f>
        <v>1.4E-2</v>
      </c>
      <c r="S148" s="213">
        <v>0</v>
      </c>
      <c r="T148" s="21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127</v>
      </c>
      <c r="AT148" s="215" t="s">
        <v>123</v>
      </c>
      <c r="AU148" s="215" t="s">
        <v>83</v>
      </c>
      <c r="AY148" s="16" t="s">
        <v>120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81</v>
      </c>
      <c r="BK148" s="216">
        <f>ROUND(I148*H148,2)</f>
        <v>0</v>
      </c>
      <c r="BL148" s="16" t="s">
        <v>127</v>
      </c>
      <c r="BM148" s="215" t="s">
        <v>184</v>
      </c>
    </row>
    <row r="149" spans="1:65" s="2" customFormat="1" ht="16.5" customHeight="1">
      <c r="A149" s="33"/>
      <c r="B149" s="34"/>
      <c r="C149" s="217" t="s">
        <v>185</v>
      </c>
      <c r="D149" s="217" t="s">
        <v>130</v>
      </c>
      <c r="E149" s="218" t="s">
        <v>186</v>
      </c>
      <c r="F149" s="219" t="s">
        <v>187</v>
      </c>
      <c r="G149" s="220" t="s">
        <v>126</v>
      </c>
      <c r="H149" s="221">
        <v>7</v>
      </c>
      <c r="I149" s="222"/>
      <c r="J149" s="223">
        <f>ROUND(I149*H149,2)</f>
        <v>0</v>
      </c>
      <c r="K149" s="224"/>
      <c r="L149" s="225"/>
      <c r="M149" s="226" t="s">
        <v>1</v>
      </c>
      <c r="N149" s="227" t="s">
        <v>38</v>
      </c>
      <c r="O149" s="70"/>
      <c r="P149" s="213">
        <f>O149*H149</f>
        <v>0</v>
      </c>
      <c r="Q149" s="213">
        <v>1.42E-3</v>
      </c>
      <c r="R149" s="213">
        <f>Q149*H149</f>
        <v>9.9400000000000009E-3</v>
      </c>
      <c r="S149" s="213">
        <v>0</v>
      </c>
      <c r="T149" s="214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5" t="s">
        <v>133</v>
      </c>
      <c r="AT149" s="215" t="s">
        <v>130</v>
      </c>
      <c r="AU149" s="215" t="s">
        <v>83</v>
      </c>
      <c r="AY149" s="16" t="s">
        <v>120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6" t="s">
        <v>81</v>
      </c>
      <c r="BK149" s="216">
        <f>ROUND(I149*H149,2)</f>
        <v>0</v>
      </c>
      <c r="BL149" s="16" t="s">
        <v>127</v>
      </c>
      <c r="BM149" s="215" t="s">
        <v>188</v>
      </c>
    </row>
    <row r="150" spans="1:65" s="13" customFormat="1">
      <c r="B150" s="228"/>
      <c r="C150" s="229"/>
      <c r="D150" s="230" t="s">
        <v>135</v>
      </c>
      <c r="E150" s="231" t="s">
        <v>1</v>
      </c>
      <c r="F150" s="232" t="s">
        <v>181</v>
      </c>
      <c r="G150" s="229"/>
      <c r="H150" s="233">
        <v>7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135</v>
      </c>
      <c r="AU150" s="239" t="s">
        <v>83</v>
      </c>
      <c r="AV150" s="13" t="s">
        <v>83</v>
      </c>
      <c r="AW150" s="13" t="s">
        <v>30</v>
      </c>
      <c r="AX150" s="13" t="s">
        <v>81</v>
      </c>
      <c r="AY150" s="239" t="s">
        <v>120</v>
      </c>
    </row>
    <row r="151" spans="1:65" s="2" customFormat="1" ht="16.5" customHeight="1">
      <c r="A151" s="33"/>
      <c r="B151" s="34"/>
      <c r="C151" s="217" t="s">
        <v>189</v>
      </c>
      <c r="D151" s="217" t="s">
        <v>130</v>
      </c>
      <c r="E151" s="218" t="s">
        <v>190</v>
      </c>
      <c r="F151" s="219" t="s">
        <v>191</v>
      </c>
      <c r="G151" s="220" t="s">
        <v>126</v>
      </c>
      <c r="H151" s="221">
        <v>7</v>
      </c>
      <c r="I151" s="222"/>
      <c r="J151" s="223">
        <f>ROUND(I151*H151,2)</f>
        <v>0</v>
      </c>
      <c r="K151" s="224"/>
      <c r="L151" s="225"/>
      <c r="M151" s="226" t="s">
        <v>1</v>
      </c>
      <c r="N151" s="227" t="s">
        <v>38</v>
      </c>
      <c r="O151" s="70"/>
      <c r="P151" s="213">
        <f>O151*H151</f>
        <v>0</v>
      </c>
      <c r="Q151" s="213">
        <v>1.65E-3</v>
      </c>
      <c r="R151" s="213">
        <f>Q151*H151</f>
        <v>1.155E-2</v>
      </c>
      <c r="S151" s="213">
        <v>0</v>
      </c>
      <c r="T151" s="21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5" t="s">
        <v>133</v>
      </c>
      <c r="AT151" s="215" t="s">
        <v>130</v>
      </c>
      <c r="AU151" s="215" t="s">
        <v>83</v>
      </c>
      <c r="AY151" s="16" t="s">
        <v>120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6" t="s">
        <v>81</v>
      </c>
      <c r="BK151" s="216">
        <f>ROUND(I151*H151,2)</f>
        <v>0</v>
      </c>
      <c r="BL151" s="16" t="s">
        <v>127</v>
      </c>
      <c r="BM151" s="215" t="s">
        <v>192</v>
      </c>
    </row>
    <row r="152" spans="1:65" s="13" customFormat="1">
      <c r="B152" s="228"/>
      <c r="C152" s="229"/>
      <c r="D152" s="230" t="s">
        <v>135</v>
      </c>
      <c r="E152" s="231" t="s">
        <v>1</v>
      </c>
      <c r="F152" s="232" t="s">
        <v>181</v>
      </c>
      <c r="G152" s="229"/>
      <c r="H152" s="233">
        <v>7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135</v>
      </c>
      <c r="AU152" s="239" t="s">
        <v>83</v>
      </c>
      <c r="AV152" s="13" t="s">
        <v>83</v>
      </c>
      <c r="AW152" s="13" t="s">
        <v>30</v>
      </c>
      <c r="AX152" s="13" t="s">
        <v>81</v>
      </c>
      <c r="AY152" s="239" t="s">
        <v>120</v>
      </c>
    </row>
    <row r="153" spans="1:65" s="2" customFormat="1" ht="21.75" customHeight="1">
      <c r="A153" s="33"/>
      <c r="B153" s="34"/>
      <c r="C153" s="203" t="s">
        <v>193</v>
      </c>
      <c r="D153" s="203" t="s">
        <v>123</v>
      </c>
      <c r="E153" s="204" t="s">
        <v>194</v>
      </c>
      <c r="F153" s="205" t="s">
        <v>195</v>
      </c>
      <c r="G153" s="206" t="s">
        <v>196</v>
      </c>
      <c r="H153" s="207">
        <v>3</v>
      </c>
      <c r="I153" s="208"/>
      <c r="J153" s="209">
        <f>ROUND(I153*H153,2)</f>
        <v>0</v>
      </c>
      <c r="K153" s="210"/>
      <c r="L153" s="38"/>
      <c r="M153" s="211" t="s">
        <v>1</v>
      </c>
      <c r="N153" s="212" t="s">
        <v>38</v>
      </c>
      <c r="O153" s="70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5" t="s">
        <v>127</v>
      </c>
      <c r="AT153" s="215" t="s">
        <v>123</v>
      </c>
      <c r="AU153" s="215" t="s">
        <v>83</v>
      </c>
      <c r="AY153" s="16" t="s">
        <v>120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6" t="s">
        <v>81</v>
      </c>
      <c r="BK153" s="216">
        <f>ROUND(I153*H153,2)</f>
        <v>0</v>
      </c>
      <c r="BL153" s="16" t="s">
        <v>127</v>
      </c>
      <c r="BM153" s="215" t="s">
        <v>197</v>
      </c>
    </row>
    <row r="154" spans="1:65" s="2" customFormat="1" ht="21.75" customHeight="1">
      <c r="A154" s="33"/>
      <c r="B154" s="34"/>
      <c r="C154" s="203" t="s">
        <v>8</v>
      </c>
      <c r="D154" s="203" t="s">
        <v>123</v>
      </c>
      <c r="E154" s="204" t="s">
        <v>198</v>
      </c>
      <c r="F154" s="205" t="s">
        <v>199</v>
      </c>
      <c r="G154" s="206" t="s">
        <v>196</v>
      </c>
      <c r="H154" s="207">
        <v>1</v>
      </c>
      <c r="I154" s="208"/>
      <c r="J154" s="209">
        <f>ROUND(I154*H154,2)</f>
        <v>0</v>
      </c>
      <c r="K154" s="210"/>
      <c r="L154" s="38"/>
      <c r="M154" s="211" t="s">
        <v>1</v>
      </c>
      <c r="N154" s="212" t="s">
        <v>38</v>
      </c>
      <c r="O154" s="70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5" t="s">
        <v>127</v>
      </c>
      <c r="AT154" s="215" t="s">
        <v>123</v>
      </c>
      <c r="AU154" s="215" t="s">
        <v>83</v>
      </c>
      <c r="AY154" s="16" t="s">
        <v>120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6" t="s">
        <v>81</v>
      </c>
      <c r="BK154" s="216">
        <f>ROUND(I154*H154,2)</f>
        <v>0</v>
      </c>
      <c r="BL154" s="16" t="s">
        <v>127</v>
      </c>
      <c r="BM154" s="215" t="s">
        <v>200</v>
      </c>
    </row>
    <row r="155" spans="1:65" s="2" customFormat="1" ht="21.75" customHeight="1">
      <c r="A155" s="33"/>
      <c r="B155" s="34"/>
      <c r="C155" s="203" t="s">
        <v>201</v>
      </c>
      <c r="D155" s="203" t="s">
        <v>123</v>
      </c>
      <c r="E155" s="204" t="s">
        <v>202</v>
      </c>
      <c r="F155" s="205" t="s">
        <v>203</v>
      </c>
      <c r="G155" s="206" t="s">
        <v>196</v>
      </c>
      <c r="H155" s="207">
        <v>3</v>
      </c>
      <c r="I155" s="208"/>
      <c r="J155" s="209">
        <f>ROUND(I155*H155,2)</f>
        <v>0</v>
      </c>
      <c r="K155" s="210"/>
      <c r="L155" s="38"/>
      <c r="M155" s="211" t="s">
        <v>1</v>
      </c>
      <c r="N155" s="212" t="s">
        <v>38</v>
      </c>
      <c r="O155" s="70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5" t="s">
        <v>127</v>
      </c>
      <c r="AT155" s="215" t="s">
        <v>123</v>
      </c>
      <c r="AU155" s="215" t="s">
        <v>83</v>
      </c>
      <c r="AY155" s="16" t="s">
        <v>120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6" t="s">
        <v>81</v>
      </c>
      <c r="BK155" s="216">
        <f>ROUND(I155*H155,2)</f>
        <v>0</v>
      </c>
      <c r="BL155" s="16" t="s">
        <v>127</v>
      </c>
      <c r="BM155" s="215" t="s">
        <v>204</v>
      </c>
    </row>
    <row r="156" spans="1:65" s="2" customFormat="1" ht="16.5" customHeight="1">
      <c r="A156" s="33"/>
      <c r="B156" s="34"/>
      <c r="C156" s="203" t="s">
        <v>127</v>
      </c>
      <c r="D156" s="203" t="s">
        <v>123</v>
      </c>
      <c r="E156" s="204" t="s">
        <v>205</v>
      </c>
      <c r="F156" s="205" t="s">
        <v>206</v>
      </c>
      <c r="G156" s="206" t="s">
        <v>207</v>
      </c>
      <c r="H156" s="207">
        <v>6</v>
      </c>
      <c r="I156" s="208"/>
      <c r="J156" s="209">
        <f>ROUND(I156*H156,2)</f>
        <v>0</v>
      </c>
      <c r="K156" s="210"/>
      <c r="L156" s="38"/>
      <c r="M156" s="211" t="s">
        <v>1</v>
      </c>
      <c r="N156" s="212" t="s">
        <v>38</v>
      </c>
      <c r="O156" s="70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5" t="s">
        <v>127</v>
      </c>
      <c r="AT156" s="215" t="s">
        <v>123</v>
      </c>
      <c r="AU156" s="215" t="s">
        <v>83</v>
      </c>
      <c r="AY156" s="16" t="s">
        <v>120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6" t="s">
        <v>81</v>
      </c>
      <c r="BK156" s="216">
        <f>ROUND(I156*H156,2)</f>
        <v>0</v>
      </c>
      <c r="BL156" s="16" t="s">
        <v>127</v>
      </c>
      <c r="BM156" s="215" t="s">
        <v>208</v>
      </c>
    </row>
    <row r="157" spans="1:65" s="2" customFormat="1" ht="21.75" customHeight="1">
      <c r="A157" s="33"/>
      <c r="B157" s="34"/>
      <c r="C157" s="203" t="s">
        <v>209</v>
      </c>
      <c r="D157" s="203" t="s">
        <v>123</v>
      </c>
      <c r="E157" s="204" t="s">
        <v>210</v>
      </c>
      <c r="F157" s="205" t="s">
        <v>211</v>
      </c>
      <c r="G157" s="206" t="s">
        <v>160</v>
      </c>
      <c r="H157" s="207">
        <v>5.2999999999999999E-2</v>
      </c>
      <c r="I157" s="208"/>
      <c r="J157" s="209">
        <f>ROUND(I157*H157,2)</f>
        <v>0</v>
      </c>
      <c r="K157" s="210"/>
      <c r="L157" s="38"/>
      <c r="M157" s="211" t="s">
        <v>1</v>
      </c>
      <c r="N157" s="212" t="s">
        <v>38</v>
      </c>
      <c r="O157" s="70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5" t="s">
        <v>127</v>
      </c>
      <c r="AT157" s="215" t="s">
        <v>123</v>
      </c>
      <c r="AU157" s="215" t="s">
        <v>83</v>
      </c>
      <c r="AY157" s="16" t="s">
        <v>120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6" t="s">
        <v>81</v>
      </c>
      <c r="BK157" s="216">
        <f>ROUND(I157*H157,2)</f>
        <v>0</v>
      </c>
      <c r="BL157" s="16" t="s">
        <v>127</v>
      </c>
      <c r="BM157" s="215" t="s">
        <v>212</v>
      </c>
    </row>
    <row r="158" spans="1:65" s="12" customFormat="1" ht="22.75" customHeight="1">
      <c r="B158" s="187"/>
      <c r="C158" s="188"/>
      <c r="D158" s="189" t="s">
        <v>72</v>
      </c>
      <c r="E158" s="201" t="s">
        <v>213</v>
      </c>
      <c r="F158" s="201" t="s">
        <v>214</v>
      </c>
      <c r="G158" s="188"/>
      <c r="H158" s="188"/>
      <c r="I158" s="191"/>
      <c r="J158" s="202">
        <f>BK158</f>
        <v>0</v>
      </c>
      <c r="K158" s="188"/>
      <c r="L158" s="193"/>
      <c r="M158" s="194"/>
      <c r="N158" s="195"/>
      <c r="O158" s="195"/>
      <c r="P158" s="196">
        <f>SUM(P159:P169)</f>
        <v>0</v>
      </c>
      <c r="Q158" s="195"/>
      <c r="R158" s="196">
        <f>SUM(R159:R169)</f>
        <v>0.23668</v>
      </c>
      <c r="S158" s="195"/>
      <c r="T158" s="197">
        <f>SUM(T159:T169)</f>
        <v>0</v>
      </c>
      <c r="AR158" s="198" t="s">
        <v>83</v>
      </c>
      <c r="AT158" s="199" t="s">
        <v>72</v>
      </c>
      <c r="AU158" s="199" t="s">
        <v>81</v>
      </c>
      <c r="AY158" s="198" t="s">
        <v>120</v>
      </c>
      <c r="BK158" s="200">
        <f>SUM(BK159:BK169)</f>
        <v>0</v>
      </c>
    </row>
    <row r="159" spans="1:65" s="2" customFormat="1" ht="16.5" customHeight="1">
      <c r="A159" s="33"/>
      <c r="B159" s="34"/>
      <c r="C159" s="203" t="s">
        <v>215</v>
      </c>
      <c r="D159" s="203" t="s">
        <v>123</v>
      </c>
      <c r="E159" s="204" t="s">
        <v>216</v>
      </c>
      <c r="F159" s="205" t="s">
        <v>217</v>
      </c>
      <c r="G159" s="206" t="s">
        <v>196</v>
      </c>
      <c r="H159" s="207">
        <v>1</v>
      </c>
      <c r="I159" s="208"/>
      <c r="J159" s="209">
        <f>ROUND(I159*H159,2)</f>
        <v>0</v>
      </c>
      <c r="K159" s="210"/>
      <c r="L159" s="38"/>
      <c r="M159" s="211" t="s">
        <v>1</v>
      </c>
      <c r="N159" s="212" t="s">
        <v>38</v>
      </c>
      <c r="O159" s="70"/>
      <c r="P159" s="213">
        <f>O159*H159</f>
        <v>0</v>
      </c>
      <c r="Q159" s="213">
        <v>1.668E-2</v>
      </c>
      <c r="R159" s="213">
        <f>Q159*H159</f>
        <v>1.668E-2</v>
      </c>
      <c r="S159" s="213">
        <v>0</v>
      </c>
      <c r="T159" s="21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127</v>
      </c>
      <c r="AT159" s="215" t="s">
        <v>123</v>
      </c>
      <c r="AU159" s="215" t="s">
        <v>83</v>
      </c>
      <c r="AY159" s="16" t="s">
        <v>120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6" t="s">
        <v>81</v>
      </c>
      <c r="BK159" s="216">
        <f>ROUND(I159*H159,2)</f>
        <v>0</v>
      </c>
      <c r="BL159" s="16" t="s">
        <v>127</v>
      </c>
      <c r="BM159" s="215" t="s">
        <v>218</v>
      </c>
    </row>
    <row r="160" spans="1:65" s="2" customFormat="1" ht="16.5" customHeight="1">
      <c r="A160" s="33"/>
      <c r="B160" s="34"/>
      <c r="C160" s="217" t="s">
        <v>219</v>
      </c>
      <c r="D160" s="217" t="s">
        <v>130</v>
      </c>
      <c r="E160" s="218" t="s">
        <v>220</v>
      </c>
      <c r="F160" s="219" t="s">
        <v>221</v>
      </c>
      <c r="G160" s="220" t="s">
        <v>196</v>
      </c>
      <c r="H160" s="221">
        <v>1</v>
      </c>
      <c r="I160" s="222"/>
      <c r="J160" s="223">
        <f>ROUND(I160*H160,2)</f>
        <v>0</v>
      </c>
      <c r="K160" s="224"/>
      <c r="L160" s="225"/>
      <c r="M160" s="226" t="s">
        <v>1</v>
      </c>
      <c r="N160" s="227" t="s">
        <v>38</v>
      </c>
      <c r="O160" s="70"/>
      <c r="P160" s="213">
        <f>O160*H160</f>
        <v>0</v>
      </c>
      <c r="Q160" s="213">
        <v>0.22</v>
      </c>
      <c r="R160" s="213">
        <f>Q160*H160</f>
        <v>0.22</v>
      </c>
      <c r="S160" s="213">
        <v>0</v>
      </c>
      <c r="T160" s="214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5" t="s">
        <v>133</v>
      </c>
      <c r="AT160" s="215" t="s">
        <v>130</v>
      </c>
      <c r="AU160" s="215" t="s">
        <v>83</v>
      </c>
      <c r="AY160" s="16" t="s">
        <v>120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6" t="s">
        <v>81</v>
      </c>
      <c r="BK160" s="216">
        <f>ROUND(I160*H160,2)</f>
        <v>0</v>
      </c>
      <c r="BL160" s="16" t="s">
        <v>127</v>
      </c>
      <c r="BM160" s="215" t="s">
        <v>222</v>
      </c>
    </row>
    <row r="161" spans="1:65" s="13" customFormat="1">
      <c r="B161" s="228"/>
      <c r="C161" s="229"/>
      <c r="D161" s="230" t="s">
        <v>135</v>
      </c>
      <c r="E161" s="231" t="s">
        <v>1</v>
      </c>
      <c r="F161" s="232" t="s">
        <v>223</v>
      </c>
      <c r="G161" s="229"/>
      <c r="H161" s="233">
        <v>1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135</v>
      </c>
      <c r="AU161" s="239" t="s">
        <v>83</v>
      </c>
      <c r="AV161" s="13" t="s">
        <v>83</v>
      </c>
      <c r="AW161" s="13" t="s">
        <v>30</v>
      </c>
      <c r="AX161" s="13" t="s">
        <v>81</v>
      </c>
      <c r="AY161" s="239" t="s">
        <v>120</v>
      </c>
    </row>
    <row r="162" spans="1:65" s="14" customFormat="1">
      <c r="B162" s="240"/>
      <c r="C162" s="241"/>
      <c r="D162" s="230" t="s">
        <v>135</v>
      </c>
      <c r="E162" s="242" t="s">
        <v>1</v>
      </c>
      <c r="F162" s="243" t="s">
        <v>224</v>
      </c>
      <c r="G162" s="241"/>
      <c r="H162" s="242" t="s">
        <v>1</v>
      </c>
      <c r="I162" s="244"/>
      <c r="J162" s="241"/>
      <c r="K162" s="241"/>
      <c r="L162" s="245"/>
      <c r="M162" s="246"/>
      <c r="N162" s="247"/>
      <c r="O162" s="247"/>
      <c r="P162" s="247"/>
      <c r="Q162" s="247"/>
      <c r="R162" s="247"/>
      <c r="S162" s="247"/>
      <c r="T162" s="248"/>
      <c r="AT162" s="249" t="s">
        <v>135</v>
      </c>
      <c r="AU162" s="249" t="s">
        <v>83</v>
      </c>
      <c r="AV162" s="14" t="s">
        <v>81</v>
      </c>
      <c r="AW162" s="14" t="s">
        <v>30</v>
      </c>
      <c r="AX162" s="14" t="s">
        <v>73</v>
      </c>
      <c r="AY162" s="249" t="s">
        <v>120</v>
      </c>
    </row>
    <row r="163" spans="1:65" s="14" customFormat="1" ht="30">
      <c r="B163" s="240"/>
      <c r="C163" s="241"/>
      <c r="D163" s="230" t="s">
        <v>135</v>
      </c>
      <c r="E163" s="242" t="s">
        <v>1</v>
      </c>
      <c r="F163" s="243" t="s">
        <v>225</v>
      </c>
      <c r="G163" s="241"/>
      <c r="H163" s="242" t="s">
        <v>1</v>
      </c>
      <c r="I163" s="244"/>
      <c r="J163" s="241"/>
      <c r="K163" s="241"/>
      <c r="L163" s="245"/>
      <c r="M163" s="246"/>
      <c r="N163" s="247"/>
      <c r="O163" s="247"/>
      <c r="P163" s="247"/>
      <c r="Q163" s="247"/>
      <c r="R163" s="247"/>
      <c r="S163" s="247"/>
      <c r="T163" s="248"/>
      <c r="AT163" s="249" t="s">
        <v>135</v>
      </c>
      <c r="AU163" s="249" t="s">
        <v>83</v>
      </c>
      <c r="AV163" s="14" t="s">
        <v>81</v>
      </c>
      <c r="AW163" s="14" t="s">
        <v>30</v>
      </c>
      <c r="AX163" s="14" t="s">
        <v>73</v>
      </c>
      <c r="AY163" s="249" t="s">
        <v>120</v>
      </c>
    </row>
    <row r="164" spans="1:65" s="14" customFormat="1" ht="30">
      <c r="B164" s="240"/>
      <c r="C164" s="241"/>
      <c r="D164" s="230" t="s">
        <v>135</v>
      </c>
      <c r="E164" s="242" t="s">
        <v>1</v>
      </c>
      <c r="F164" s="243" t="s">
        <v>226</v>
      </c>
      <c r="G164" s="241"/>
      <c r="H164" s="242" t="s">
        <v>1</v>
      </c>
      <c r="I164" s="244"/>
      <c r="J164" s="241"/>
      <c r="K164" s="241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135</v>
      </c>
      <c r="AU164" s="249" t="s">
        <v>83</v>
      </c>
      <c r="AV164" s="14" t="s">
        <v>81</v>
      </c>
      <c r="AW164" s="14" t="s">
        <v>30</v>
      </c>
      <c r="AX164" s="14" t="s">
        <v>73</v>
      </c>
      <c r="AY164" s="249" t="s">
        <v>120</v>
      </c>
    </row>
    <row r="165" spans="1:65" s="14" customFormat="1" ht="20">
      <c r="B165" s="240"/>
      <c r="C165" s="241"/>
      <c r="D165" s="230" t="s">
        <v>135</v>
      </c>
      <c r="E165" s="242" t="s">
        <v>1</v>
      </c>
      <c r="F165" s="243" t="s">
        <v>227</v>
      </c>
      <c r="G165" s="241"/>
      <c r="H165" s="242" t="s">
        <v>1</v>
      </c>
      <c r="I165" s="244"/>
      <c r="J165" s="241"/>
      <c r="K165" s="241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135</v>
      </c>
      <c r="AU165" s="249" t="s">
        <v>83</v>
      </c>
      <c r="AV165" s="14" t="s">
        <v>81</v>
      </c>
      <c r="AW165" s="14" t="s">
        <v>30</v>
      </c>
      <c r="AX165" s="14" t="s">
        <v>73</v>
      </c>
      <c r="AY165" s="249" t="s">
        <v>120</v>
      </c>
    </row>
    <row r="166" spans="1:65" s="14" customFormat="1" ht="20">
      <c r="B166" s="240"/>
      <c r="C166" s="241"/>
      <c r="D166" s="230" t="s">
        <v>135</v>
      </c>
      <c r="E166" s="242" t="s">
        <v>1</v>
      </c>
      <c r="F166" s="243" t="s">
        <v>228</v>
      </c>
      <c r="G166" s="241"/>
      <c r="H166" s="242" t="s">
        <v>1</v>
      </c>
      <c r="I166" s="244"/>
      <c r="J166" s="241"/>
      <c r="K166" s="241"/>
      <c r="L166" s="245"/>
      <c r="M166" s="246"/>
      <c r="N166" s="247"/>
      <c r="O166" s="247"/>
      <c r="P166" s="247"/>
      <c r="Q166" s="247"/>
      <c r="R166" s="247"/>
      <c r="S166" s="247"/>
      <c r="T166" s="248"/>
      <c r="AT166" s="249" t="s">
        <v>135</v>
      </c>
      <c r="AU166" s="249" t="s">
        <v>83</v>
      </c>
      <c r="AV166" s="14" t="s">
        <v>81</v>
      </c>
      <c r="AW166" s="14" t="s">
        <v>30</v>
      </c>
      <c r="AX166" s="14" t="s">
        <v>73</v>
      </c>
      <c r="AY166" s="249" t="s">
        <v>120</v>
      </c>
    </row>
    <row r="167" spans="1:65" s="14" customFormat="1" ht="30">
      <c r="B167" s="240"/>
      <c r="C167" s="241"/>
      <c r="D167" s="230" t="s">
        <v>135</v>
      </c>
      <c r="E167" s="242" t="s">
        <v>1</v>
      </c>
      <c r="F167" s="243" t="s">
        <v>229</v>
      </c>
      <c r="G167" s="241"/>
      <c r="H167" s="242" t="s">
        <v>1</v>
      </c>
      <c r="I167" s="244"/>
      <c r="J167" s="241"/>
      <c r="K167" s="241"/>
      <c r="L167" s="245"/>
      <c r="M167" s="246"/>
      <c r="N167" s="247"/>
      <c r="O167" s="247"/>
      <c r="P167" s="247"/>
      <c r="Q167" s="247"/>
      <c r="R167" s="247"/>
      <c r="S167" s="247"/>
      <c r="T167" s="248"/>
      <c r="AT167" s="249" t="s">
        <v>135</v>
      </c>
      <c r="AU167" s="249" t="s">
        <v>83</v>
      </c>
      <c r="AV167" s="14" t="s">
        <v>81</v>
      </c>
      <c r="AW167" s="14" t="s">
        <v>30</v>
      </c>
      <c r="AX167" s="14" t="s">
        <v>73</v>
      </c>
      <c r="AY167" s="249" t="s">
        <v>120</v>
      </c>
    </row>
    <row r="168" spans="1:65" s="2" customFormat="1" ht="16.5" customHeight="1">
      <c r="A168" s="33"/>
      <c r="B168" s="34"/>
      <c r="C168" s="217" t="s">
        <v>230</v>
      </c>
      <c r="D168" s="217" t="s">
        <v>130</v>
      </c>
      <c r="E168" s="218" t="s">
        <v>231</v>
      </c>
      <c r="F168" s="219" t="s">
        <v>232</v>
      </c>
      <c r="G168" s="220" t="s">
        <v>233</v>
      </c>
      <c r="H168" s="221">
        <v>3</v>
      </c>
      <c r="I168" s="222"/>
      <c r="J168" s="223">
        <f>ROUND(I168*H168,2)</f>
        <v>0</v>
      </c>
      <c r="K168" s="224"/>
      <c r="L168" s="225"/>
      <c r="M168" s="226" t="s">
        <v>1</v>
      </c>
      <c r="N168" s="227" t="s">
        <v>38</v>
      </c>
      <c r="O168" s="70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5" t="s">
        <v>133</v>
      </c>
      <c r="AT168" s="215" t="s">
        <v>130</v>
      </c>
      <c r="AU168" s="215" t="s">
        <v>83</v>
      </c>
      <c r="AY168" s="16" t="s">
        <v>120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6" t="s">
        <v>81</v>
      </c>
      <c r="BK168" s="216">
        <f>ROUND(I168*H168,2)</f>
        <v>0</v>
      </c>
      <c r="BL168" s="16" t="s">
        <v>127</v>
      </c>
      <c r="BM168" s="215" t="s">
        <v>234</v>
      </c>
    </row>
    <row r="169" spans="1:65" s="2" customFormat="1" ht="16.5" customHeight="1">
      <c r="A169" s="33"/>
      <c r="B169" s="34"/>
      <c r="C169" s="203" t="s">
        <v>235</v>
      </c>
      <c r="D169" s="203" t="s">
        <v>123</v>
      </c>
      <c r="E169" s="204" t="s">
        <v>236</v>
      </c>
      <c r="F169" s="205" t="s">
        <v>237</v>
      </c>
      <c r="G169" s="206" t="s">
        <v>160</v>
      </c>
      <c r="H169" s="207">
        <v>0.23699999999999999</v>
      </c>
      <c r="I169" s="208"/>
      <c r="J169" s="209">
        <f>ROUND(I169*H169,2)</f>
        <v>0</v>
      </c>
      <c r="K169" s="210"/>
      <c r="L169" s="38"/>
      <c r="M169" s="211" t="s">
        <v>1</v>
      </c>
      <c r="N169" s="212" t="s">
        <v>38</v>
      </c>
      <c r="O169" s="70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5" t="s">
        <v>127</v>
      </c>
      <c r="AT169" s="215" t="s">
        <v>123</v>
      </c>
      <c r="AU169" s="215" t="s">
        <v>83</v>
      </c>
      <c r="AY169" s="16" t="s">
        <v>120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6" t="s">
        <v>81</v>
      </c>
      <c r="BK169" s="216">
        <f>ROUND(I169*H169,2)</f>
        <v>0</v>
      </c>
      <c r="BL169" s="16" t="s">
        <v>127</v>
      </c>
      <c r="BM169" s="215" t="s">
        <v>238</v>
      </c>
    </row>
    <row r="170" spans="1:65" s="12" customFormat="1" ht="22.75" customHeight="1">
      <c r="B170" s="187"/>
      <c r="C170" s="188"/>
      <c r="D170" s="189" t="s">
        <v>72</v>
      </c>
      <c r="E170" s="201" t="s">
        <v>239</v>
      </c>
      <c r="F170" s="201" t="s">
        <v>240</v>
      </c>
      <c r="G170" s="188"/>
      <c r="H170" s="188"/>
      <c r="I170" s="191"/>
      <c r="J170" s="202">
        <f>BK170</f>
        <v>0</v>
      </c>
      <c r="K170" s="188"/>
      <c r="L170" s="193"/>
      <c r="M170" s="194"/>
      <c r="N170" s="195"/>
      <c r="O170" s="195"/>
      <c r="P170" s="196">
        <f>SUM(P171:P190)</f>
        <v>0</v>
      </c>
      <c r="Q170" s="195"/>
      <c r="R170" s="196">
        <f>SUM(R171:R190)</f>
        <v>0.29983000000000004</v>
      </c>
      <c r="S170" s="195"/>
      <c r="T170" s="197">
        <f>SUM(T171:T190)</f>
        <v>0</v>
      </c>
      <c r="AR170" s="198" t="s">
        <v>83</v>
      </c>
      <c r="AT170" s="199" t="s">
        <v>72</v>
      </c>
      <c r="AU170" s="199" t="s">
        <v>81</v>
      </c>
      <c r="AY170" s="198" t="s">
        <v>120</v>
      </c>
      <c r="BK170" s="200">
        <f>SUM(BK171:BK190)</f>
        <v>0</v>
      </c>
    </row>
    <row r="171" spans="1:65" s="2" customFormat="1" ht="16.5" customHeight="1">
      <c r="A171" s="33"/>
      <c r="B171" s="34"/>
      <c r="C171" s="203" t="s">
        <v>241</v>
      </c>
      <c r="D171" s="203" t="s">
        <v>123</v>
      </c>
      <c r="E171" s="204" t="s">
        <v>242</v>
      </c>
      <c r="F171" s="205" t="s">
        <v>243</v>
      </c>
      <c r="G171" s="206" t="s">
        <v>233</v>
      </c>
      <c r="H171" s="207">
        <v>16</v>
      </c>
      <c r="I171" s="208"/>
      <c r="J171" s="209">
        <f>ROUND(I171*H171,2)</f>
        <v>0</v>
      </c>
      <c r="K171" s="210"/>
      <c r="L171" s="38"/>
      <c r="M171" s="211" t="s">
        <v>1</v>
      </c>
      <c r="N171" s="212" t="s">
        <v>38</v>
      </c>
      <c r="O171" s="70"/>
      <c r="P171" s="213">
        <f>O171*H171</f>
        <v>0</v>
      </c>
      <c r="Q171" s="213">
        <v>1.1299999999999999E-3</v>
      </c>
      <c r="R171" s="213">
        <f>Q171*H171</f>
        <v>1.8079999999999999E-2</v>
      </c>
      <c r="S171" s="213">
        <v>0</v>
      </c>
      <c r="T171" s="21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5" t="s">
        <v>127</v>
      </c>
      <c r="AT171" s="215" t="s">
        <v>123</v>
      </c>
      <c r="AU171" s="215" t="s">
        <v>83</v>
      </c>
      <c r="AY171" s="16" t="s">
        <v>120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6" t="s">
        <v>81</v>
      </c>
      <c r="BK171" s="216">
        <f>ROUND(I171*H171,2)</f>
        <v>0</v>
      </c>
      <c r="BL171" s="16" t="s">
        <v>127</v>
      </c>
      <c r="BM171" s="215" t="s">
        <v>244</v>
      </c>
    </row>
    <row r="172" spans="1:65" s="2" customFormat="1" ht="16.5" customHeight="1">
      <c r="A172" s="33"/>
      <c r="B172" s="34"/>
      <c r="C172" s="217" t="s">
        <v>245</v>
      </c>
      <c r="D172" s="217" t="s">
        <v>130</v>
      </c>
      <c r="E172" s="218" t="s">
        <v>246</v>
      </c>
      <c r="F172" s="219" t="s">
        <v>247</v>
      </c>
      <c r="G172" s="220" t="s">
        <v>233</v>
      </c>
      <c r="H172" s="221">
        <v>16</v>
      </c>
      <c r="I172" s="222"/>
      <c r="J172" s="223">
        <f>ROUND(I172*H172,2)</f>
        <v>0</v>
      </c>
      <c r="K172" s="224"/>
      <c r="L172" s="225"/>
      <c r="M172" s="226" t="s">
        <v>1</v>
      </c>
      <c r="N172" s="227" t="s">
        <v>38</v>
      </c>
      <c r="O172" s="70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15" t="s">
        <v>133</v>
      </c>
      <c r="AT172" s="215" t="s">
        <v>130</v>
      </c>
      <c r="AU172" s="215" t="s">
        <v>83</v>
      </c>
      <c r="AY172" s="16" t="s">
        <v>120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6" t="s">
        <v>81</v>
      </c>
      <c r="BK172" s="216">
        <f>ROUND(I172*H172,2)</f>
        <v>0</v>
      </c>
      <c r="BL172" s="16" t="s">
        <v>127</v>
      </c>
      <c r="BM172" s="215" t="s">
        <v>248</v>
      </c>
    </row>
    <row r="173" spans="1:65" s="2" customFormat="1" ht="16.5" customHeight="1">
      <c r="A173" s="33"/>
      <c r="B173" s="34"/>
      <c r="C173" s="203" t="s">
        <v>249</v>
      </c>
      <c r="D173" s="203" t="s">
        <v>123</v>
      </c>
      <c r="E173" s="204" t="s">
        <v>250</v>
      </c>
      <c r="F173" s="205" t="s">
        <v>251</v>
      </c>
      <c r="G173" s="206" t="s">
        <v>233</v>
      </c>
      <c r="H173" s="207">
        <v>1</v>
      </c>
      <c r="I173" s="208"/>
      <c r="J173" s="209">
        <f>ROUND(I173*H173,2)</f>
        <v>0</v>
      </c>
      <c r="K173" s="210"/>
      <c r="L173" s="38"/>
      <c r="M173" s="211" t="s">
        <v>1</v>
      </c>
      <c r="N173" s="212" t="s">
        <v>38</v>
      </c>
      <c r="O173" s="70"/>
      <c r="P173" s="213">
        <f>O173*H173</f>
        <v>0</v>
      </c>
      <c r="Q173" s="213">
        <v>1.24E-3</v>
      </c>
      <c r="R173" s="213">
        <f>Q173*H173</f>
        <v>1.24E-3</v>
      </c>
      <c r="S173" s="213">
        <v>0</v>
      </c>
      <c r="T173" s="214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15" t="s">
        <v>127</v>
      </c>
      <c r="AT173" s="215" t="s">
        <v>123</v>
      </c>
      <c r="AU173" s="215" t="s">
        <v>83</v>
      </c>
      <c r="AY173" s="16" t="s">
        <v>120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6" t="s">
        <v>81</v>
      </c>
      <c r="BK173" s="216">
        <f>ROUND(I173*H173,2)</f>
        <v>0</v>
      </c>
      <c r="BL173" s="16" t="s">
        <v>127</v>
      </c>
      <c r="BM173" s="215" t="s">
        <v>252</v>
      </c>
    </row>
    <row r="174" spans="1:65" s="2" customFormat="1" ht="21.75" customHeight="1">
      <c r="A174" s="33"/>
      <c r="B174" s="34"/>
      <c r="C174" s="217" t="s">
        <v>253</v>
      </c>
      <c r="D174" s="217" t="s">
        <v>130</v>
      </c>
      <c r="E174" s="218" t="s">
        <v>254</v>
      </c>
      <c r="F174" s="219" t="s">
        <v>255</v>
      </c>
      <c r="G174" s="220" t="s">
        <v>233</v>
      </c>
      <c r="H174" s="221">
        <v>1</v>
      </c>
      <c r="I174" s="222"/>
      <c r="J174" s="223">
        <f>ROUND(I174*H174,2)</f>
        <v>0</v>
      </c>
      <c r="K174" s="224"/>
      <c r="L174" s="225"/>
      <c r="M174" s="226" t="s">
        <v>1</v>
      </c>
      <c r="N174" s="227" t="s">
        <v>38</v>
      </c>
      <c r="O174" s="70"/>
      <c r="P174" s="213">
        <f>O174*H174</f>
        <v>0</v>
      </c>
      <c r="Q174" s="213">
        <v>0.22</v>
      </c>
      <c r="R174" s="213">
        <f>Q174*H174</f>
        <v>0.22</v>
      </c>
      <c r="S174" s="213">
        <v>0</v>
      </c>
      <c r="T174" s="214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15" t="s">
        <v>133</v>
      </c>
      <c r="AT174" s="215" t="s">
        <v>130</v>
      </c>
      <c r="AU174" s="215" t="s">
        <v>83</v>
      </c>
      <c r="AY174" s="16" t="s">
        <v>120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6" t="s">
        <v>81</v>
      </c>
      <c r="BK174" s="216">
        <f>ROUND(I174*H174,2)</f>
        <v>0</v>
      </c>
      <c r="BL174" s="16" t="s">
        <v>127</v>
      </c>
      <c r="BM174" s="215" t="s">
        <v>256</v>
      </c>
    </row>
    <row r="175" spans="1:65" s="13" customFormat="1">
      <c r="B175" s="228"/>
      <c r="C175" s="229"/>
      <c r="D175" s="230" t="s">
        <v>135</v>
      </c>
      <c r="E175" s="231" t="s">
        <v>1</v>
      </c>
      <c r="F175" s="232" t="s">
        <v>223</v>
      </c>
      <c r="G175" s="229"/>
      <c r="H175" s="233">
        <v>1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135</v>
      </c>
      <c r="AU175" s="239" t="s">
        <v>83</v>
      </c>
      <c r="AV175" s="13" t="s">
        <v>83</v>
      </c>
      <c r="AW175" s="13" t="s">
        <v>30</v>
      </c>
      <c r="AX175" s="13" t="s">
        <v>81</v>
      </c>
      <c r="AY175" s="239" t="s">
        <v>120</v>
      </c>
    </row>
    <row r="176" spans="1:65" s="2" customFormat="1" ht="21.75" customHeight="1">
      <c r="A176" s="33"/>
      <c r="B176" s="34"/>
      <c r="C176" s="203" t="s">
        <v>257</v>
      </c>
      <c r="D176" s="203" t="s">
        <v>123</v>
      </c>
      <c r="E176" s="204" t="s">
        <v>258</v>
      </c>
      <c r="F176" s="205" t="s">
        <v>259</v>
      </c>
      <c r="G176" s="206" t="s">
        <v>233</v>
      </c>
      <c r="H176" s="207">
        <v>1</v>
      </c>
      <c r="I176" s="208"/>
      <c r="J176" s="209">
        <f>ROUND(I176*H176,2)</f>
        <v>0</v>
      </c>
      <c r="K176" s="210"/>
      <c r="L176" s="38"/>
      <c r="M176" s="211" t="s">
        <v>1</v>
      </c>
      <c r="N176" s="212" t="s">
        <v>38</v>
      </c>
      <c r="O176" s="70"/>
      <c r="P176" s="213">
        <f>O176*H176</f>
        <v>0</v>
      </c>
      <c r="Q176" s="213">
        <v>1.537E-2</v>
      </c>
      <c r="R176" s="213">
        <f>Q176*H176</f>
        <v>1.537E-2</v>
      </c>
      <c r="S176" s="213">
        <v>0</v>
      </c>
      <c r="T176" s="214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15" t="s">
        <v>127</v>
      </c>
      <c r="AT176" s="215" t="s">
        <v>123</v>
      </c>
      <c r="AU176" s="215" t="s">
        <v>83</v>
      </c>
      <c r="AY176" s="16" t="s">
        <v>120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6" t="s">
        <v>81</v>
      </c>
      <c r="BK176" s="216">
        <f>ROUND(I176*H176,2)</f>
        <v>0</v>
      </c>
      <c r="BL176" s="16" t="s">
        <v>127</v>
      </c>
      <c r="BM176" s="215" t="s">
        <v>260</v>
      </c>
    </row>
    <row r="177" spans="1:65" s="13" customFormat="1">
      <c r="B177" s="228"/>
      <c r="C177" s="229"/>
      <c r="D177" s="230" t="s">
        <v>135</v>
      </c>
      <c r="E177" s="231" t="s">
        <v>1</v>
      </c>
      <c r="F177" s="232" t="s">
        <v>223</v>
      </c>
      <c r="G177" s="229"/>
      <c r="H177" s="233">
        <v>1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135</v>
      </c>
      <c r="AU177" s="239" t="s">
        <v>83</v>
      </c>
      <c r="AV177" s="13" t="s">
        <v>83</v>
      </c>
      <c r="AW177" s="13" t="s">
        <v>30</v>
      </c>
      <c r="AX177" s="13" t="s">
        <v>81</v>
      </c>
      <c r="AY177" s="239" t="s">
        <v>120</v>
      </c>
    </row>
    <row r="178" spans="1:65" s="2" customFormat="1" ht="21.75" customHeight="1">
      <c r="A178" s="33"/>
      <c r="B178" s="34"/>
      <c r="C178" s="217" t="s">
        <v>261</v>
      </c>
      <c r="D178" s="217" t="s">
        <v>130</v>
      </c>
      <c r="E178" s="218" t="s">
        <v>262</v>
      </c>
      <c r="F178" s="219" t="s">
        <v>263</v>
      </c>
      <c r="G178" s="220" t="s">
        <v>233</v>
      </c>
      <c r="H178" s="221">
        <v>1</v>
      </c>
      <c r="I178" s="222"/>
      <c r="J178" s="223">
        <f>ROUND(I178*H178,2)</f>
        <v>0</v>
      </c>
      <c r="K178" s="224"/>
      <c r="L178" s="225"/>
      <c r="M178" s="226" t="s">
        <v>1</v>
      </c>
      <c r="N178" s="227" t="s">
        <v>38</v>
      </c>
      <c r="O178" s="70"/>
      <c r="P178" s="213">
        <f>O178*H178</f>
        <v>0</v>
      </c>
      <c r="Q178" s="213">
        <v>2.5000000000000001E-3</v>
      </c>
      <c r="R178" s="213">
        <f>Q178*H178</f>
        <v>2.5000000000000001E-3</v>
      </c>
      <c r="S178" s="213">
        <v>0</v>
      </c>
      <c r="T178" s="214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15" t="s">
        <v>133</v>
      </c>
      <c r="AT178" s="215" t="s">
        <v>130</v>
      </c>
      <c r="AU178" s="215" t="s">
        <v>83</v>
      </c>
      <c r="AY178" s="16" t="s">
        <v>120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6" t="s">
        <v>81</v>
      </c>
      <c r="BK178" s="216">
        <f>ROUND(I178*H178,2)</f>
        <v>0</v>
      </c>
      <c r="BL178" s="16" t="s">
        <v>127</v>
      </c>
      <c r="BM178" s="215" t="s">
        <v>264</v>
      </c>
    </row>
    <row r="179" spans="1:65" s="2" customFormat="1" ht="21.75" customHeight="1">
      <c r="A179" s="33"/>
      <c r="B179" s="34"/>
      <c r="C179" s="203" t="s">
        <v>265</v>
      </c>
      <c r="D179" s="203" t="s">
        <v>123</v>
      </c>
      <c r="E179" s="204" t="s">
        <v>266</v>
      </c>
      <c r="F179" s="205" t="s">
        <v>267</v>
      </c>
      <c r="G179" s="206" t="s">
        <v>233</v>
      </c>
      <c r="H179" s="207">
        <v>6</v>
      </c>
      <c r="I179" s="208"/>
      <c r="J179" s="209">
        <f>ROUND(I179*H179,2)</f>
        <v>0</v>
      </c>
      <c r="K179" s="210"/>
      <c r="L179" s="38"/>
      <c r="M179" s="211" t="s">
        <v>1</v>
      </c>
      <c r="N179" s="212" t="s">
        <v>38</v>
      </c>
      <c r="O179" s="70"/>
      <c r="P179" s="213">
        <f>O179*H179</f>
        <v>0</v>
      </c>
      <c r="Q179" s="213">
        <v>6.8999999999999997E-4</v>
      </c>
      <c r="R179" s="213">
        <f>Q179*H179</f>
        <v>4.1399999999999996E-3</v>
      </c>
      <c r="S179" s="213">
        <v>0</v>
      </c>
      <c r="T179" s="214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15" t="s">
        <v>127</v>
      </c>
      <c r="AT179" s="215" t="s">
        <v>123</v>
      </c>
      <c r="AU179" s="215" t="s">
        <v>83</v>
      </c>
      <c r="AY179" s="16" t="s">
        <v>120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6" t="s">
        <v>81</v>
      </c>
      <c r="BK179" s="216">
        <f>ROUND(I179*H179,2)</f>
        <v>0</v>
      </c>
      <c r="BL179" s="16" t="s">
        <v>127</v>
      </c>
      <c r="BM179" s="215" t="s">
        <v>268</v>
      </c>
    </row>
    <row r="180" spans="1:65" s="2" customFormat="1" ht="21.75" customHeight="1">
      <c r="A180" s="33"/>
      <c r="B180" s="34"/>
      <c r="C180" s="217" t="s">
        <v>269</v>
      </c>
      <c r="D180" s="217" t="s">
        <v>130</v>
      </c>
      <c r="E180" s="218" t="s">
        <v>270</v>
      </c>
      <c r="F180" s="219" t="s">
        <v>271</v>
      </c>
      <c r="G180" s="220" t="s">
        <v>233</v>
      </c>
      <c r="H180" s="221">
        <v>3</v>
      </c>
      <c r="I180" s="222"/>
      <c r="J180" s="223">
        <f>ROUND(I180*H180,2)</f>
        <v>0</v>
      </c>
      <c r="K180" s="224"/>
      <c r="L180" s="225"/>
      <c r="M180" s="226" t="s">
        <v>1</v>
      </c>
      <c r="N180" s="227" t="s">
        <v>38</v>
      </c>
      <c r="O180" s="70"/>
      <c r="P180" s="213">
        <f>O180*H180</f>
        <v>0</v>
      </c>
      <c r="Q180" s="213">
        <v>5.0000000000000001E-4</v>
      </c>
      <c r="R180" s="213">
        <f>Q180*H180</f>
        <v>1.5E-3</v>
      </c>
      <c r="S180" s="213">
        <v>0</v>
      </c>
      <c r="T180" s="214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15" t="s">
        <v>133</v>
      </c>
      <c r="AT180" s="215" t="s">
        <v>130</v>
      </c>
      <c r="AU180" s="215" t="s">
        <v>83</v>
      </c>
      <c r="AY180" s="16" t="s">
        <v>120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6" t="s">
        <v>81</v>
      </c>
      <c r="BK180" s="216">
        <f>ROUND(I180*H180,2)</f>
        <v>0</v>
      </c>
      <c r="BL180" s="16" t="s">
        <v>127</v>
      </c>
      <c r="BM180" s="215" t="s">
        <v>272</v>
      </c>
    </row>
    <row r="181" spans="1:65" s="13" customFormat="1">
      <c r="B181" s="228"/>
      <c r="C181" s="229"/>
      <c r="D181" s="230" t="s">
        <v>135</v>
      </c>
      <c r="E181" s="231" t="s">
        <v>1</v>
      </c>
      <c r="F181" s="232" t="s">
        <v>273</v>
      </c>
      <c r="G181" s="229"/>
      <c r="H181" s="233">
        <v>3</v>
      </c>
      <c r="I181" s="234"/>
      <c r="J181" s="229"/>
      <c r="K181" s="229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135</v>
      </c>
      <c r="AU181" s="239" t="s">
        <v>83</v>
      </c>
      <c r="AV181" s="13" t="s">
        <v>83</v>
      </c>
      <c r="AW181" s="13" t="s">
        <v>30</v>
      </c>
      <c r="AX181" s="13" t="s">
        <v>81</v>
      </c>
      <c r="AY181" s="239" t="s">
        <v>120</v>
      </c>
    </row>
    <row r="182" spans="1:65" s="2" customFormat="1" ht="21.75" customHeight="1">
      <c r="A182" s="33"/>
      <c r="B182" s="34"/>
      <c r="C182" s="217" t="s">
        <v>274</v>
      </c>
      <c r="D182" s="217" t="s">
        <v>130</v>
      </c>
      <c r="E182" s="218" t="s">
        <v>275</v>
      </c>
      <c r="F182" s="219" t="s">
        <v>276</v>
      </c>
      <c r="G182" s="220" t="s">
        <v>233</v>
      </c>
      <c r="H182" s="221">
        <v>1</v>
      </c>
      <c r="I182" s="222"/>
      <c r="J182" s="223">
        <f>ROUND(I182*H182,2)</f>
        <v>0</v>
      </c>
      <c r="K182" s="224"/>
      <c r="L182" s="225"/>
      <c r="M182" s="226" t="s">
        <v>1</v>
      </c>
      <c r="N182" s="227" t="s">
        <v>38</v>
      </c>
      <c r="O182" s="70"/>
      <c r="P182" s="213">
        <f>O182*H182</f>
        <v>0</v>
      </c>
      <c r="Q182" s="213">
        <v>1E-3</v>
      </c>
      <c r="R182" s="213">
        <f>Q182*H182</f>
        <v>1E-3</v>
      </c>
      <c r="S182" s="213">
        <v>0</v>
      </c>
      <c r="T182" s="214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15" t="s">
        <v>133</v>
      </c>
      <c r="AT182" s="215" t="s">
        <v>130</v>
      </c>
      <c r="AU182" s="215" t="s">
        <v>83</v>
      </c>
      <c r="AY182" s="16" t="s">
        <v>120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6" t="s">
        <v>81</v>
      </c>
      <c r="BK182" s="216">
        <f>ROUND(I182*H182,2)</f>
        <v>0</v>
      </c>
      <c r="BL182" s="16" t="s">
        <v>127</v>
      </c>
      <c r="BM182" s="215" t="s">
        <v>277</v>
      </c>
    </row>
    <row r="183" spans="1:65" s="13" customFormat="1">
      <c r="B183" s="228"/>
      <c r="C183" s="229"/>
      <c r="D183" s="230" t="s">
        <v>135</v>
      </c>
      <c r="E183" s="231" t="s">
        <v>1</v>
      </c>
      <c r="F183" s="232" t="s">
        <v>278</v>
      </c>
      <c r="G183" s="229"/>
      <c r="H183" s="233">
        <v>1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135</v>
      </c>
      <c r="AU183" s="239" t="s">
        <v>83</v>
      </c>
      <c r="AV183" s="13" t="s">
        <v>83</v>
      </c>
      <c r="AW183" s="13" t="s">
        <v>30</v>
      </c>
      <c r="AX183" s="13" t="s">
        <v>81</v>
      </c>
      <c r="AY183" s="239" t="s">
        <v>120</v>
      </c>
    </row>
    <row r="184" spans="1:65" s="2" customFormat="1" ht="21.75" customHeight="1">
      <c r="A184" s="33"/>
      <c r="B184" s="34"/>
      <c r="C184" s="217" t="s">
        <v>279</v>
      </c>
      <c r="D184" s="217" t="s">
        <v>130</v>
      </c>
      <c r="E184" s="218" t="s">
        <v>280</v>
      </c>
      <c r="F184" s="219" t="s">
        <v>281</v>
      </c>
      <c r="G184" s="220" t="s">
        <v>233</v>
      </c>
      <c r="H184" s="221">
        <v>1</v>
      </c>
      <c r="I184" s="222"/>
      <c r="J184" s="223">
        <f>ROUND(I184*H184,2)</f>
        <v>0</v>
      </c>
      <c r="K184" s="224"/>
      <c r="L184" s="225"/>
      <c r="M184" s="226" t="s">
        <v>1</v>
      </c>
      <c r="N184" s="227" t="s">
        <v>38</v>
      </c>
      <c r="O184" s="70"/>
      <c r="P184" s="213">
        <f>O184*H184</f>
        <v>0</v>
      </c>
      <c r="Q184" s="213">
        <v>5.0000000000000001E-4</v>
      </c>
      <c r="R184" s="213">
        <f>Q184*H184</f>
        <v>5.0000000000000001E-4</v>
      </c>
      <c r="S184" s="213">
        <v>0</v>
      </c>
      <c r="T184" s="214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15" t="s">
        <v>133</v>
      </c>
      <c r="AT184" s="215" t="s">
        <v>130</v>
      </c>
      <c r="AU184" s="215" t="s">
        <v>83</v>
      </c>
      <c r="AY184" s="16" t="s">
        <v>120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6" t="s">
        <v>81</v>
      </c>
      <c r="BK184" s="216">
        <f>ROUND(I184*H184,2)</f>
        <v>0</v>
      </c>
      <c r="BL184" s="16" t="s">
        <v>127</v>
      </c>
      <c r="BM184" s="215" t="s">
        <v>282</v>
      </c>
    </row>
    <row r="185" spans="1:65" s="13" customFormat="1">
      <c r="B185" s="228"/>
      <c r="C185" s="229"/>
      <c r="D185" s="230" t="s">
        <v>135</v>
      </c>
      <c r="E185" s="231" t="s">
        <v>1</v>
      </c>
      <c r="F185" s="232" t="s">
        <v>223</v>
      </c>
      <c r="G185" s="229"/>
      <c r="H185" s="233">
        <v>1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135</v>
      </c>
      <c r="AU185" s="239" t="s">
        <v>83</v>
      </c>
      <c r="AV185" s="13" t="s">
        <v>83</v>
      </c>
      <c r="AW185" s="13" t="s">
        <v>30</v>
      </c>
      <c r="AX185" s="13" t="s">
        <v>81</v>
      </c>
      <c r="AY185" s="239" t="s">
        <v>120</v>
      </c>
    </row>
    <row r="186" spans="1:65" s="2" customFormat="1" ht="21.75" customHeight="1">
      <c r="A186" s="33"/>
      <c r="B186" s="34"/>
      <c r="C186" s="217" t="s">
        <v>283</v>
      </c>
      <c r="D186" s="217" t="s">
        <v>130</v>
      </c>
      <c r="E186" s="218" t="s">
        <v>284</v>
      </c>
      <c r="F186" s="219" t="s">
        <v>285</v>
      </c>
      <c r="G186" s="220" t="s">
        <v>233</v>
      </c>
      <c r="H186" s="221">
        <v>1</v>
      </c>
      <c r="I186" s="222"/>
      <c r="J186" s="223">
        <f>ROUND(I186*H186,2)</f>
        <v>0</v>
      </c>
      <c r="K186" s="224"/>
      <c r="L186" s="225"/>
      <c r="M186" s="226" t="s">
        <v>1</v>
      </c>
      <c r="N186" s="227" t="s">
        <v>38</v>
      </c>
      <c r="O186" s="70"/>
      <c r="P186" s="213">
        <f>O186*H186</f>
        <v>0</v>
      </c>
      <c r="Q186" s="213">
        <v>5.0000000000000001E-4</v>
      </c>
      <c r="R186" s="213">
        <f>Q186*H186</f>
        <v>5.0000000000000001E-4</v>
      </c>
      <c r="S186" s="213">
        <v>0</v>
      </c>
      <c r="T186" s="214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5" t="s">
        <v>133</v>
      </c>
      <c r="AT186" s="215" t="s">
        <v>130</v>
      </c>
      <c r="AU186" s="215" t="s">
        <v>83</v>
      </c>
      <c r="AY186" s="16" t="s">
        <v>120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6" t="s">
        <v>81</v>
      </c>
      <c r="BK186" s="216">
        <f>ROUND(I186*H186,2)</f>
        <v>0</v>
      </c>
      <c r="BL186" s="16" t="s">
        <v>127</v>
      </c>
      <c r="BM186" s="215" t="s">
        <v>286</v>
      </c>
    </row>
    <row r="187" spans="1:65" s="13" customFormat="1">
      <c r="B187" s="228"/>
      <c r="C187" s="229"/>
      <c r="D187" s="230" t="s">
        <v>135</v>
      </c>
      <c r="E187" s="231" t="s">
        <v>1</v>
      </c>
      <c r="F187" s="232" t="s">
        <v>223</v>
      </c>
      <c r="G187" s="229"/>
      <c r="H187" s="233">
        <v>1</v>
      </c>
      <c r="I187" s="234"/>
      <c r="J187" s="229"/>
      <c r="K187" s="229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135</v>
      </c>
      <c r="AU187" s="239" t="s">
        <v>83</v>
      </c>
      <c r="AV187" s="13" t="s">
        <v>83</v>
      </c>
      <c r="AW187" s="13" t="s">
        <v>30</v>
      </c>
      <c r="AX187" s="13" t="s">
        <v>81</v>
      </c>
      <c r="AY187" s="239" t="s">
        <v>120</v>
      </c>
    </row>
    <row r="188" spans="1:65" s="2" customFormat="1" ht="21.75" customHeight="1">
      <c r="A188" s="33"/>
      <c r="B188" s="34"/>
      <c r="C188" s="217" t="s">
        <v>287</v>
      </c>
      <c r="D188" s="217" t="s">
        <v>130</v>
      </c>
      <c r="E188" s="218" t="s">
        <v>288</v>
      </c>
      <c r="F188" s="219" t="s">
        <v>289</v>
      </c>
      <c r="G188" s="220" t="s">
        <v>207</v>
      </c>
      <c r="H188" s="221">
        <v>1</v>
      </c>
      <c r="I188" s="222"/>
      <c r="J188" s="223">
        <f>ROUND(I188*H188,2)</f>
        <v>0</v>
      </c>
      <c r="K188" s="224"/>
      <c r="L188" s="225"/>
      <c r="M188" s="226" t="s">
        <v>1</v>
      </c>
      <c r="N188" s="227" t="s">
        <v>38</v>
      </c>
      <c r="O188" s="70"/>
      <c r="P188" s="213">
        <f>O188*H188</f>
        <v>0</v>
      </c>
      <c r="Q188" s="213">
        <v>3.5000000000000003E-2</v>
      </c>
      <c r="R188" s="213">
        <f>Q188*H188</f>
        <v>3.5000000000000003E-2</v>
      </c>
      <c r="S188" s="213">
        <v>0</v>
      </c>
      <c r="T188" s="214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15" t="s">
        <v>133</v>
      </c>
      <c r="AT188" s="215" t="s">
        <v>130</v>
      </c>
      <c r="AU188" s="215" t="s">
        <v>83</v>
      </c>
      <c r="AY188" s="16" t="s">
        <v>120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6" t="s">
        <v>81</v>
      </c>
      <c r="BK188" s="216">
        <f>ROUND(I188*H188,2)</f>
        <v>0</v>
      </c>
      <c r="BL188" s="16" t="s">
        <v>127</v>
      </c>
      <c r="BM188" s="215" t="s">
        <v>290</v>
      </c>
    </row>
    <row r="189" spans="1:65" s="13" customFormat="1">
      <c r="B189" s="228"/>
      <c r="C189" s="229"/>
      <c r="D189" s="230" t="s">
        <v>135</v>
      </c>
      <c r="E189" s="231" t="s">
        <v>1</v>
      </c>
      <c r="F189" s="232" t="s">
        <v>223</v>
      </c>
      <c r="G189" s="229"/>
      <c r="H189" s="233">
        <v>1</v>
      </c>
      <c r="I189" s="234"/>
      <c r="J189" s="229"/>
      <c r="K189" s="229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135</v>
      </c>
      <c r="AU189" s="239" t="s">
        <v>83</v>
      </c>
      <c r="AV189" s="13" t="s">
        <v>83</v>
      </c>
      <c r="AW189" s="13" t="s">
        <v>30</v>
      </c>
      <c r="AX189" s="13" t="s">
        <v>81</v>
      </c>
      <c r="AY189" s="239" t="s">
        <v>120</v>
      </c>
    </row>
    <row r="190" spans="1:65" s="2" customFormat="1" ht="21.75" customHeight="1">
      <c r="A190" s="33"/>
      <c r="B190" s="34"/>
      <c r="C190" s="203" t="s">
        <v>291</v>
      </c>
      <c r="D190" s="203" t="s">
        <v>123</v>
      </c>
      <c r="E190" s="204" t="s">
        <v>292</v>
      </c>
      <c r="F190" s="205" t="s">
        <v>293</v>
      </c>
      <c r="G190" s="206" t="s">
        <v>160</v>
      </c>
      <c r="H190" s="207">
        <v>0.3</v>
      </c>
      <c r="I190" s="208"/>
      <c r="J190" s="209">
        <f>ROUND(I190*H190,2)</f>
        <v>0</v>
      </c>
      <c r="K190" s="210"/>
      <c r="L190" s="38"/>
      <c r="M190" s="211" t="s">
        <v>1</v>
      </c>
      <c r="N190" s="212" t="s">
        <v>38</v>
      </c>
      <c r="O190" s="70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15" t="s">
        <v>127</v>
      </c>
      <c r="AT190" s="215" t="s">
        <v>123</v>
      </c>
      <c r="AU190" s="215" t="s">
        <v>83</v>
      </c>
      <c r="AY190" s="16" t="s">
        <v>120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6" t="s">
        <v>81</v>
      </c>
      <c r="BK190" s="216">
        <f>ROUND(I190*H190,2)</f>
        <v>0</v>
      </c>
      <c r="BL190" s="16" t="s">
        <v>127</v>
      </c>
      <c r="BM190" s="215" t="s">
        <v>294</v>
      </c>
    </row>
    <row r="191" spans="1:65" s="12" customFormat="1" ht="22.75" customHeight="1">
      <c r="B191" s="187"/>
      <c r="C191" s="188"/>
      <c r="D191" s="189" t="s">
        <v>72</v>
      </c>
      <c r="E191" s="201" t="s">
        <v>295</v>
      </c>
      <c r="F191" s="201" t="s">
        <v>296</v>
      </c>
      <c r="G191" s="188"/>
      <c r="H191" s="188"/>
      <c r="I191" s="191"/>
      <c r="J191" s="202">
        <f>BK191</f>
        <v>0</v>
      </c>
      <c r="K191" s="188"/>
      <c r="L191" s="193"/>
      <c r="M191" s="194"/>
      <c r="N191" s="195"/>
      <c r="O191" s="195"/>
      <c r="P191" s="196">
        <f>SUM(P192:P213)</f>
        <v>0</v>
      </c>
      <c r="Q191" s="195"/>
      <c r="R191" s="196">
        <f>SUM(R192:R213)</f>
        <v>1.7181900000000001</v>
      </c>
      <c r="S191" s="195"/>
      <c r="T191" s="197">
        <f>SUM(T192:T213)</f>
        <v>0</v>
      </c>
      <c r="AR191" s="198" t="s">
        <v>83</v>
      </c>
      <c r="AT191" s="199" t="s">
        <v>72</v>
      </c>
      <c r="AU191" s="199" t="s">
        <v>81</v>
      </c>
      <c r="AY191" s="198" t="s">
        <v>120</v>
      </c>
      <c r="BK191" s="200">
        <f>SUM(BK192:BK213)</f>
        <v>0</v>
      </c>
    </row>
    <row r="192" spans="1:65" s="2" customFormat="1" ht="21.75" customHeight="1">
      <c r="A192" s="33"/>
      <c r="B192" s="34"/>
      <c r="C192" s="203" t="s">
        <v>297</v>
      </c>
      <c r="D192" s="203" t="s">
        <v>123</v>
      </c>
      <c r="E192" s="204" t="s">
        <v>298</v>
      </c>
      <c r="F192" s="205" t="s">
        <v>299</v>
      </c>
      <c r="G192" s="206" t="s">
        <v>126</v>
      </c>
      <c r="H192" s="207">
        <v>10</v>
      </c>
      <c r="I192" s="208"/>
      <c r="J192" s="209">
        <f>ROUND(I192*H192,2)</f>
        <v>0</v>
      </c>
      <c r="K192" s="210"/>
      <c r="L192" s="38"/>
      <c r="M192" s="211" t="s">
        <v>1</v>
      </c>
      <c r="N192" s="212" t="s">
        <v>38</v>
      </c>
      <c r="O192" s="70"/>
      <c r="P192" s="213">
        <f>O192*H192</f>
        <v>0</v>
      </c>
      <c r="Q192" s="213">
        <v>1.77E-2</v>
      </c>
      <c r="R192" s="213">
        <f>Q192*H192</f>
        <v>0.17699999999999999</v>
      </c>
      <c r="S192" s="213">
        <v>0</v>
      </c>
      <c r="T192" s="214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15" t="s">
        <v>127</v>
      </c>
      <c r="AT192" s="215" t="s">
        <v>123</v>
      </c>
      <c r="AU192" s="215" t="s">
        <v>83</v>
      </c>
      <c r="AY192" s="16" t="s">
        <v>120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6" t="s">
        <v>81</v>
      </c>
      <c r="BK192" s="216">
        <f>ROUND(I192*H192,2)</f>
        <v>0</v>
      </c>
      <c r="BL192" s="16" t="s">
        <v>127</v>
      </c>
      <c r="BM192" s="215" t="s">
        <v>300</v>
      </c>
    </row>
    <row r="193" spans="1:65" s="13" customFormat="1">
      <c r="B193" s="228"/>
      <c r="C193" s="229"/>
      <c r="D193" s="230" t="s">
        <v>135</v>
      </c>
      <c r="E193" s="231" t="s">
        <v>1</v>
      </c>
      <c r="F193" s="232" t="s">
        <v>301</v>
      </c>
      <c r="G193" s="229"/>
      <c r="H193" s="233">
        <v>10</v>
      </c>
      <c r="I193" s="234"/>
      <c r="J193" s="229"/>
      <c r="K193" s="229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135</v>
      </c>
      <c r="AU193" s="239" t="s">
        <v>83</v>
      </c>
      <c r="AV193" s="13" t="s">
        <v>83</v>
      </c>
      <c r="AW193" s="13" t="s">
        <v>30</v>
      </c>
      <c r="AX193" s="13" t="s">
        <v>81</v>
      </c>
      <c r="AY193" s="239" t="s">
        <v>120</v>
      </c>
    </row>
    <row r="194" spans="1:65" s="2" customFormat="1" ht="16.5" customHeight="1">
      <c r="A194" s="33"/>
      <c r="B194" s="34"/>
      <c r="C194" s="203" t="s">
        <v>302</v>
      </c>
      <c r="D194" s="203" t="s">
        <v>123</v>
      </c>
      <c r="E194" s="204" t="s">
        <v>303</v>
      </c>
      <c r="F194" s="205" t="s">
        <v>304</v>
      </c>
      <c r="G194" s="206" t="s">
        <v>207</v>
      </c>
      <c r="H194" s="207">
        <v>82</v>
      </c>
      <c r="I194" s="208"/>
      <c r="J194" s="209">
        <f>ROUND(I194*H194,2)</f>
        <v>0</v>
      </c>
      <c r="K194" s="210"/>
      <c r="L194" s="38"/>
      <c r="M194" s="211" t="s">
        <v>1</v>
      </c>
      <c r="N194" s="212" t="s">
        <v>38</v>
      </c>
      <c r="O194" s="70"/>
      <c r="P194" s="213">
        <f>O194*H194</f>
        <v>0</v>
      </c>
      <c r="Q194" s="213">
        <v>1.25E-3</v>
      </c>
      <c r="R194" s="213">
        <f>Q194*H194</f>
        <v>0.10250000000000001</v>
      </c>
      <c r="S194" s="213">
        <v>0</v>
      </c>
      <c r="T194" s="214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15" t="s">
        <v>127</v>
      </c>
      <c r="AT194" s="215" t="s">
        <v>123</v>
      </c>
      <c r="AU194" s="215" t="s">
        <v>83</v>
      </c>
      <c r="AY194" s="16" t="s">
        <v>120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6" t="s">
        <v>81</v>
      </c>
      <c r="BK194" s="216">
        <f>ROUND(I194*H194,2)</f>
        <v>0</v>
      </c>
      <c r="BL194" s="16" t="s">
        <v>127</v>
      </c>
      <c r="BM194" s="215" t="s">
        <v>305</v>
      </c>
    </row>
    <row r="195" spans="1:65" s="2" customFormat="1" ht="16.5" customHeight="1">
      <c r="A195" s="33"/>
      <c r="B195" s="34"/>
      <c r="C195" s="203" t="s">
        <v>306</v>
      </c>
      <c r="D195" s="203" t="s">
        <v>123</v>
      </c>
      <c r="E195" s="204" t="s">
        <v>307</v>
      </c>
      <c r="F195" s="205" t="s">
        <v>308</v>
      </c>
      <c r="G195" s="206" t="s">
        <v>126</v>
      </c>
      <c r="H195" s="207">
        <v>760</v>
      </c>
      <c r="I195" s="208"/>
      <c r="J195" s="209">
        <f>ROUND(I195*H195,2)</f>
        <v>0</v>
      </c>
      <c r="K195" s="210"/>
      <c r="L195" s="38"/>
      <c r="M195" s="211" t="s">
        <v>1</v>
      </c>
      <c r="N195" s="212" t="s">
        <v>38</v>
      </c>
      <c r="O195" s="70"/>
      <c r="P195" s="213">
        <f>O195*H195</f>
        <v>0</v>
      </c>
      <c r="Q195" s="213">
        <v>7.2000000000000005E-4</v>
      </c>
      <c r="R195" s="213">
        <f>Q195*H195</f>
        <v>0.54720000000000002</v>
      </c>
      <c r="S195" s="213">
        <v>0</v>
      </c>
      <c r="T195" s="214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15" t="s">
        <v>127</v>
      </c>
      <c r="AT195" s="215" t="s">
        <v>123</v>
      </c>
      <c r="AU195" s="215" t="s">
        <v>83</v>
      </c>
      <c r="AY195" s="16" t="s">
        <v>120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6" t="s">
        <v>81</v>
      </c>
      <c r="BK195" s="216">
        <f>ROUND(I195*H195,2)</f>
        <v>0</v>
      </c>
      <c r="BL195" s="16" t="s">
        <v>127</v>
      </c>
      <c r="BM195" s="215" t="s">
        <v>309</v>
      </c>
    </row>
    <row r="196" spans="1:65" s="13" customFormat="1">
      <c r="B196" s="228"/>
      <c r="C196" s="229"/>
      <c r="D196" s="230" t="s">
        <v>135</v>
      </c>
      <c r="E196" s="231" t="s">
        <v>1</v>
      </c>
      <c r="F196" s="232" t="s">
        <v>310</v>
      </c>
      <c r="G196" s="229"/>
      <c r="H196" s="233">
        <v>760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135</v>
      </c>
      <c r="AU196" s="239" t="s">
        <v>83</v>
      </c>
      <c r="AV196" s="13" t="s">
        <v>83</v>
      </c>
      <c r="AW196" s="13" t="s">
        <v>30</v>
      </c>
      <c r="AX196" s="13" t="s">
        <v>81</v>
      </c>
      <c r="AY196" s="239" t="s">
        <v>120</v>
      </c>
    </row>
    <row r="197" spans="1:65" s="2" customFormat="1" ht="16.5" customHeight="1">
      <c r="A197" s="33"/>
      <c r="B197" s="34"/>
      <c r="C197" s="203" t="s">
        <v>311</v>
      </c>
      <c r="D197" s="203" t="s">
        <v>123</v>
      </c>
      <c r="E197" s="204" t="s">
        <v>312</v>
      </c>
      <c r="F197" s="205" t="s">
        <v>313</v>
      </c>
      <c r="G197" s="206" t="s">
        <v>126</v>
      </c>
      <c r="H197" s="207">
        <v>60</v>
      </c>
      <c r="I197" s="208"/>
      <c r="J197" s="209">
        <f>ROUND(I197*H197,2)</f>
        <v>0</v>
      </c>
      <c r="K197" s="210"/>
      <c r="L197" s="38"/>
      <c r="M197" s="211" t="s">
        <v>1</v>
      </c>
      <c r="N197" s="212" t="s">
        <v>38</v>
      </c>
      <c r="O197" s="70"/>
      <c r="P197" s="213">
        <f>O197*H197</f>
        <v>0</v>
      </c>
      <c r="Q197" s="213">
        <v>7.1000000000000002E-4</v>
      </c>
      <c r="R197" s="213">
        <f>Q197*H197</f>
        <v>4.2599999999999999E-2</v>
      </c>
      <c r="S197" s="213">
        <v>0</v>
      </c>
      <c r="T197" s="214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15" t="s">
        <v>127</v>
      </c>
      <c r="AT197" s="215" t="s">
        <v>123</v>
      </c>
      <c r="AU197" s="215" t="s">
        <v>83</v>
      </c>
      <c r="AY197" s="16" t="s">
        <v>120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6" t="s">
        <v>81</v>
      </c>
      <c r="BK197" s="216">
        <f>ROUND(I197*H197,2)</f>
        <v>0</v>
      </c>
      <c r="BL197" s="16" t="s">
        <v>127</v>
      </c>
      <c r="BM197" s="215" t="s">
        <v>314</v>
      </c>
    </row>
    <row r="198" spans="1:65" s="13" customFormat="1">
      <c r="B198" s="228"/>
      <c r="C198" s="229"/>
      <c r="D198" s="230" t="s">
        <v>135</v>
      </c>
      <c r="E198" s="231" t="s">
        <v>1</v>
      </c>
      <c r="F198" s="232" t="s">
        <v>315</v>
      </c>
      <c r="G198" s="229"/>
      <c r="H198" s="233">
        <v>60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135</v>
      </c>
      <c r="AU198" s="239" t="s">
        <v>83</v>
      </c>
      <c r="AV198" s="13" t="s">
        <v>83</v>
      </c>
      <c r="AW198" s="13" t="s">
        <v>30</v>
      </c>
      <c r="AX198" s="13" t="s">
        <v>81</v>
      </c>
      <c r="AY198" s="239" t="s">
        <v>120</v>
      </c>
    </row>
    <row r="199" spans="1:65" s="2" customFormat="1" ht="16.5" customHeight="1">
      <c r="A199" s="33"/>
      <c r="B199" s="34"/>
      <c r="C199" s="203" t="s">
        <v>316</v>
      </c>
      <c r="D199" s="203" t="s">
        <v>123</v>
      </c>
      <c r="E199" s="204" t="s">
        <v>317</v>
      </c>
      <c r="F199" s="205" t="s">
        <v>318</v>
      </c>
      <c r="G199" s="206" t="s">
        <v>126</v>
      </c>
      <c r="H199" s="207">
        <v>50</v>
      </c>
      <c r="I199" s="208"/>
      <c r="J199" s="209">
        <f>ROUND(I199*H199,2)</f>
        <v>0</v>
      </c>
      <c r="K199" s="210"/>
      <c r="L199" s="38"/>
      <c r="M199" s="211" t="s">
        <v>1</v>
      </c>
      <c r="N199" s="212" t="s">
        <v>38</v>
      </c>
      <c r="O199" s="70"/>
      <c r="P199" s="213">
        <f>O199*H199</f>
        <v>0</v>
      </c>
      <c r="Q199" s="213">
        <v>1.2800000000000001E-3</v>
      </c>
      <c r="R199" s="213">
        <f>Q199*H199</f>
        <v>6.4000000000000001E-2</v>
      </c>
      <c r="S199" s="213">
        <v>0</v>
      </c>
      <c r="T199" s="214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15" t="s">
        <v>127</v>
      </c>
      <c r="AT199" s="215" t="s">
        <v>123</v>
      </c>
      <c r="AU199" s="215" t="s">
        <v>83</v>
      </c>
      <c r="AY199" s="16" t="s">
        <v>120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6" t="s">
        <v>81</v>
      </c>
      <c r="BK199" s="216">
        <f>ROUND(I199*H199,2)</f>
        <v>0</v>
      </c>
      <c r="BL199" s="16" t="s">
        <v>127</v>
      </c>
      <c r="BM199" s="215" t="s">
        <v>319</v>
      </c>
    </row>
    <row r="200" spans="1:65" s="13" customFormat="1">
      <c r="B200" s="228"/>
      <c r="C200" s="229"/>
      <c r="D200" s="230" t="s">
        <v>135</v>
      </c>
      <c r="E200" s="231" t="s">
        <v>1</v>
      </c>
      <c r="F200" s="232" t="s">
        <v>146</v>
      </c>
      <c r="G200" s="229"/>
      <c r="H200" s="233">
        <v>50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135</v>
      </c>
      <c r="AU200" s="239" t="s">
        <v>83</v>
      </c>
      <c r="AV200" s="13" t="s">
        <v>83</v>
      </c>
      <c r="AW200" s="13" t="s">
        <v>30</v>
      </c>
      <c r="AX200" s="13" t="s">
        <v>81</v>
      </c>
      <c r="AY200" s="239" t="s">
        <v>120</v>
      </c>
    </row>
    <row r="201" spans="1:65" s="2" customFormat="1" ht="16.5" customHeight="1">
      <c r="A201" s="33"/>
      <c r="B201" s="34"/>
      <c r="C201" s="203" t="s">
        <v>320</v>
      </c>
      <c r="D201" s="203" t="s">
        <v>123</v>
      </c>
      <c r="E201" s="204" t="s">
        <v>321</v>
      </c>
      <c r="F201" s="205" t="s">
        <v>322</v>
      </c>
      <c r="G201" s="206" t="s">
        <v>126</v>
      </c>
      <c r="H201" s="207">
        <v>110</v>
      </c>
      <c r="I201" s="208"/>
      <c r="J201" s="209">
        <f>ROUND(I201*H201,2)</f>
        <v>0</v>
      </c>
      <c r="K201" s="210"/>
      <c r="L201" s="38"/>
      <c r="M201" s="211" t="s">
        <v>1</v>
      </c>
      <c r="N201" s="212" t="s">
        <v>38</v>
      </c>
      <c r="O201" s="70"/>
      <c r="P201" s="213">
        <f>O201*H201</f>
        <v>0</v>
      </c>
      <c r="Q201" s="213">
        <v>1.6100000000000001E-3</v>
      </c>
      <c r="R201" s="213">
        <f>Q201*H201</f>
        <v>0.17710000000000001</v>
      </c>
      <c r="S201" s="213">
        <v>0</v>
      </c>
      <c r="T201" s="214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15" t="s">
        <v>127</v>
      </c>
      <c r="AT201" s="215" t="s">
        <v>123</v>
      </c>
      <c r="AU201" s="215" t="s">
        <v>83</v>
      </c>
      <c r="AY201" s="16" t="s">
        <v>120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6" t="s">
        <v>81</v>
      </c>
      <c r="BK201" s="216">
        <f>ROUND(I201*H201,2)</f>
        <v>0</v>
      </c>
      <c r="BL201" s="16" t="s">
        <v>127</v>
      </c>
      <c r="BM201" s="215" t="s">
        <v>323</v>
      </c>
    </row>
    <row r="202" spans="1:65" s="13" customFormat="1">
      <c r="B202" s="228"/>
      <c r="C202" s="229"/>
      <c r="D202" s="230" t="s">
        <v>135</v>
      </c>
      <c r="E202" s="231" t="s">
        <v>1</v>
      </c>
      <c r="F202" s="232" t="s">
        <v>151</v>
      </c>
      <c r="G202" s="229"/>
      <c r="H202" s="233">
        <v>110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135</v>
      </c>
      <c r="AU202" s="239" t="s">
        <v>83</v>
      </c>
      <c r="AV202" s="13" t="s">
        <v>83</v>
      </c>
      <c r="AW202" s="13" t="s">
        <v>30</v>
      </c>
      <c r="AX202" s="13" t="s">
        <v>81</v>
      </c>
      <c r="AY202" s="239" t="s">
        <v>120</v>
      </c>
    </row>
    <row r="203" spans="1:65" s="2" customFormat="1" ht="16.5" customHeight="1">
      <c r="A203" s="33"/>
      <c r="B203" s="34"/>
      <c r="C203" s="203" t="s">
        <v>324</v>
      </c>
      <c r="D203" s="203" t="s">
        <v>123</v>
      </c>
      <c r="E203" s="204" t="s">
        <v>325</v>
      </c>
      <c r="F203" s="205" t="s">
        <v>326</v>
      </c>
      <c r="G203" s="206" t="s">
        <v>126</v>
      </c>
      <c r="H203" s="207">
        <v>235</v>
      </c>
      <c r="I203" s="208"/>
      <c r="J203" s="209">
        <f>ROUND(I203*H203,2)</f>
        <v>0</v>
      </c>
      <c r="K203" s="210"/>
      <c r="L203" s="38"/>
      <c r="M203" s="211" t="s">
        <v>1</v>
      </c>
      <c r="N203" s="212" t="s">
        <v>38</v>
      </c>
      <c r="O203" s="70"/>
      <c r="P203" s="213">
        <f>O203*H203</f>
        <v>0</v>
      </c>
      <c r="Q203" s="213">
        <v>1.9599999999999999E-3</v>
      </c>
      <c r="R203" s="213">
        <f>Q203*H203</f>
        <v>0.46060000000000001</v>
      </c>
      <c r="S203" s="213">
        <v>0</v>
      </c>
      <c r="T203" s="214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15" t="s">
        <v>127</v>
      </c>
      <c r="AT203" s="215" t="s">
        <v>123</v>
      </c>
      <c r="AU203" s="215" t="s">
        <v>83</v>
      </c>
      <c r="AY203" s="16" t="s">
        <v>120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6" t="s">
        <v>81</v>
      </c>
      <c r="BK203" s="216">
        <f>ROUND(I203*H203,2)</f>
        <v>0</v>
      </c>
      <c r="BL203" s="16" t="s">
        <v>127</v>
      </c>
      <c r="BM203" s="215" t="s">
        <v>327</v>
      </c>
    </row>
    <row r="204" spans="1:65" s="13" customFormat="1">
      <c r="B204" s="228"/>
      <c r="C204" s="229"/>
      <c r="D204" s="230" t="s">
        <v>135</v>
      </c>
      <c r="E204" s="231" t="s">
        <v>1</v>
      </c>
      <c r="F204" s="232" t="s">
        <v>328</v>
      </c>
      <c r="G204" s="229"/>
      <c r="H204" s="233">
        <v>235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135</v>
      </c>
      <c r="AU204" s="239" t="s">
        <v>83</v>
      </c>
      <c r="AV204" s="13" t="s">
        <v>83</v>
      </c>
      <c r="AW204" s="13" t="s">
        <v>30</v>
      </c>
      <c r="AX204" s="13" t="s">
        <v>81</v>
      </c>
      <c r="AY204" s="239" t="s">
        <v>120</v>
      </c>
    </row>
    <row r="205" spans="1:65" s="2" customFormat="1" ht="16.5" customHeight="1">
      <c r="A205" s="33"/>
      <c r="B205" s="34"/>
      <c r="C205" s="203" t="s">
        <v>329</v>
      </c>
      <c r="D205" s="203" t="s">
        <v>123</v>
      </c>
      <c r="E205" s="204" t="s">
        <v>330</v>
      </c>
      <c r="F205" s="205" t="s">
        <v>331</v>
      </c>
      <c r="G205" s="206" t="s">
        <v>126</v>
      </c>
      <c r="H205" s="207">
        <v>25</v>
      </c>
      <c r="I205" s="208"/>
      <c r="J205" s="209">
        <f>ROUND(I205*H205,2)</f>
        <v>0</v>
      </c>
      <c r="K205" s="210"/>
      <c r="L205" s="38"/>
      <c r="M205" s="211" t="s">
        <v>1</v>
      </c>
      <c r="N205" s="212" t="s">
        <v>38</v>
      </c>
      <c r="O205" s="70"/>
      <c r="P205" s="213">
        <f>O205*H205</f>
        <v>0</v>
      </c>
      <c r="Q205" s="213">
        <v>5.2900000000000004E-3</v>
      </c>
      <c r="R205" s="213">
        <f>Q205*H205</f>
        <v>0.13225000000000001</v>
      </c>
      <c r="S205" s="213">
        <v>0</v>
      </c>
      <c r="T205" s="214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15" t="s">
        <v>127</v>
      </c>
      <c r="AT205" s="215" t="s">
        <v>123</v>
      </c>
      <c r="AU205" s="215" t="s">
        <v>83</v>
      </c>
      <c r="AY205" s="16" t="s">
        <v>120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6" t="s">
        <v>81</v>
      </c>
      <c r="BK205" s="216">
        <f>ROUND(I205*H205,2)</f>
        <v>0</v>
      </c>
      <c r="BL205" s="16" t="s">
        <v>127</v>
      </c>
      <c r="BM205" s="215" t="s">
        <v>332</v>
      </c>
    </row>
    <row r="206" spans="1:65" s="13" customFormat="1">
      <c r="B206" s="228"/>
      <c r="C206" s="229"/>
      <c r="D206" s="230" t="s">
        <v>135</v>
      </c>
      <c r="E206" s="231" t="s">
        <v>1</v>
      </c>
      <c r="F206" s="232" t="s">
        <v>333</v>
      </c>
      <c r="G206" s="229"/>
      <c r="H206" s="233">
        <v>25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135</v>
      </c>
      <c r="AU206" s="239" t="s">
        <v>83</v>
      </c>
      <c r="AV206" s="13" t="s">
        <v>83</v>
      </c>
      <c r="AW206" s="13" t="s">
        <v>30</v>
      </c>
      <c r="AX206" s="13" t="s">
        <v>81</v>
      </c>
      <c r="AY206" s="239" t="s">
        <v>120</v>
      </c>
    </row>
    <row r="207" spans="1:65" s="2" customFormat="1" ht="21.75" customHeight="1">
      <c r="A207" s="33"/>
      <c r="B207" s="34"/>
      <c r="C207" s="203" t="s">
        <v>334</v>
      </c>
      <c r="D207" s="203" t="s">
        <v>123</v>
      </c>
      <c r="E207" s="204" t="s">
        <v>335</v>
      </c>
      <c r="F207" s="205" t="s">
        <v>336</v>
      </c>
      <c r="G207" s="206" t="s">
        <v>207</v>
      </c>
      <c r="H207" s="207">
        <v>244</v>
      </c>
      <c r="I207" s="208"/>
      <c r="J207" s="209">
        <f t="shared" ref="J207:J213" si="0">ROUND(I207*H207,2)</f>
        <v>0</v>
      </c>
      <c r="K207" s="210"/>
      <c r="L207" s="38"/>
      <c r="M207" s="211" t="s">
        <v>1</v>
      </c>
      <c r="N207" s="212" t="s">
        <v>38</v>
      </c>
      <c r="O207" s="70"/>
      <c r="P207" s="213">
        <f t="shared" ref="P207:P213" si="1">O207*H207</f>
        <v>0</v>
      </c>
      <c r="Q207" s="213">
        <v>1.0000000000000001E-5</v>
      </c>
      <c r="R207" s="213">
        <f t="shared" ref="R207:R213" si="2">Q207*H207</f>
        <v>2.4400000000000003E-3</v>
      </c>
      <c r="S207" s="213">
        <v>0</v>
      </c>
      <c r="T207" s="214">
        <f t="shared" ref="T207:T213" si="3"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15" t="s">
        <v>127</v>
      </c>
      <c r="AT207" s="215" t="s">
        <v>123</v>
      </c>
      <c r="AU207" s="215" t="s">
        <v>83</v>
      </c>
      <c r="AY207" s="16" t="s">
        <v>120</v>
      </c>
      <c r="BE207" s="216">
        <f t="shared" ref="BE207:BE213" si="4">IF(N207="základní",J207,0)</f>
        <v>0</v>
      </c>
      <c r="BF207" s="216">
        <f t="shared" ref="BF207:BF213" si="5">IF(N207="snížená",J207,0)</f>
        <v>0</v>
      </c>
      <c r="BG207" s="216">
        <f t="shared" ref="BG207:BG213" si="6">IF(N207="zákl. přenesená",J207,0)</f>
        <v>0</v>
      </c>
      <c r="BH207" s="216">
        <f t="shared" ref="BH207:BH213" si="7">IF(N207="sníž. přenesená",J207,0)</f>
        <v>0</v>
      </c>
      <c r="BI207" s="216">
        <f t="shared" ref="BI207:BI213" si="8">IF(N207="nulová",J207,0)</f>
        <v>0</v>
      </c>
      <c r="BJ207" s="16" t="s">
        <v>81</v>
      </c>
      <c r="BK207" s="216">
        <f t="shared" ref="BK207:BK213" si="9">ROUND(I207*H207,2)</f>
        <v>0</v>
      </c>
      <c r="BL207" s="16" t="s">
        <v>127</v>
      </c>
      <c r="BM207" s="215" t="s">
        <v>337</v>
      </c>
    </row>
    <row r="208" spans="1:65" s="2" customFormat="1" ht="16.5" customHeight="1">
      <c r="A208" s="33"/>
      <c r="B208" s="34"/>
      <c r="C208" s="203" t="s">
        <v>338</v>
      </c>
      <c r="D208" s="203" t="s">
        <v>123</v>
      </c>
      <c r="E208" s="204" t="s">
        <v>339</v>
      </c>
      <c r="F208" s="205" t="s">
        <v>340</v>
      </c>
      <c r="G208" s="206" t="s">
        <v>126</v>
      </c>
      <c r="H208" s="207">
        <v>980</v>
      </c>
      <c r="I208" s="208"/>
      <c r="J208" s="209">
        <f t="shared" si="0"/>
        <v>0</v>
      </c>
      <c r="K208" s="210"/>
      <c r="L208" s="38"/>
      <c r="M208" s="211" t="s">
        <v>1</v>
      </c>
      <c r="N208" s="212" t="s">
        <v>38</v>
      </c>
      <c r="O208" s="70"/>
      <c r="P208" s="213">
        <f t="shared" si="1"/>
        <v>0</v>
      </c>
      <c r="Q208" s="213">
        <v>0</v>
      </c>
      <c r="R208" s="213">
        <f t="shared" si="2"/>
        <v>0</v>
      </c>
      <c r="S208" s="213">
        <v>0</v>
      </c>
      <c r="T208" s="214">
        <f t="shared" si="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15" t="s">
        <v>127</v>
      </c>
      <c r="AT208" s="215" t="s">
        <v>123</v>
      </c>
      <c r="AU208" s="215" t="s">
        <v>83</v>
      </c>
      <c r="AY208" s="16" t="s">
        <v>120</v>
      </c>
      <c r="BE208" s="216">
        <f t="shared" si="4"/>
        <v>0</v>
      </c>
      <c r="BF208" s="216">
        <f t="shared" si="5"/>
        <v>0</v>
      </c>
      <c r="BG208" s="216">
        <f t="shared" si="6"/>
        <v>0</v>
      </c>
      <c r="BH208" s="216">
        <f t="shared" si="7"/>
        <v>0</v>
      </c>
      <c r="BI208" s="216">
        <f t="shared" si="8"/>
        <v>0</v>
      </c>
      <c r="BJ208" s="16" t="s">
        <v>81</v>
      </c>
      <c r="BK208" s="216">
        <f t="shared" si="9"/>
        <v>0</v>
      </c>
      <c r="BL208" s="16" t="s">
        <v>127</v>
      </c>
      <c r="BM208" s="215" t="s">
        <v>341</v>
      </c>
    </row>
    <row r="209" spans="1:65" s="2" customFormat="1" ht="16.5" customHeight="1">
      <c r="A209" s="33"/>
      <c r="B209" s="34"/>
      <c r="C209" s="203" t="s">
        <v>342</v>
      </c>
      <c r="D209" s="203" t="s">
        <v>123</v>
      </c>
      <c r="E209" s="204" t="s">
        <v>343</v>
      </c>
      <c r="F209" s="205" t="s">
        <v>344</v>
      </c>
      <c r="G209" s="206" t="s">
        <v>126</v>
      </c>
      <c r="H209" s="207">
        <v>235</v>
      </c>
      <c r="I209" s="208"/>
      <c r="J209" s="209">
        <f t="shared" si="0"/>
        <v>0</v>
      </c>
      <c r="K209" s="210"/>
      <c r="L209" s="38"/>
      <c r="M209" s="211" t="s">
        <v>1</v>
      </c>
      <c r="N209" s="212" t="s">
        <v>38</v>
      </c>
      <c r="O209" s="70"/>
      <c r="P209" s="213">
        <f t="shared" si="1"/>
        <v>0</v>
      </c>
      <c r="Q209" s="213">
        <v>0</v>
      </c>
      <c r="R209" s="213">
        <f t="shared" si="2"/>
        <v>0</v>
      </c>
      <c r="S209" s="213">
        <v>0</v>
      </c>
      <c r="T209" s="214">
        <f t="shared" si="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15" t="s">
        <v>127</v>
      </c>
      <c r="AT209" s="215" t="s">
        <v>123</v>
      </c>
      <c r="AU209" s="215" t="s">
        <v>83</v>
      </c>
      <c r="AY209" s="16" t="s">
        <v>120</v>
      </c>
      <c r="BE209" s="216">
        <f t="shared" si="4"/>
        <v>0</v>
      </c>
      <c r="BF209" s="216">
        <f t="shared" si="5"/>
        <v>0</v>
      </c>
      <c r="BG209" s="216">
        <f t="shared" si="6"/>
        <v>0</v>
      </c>
      <c r="BH209" s="216">
        <f t="shared" si="7"/>
        <v>0</v>
      </c>
      <c r="BI209" s="216">
        <f t="shared" si="8"/>
        <v>0</v>
      </c>
      <c r="BJ209" s="16" t="s">
        <v>81</v>
      </c>
      <c r="BK209" s="216">
        <f t="shared" si="9"/>
        <v>0</v>
      </c>
      <c r="BL209" s="16" t="s">
        <v>127</v>
      </c>
      <c r="BM209" s="215" t="s">
        <v>345</v>
      </c>
    </row>
    <row r="210" spans="1:65" s="2" customFormat="1" ht="16.5" customHeight="1">
      <c r="A210" s="33"/>
      <c r="B210" s="34"/>
      <c r="C210" s="217" t="s">
        <v>346</v>
      </c>
      <c r="D210" s="217" t="s">
        <v>130</v>
      </c>
      <c r="E210" s="218" t="s">
        <v>347</v>
      </c>
      <c r="F210" s="219" t="s">
        <v>348</v>
      </c>
      <c r="G210" s="220" t="s">
        <v>233</v>
      </c>
      <c r="H210" s="221">
        <v>1</v>
      </c>
      <c r="I210" s="222"/>
      <c r="J210" s="223">
        <f t="shared" si="0"/>
        <v>0</v>
      </c>
      <c r="K210" s="224"/>
      <c r="L210" s="225"/>
      <c r="M210" s="226" t="s">
        <v>1</v>
      </c>
      <c r="N210" s="227" t="s">
        <v>38</v>
      </c>
      <c r="O210" s="70"/>
      <c r="P210" s="213">
        <f t="shared" si="1"/>
        <v>0</v>
      </c>
      <c r="Q210" s="213">
        <v>1.2500000000000001E-2</v>
      </c>
      <c r="R210" s="213">
        <f t="shared" si="2"/>
        <v>1.2500000000000001E-2</v>
      </c>
      <c r="S210" s="213">
        <v>0</v>
      </c>
      <c r="T210" s="214">
        <f t="shared" si="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15" t="s">
        <v>133</v>
      </c>
      <c r="AT210" s="215" t="s">
        <v>130</v>
      </c>
      <c r="AU210" s="215" t="s">
        <v>83</v>
      </c>
      <c r="AY210" s="16" t="s">
        <v>120</v>
      </c>
      <c r="BE210" s="216">
        <f t="shared" si="4"/>
        <v>0</v>
      </c>
      <c r="BF210" s="216">
        <f t="shared" si="5"/>
        <v>0</v>
      </c>
      <c r="BG210" s="216">
        <f t="shared" si="6"/>
        <v>0</v>
      </c>
      <c r="BH210" s="216">
        <f t="shared" si="7"/>
        <v>0</v>
      </c>
      <c r="BI210" s="216">
        <f t="shared" si="8"/>
        <v>0</v>
      </c>
      <c r="BJ210" s="16" t="s">
        <v>81</v>
      </c>
      <c r="BK210" s="216">
        <f t="shared" si="9"/>
        <v>0</v>
      </c>
      <c r="BL210" s="16" t="s">
        <v>127</v>
      </c>
      <c r="BM210" s="215" t="s">
        <v>349</v>
      </c>
    </row>
    <row r="211" spans="1:65" s="2" customFormat="1" ht="16.5" customHeight="1">
      <c r="A211" s="33"/>
      <c r="B211" s="34"/>
      <c r="C211" s="217" t="s">
        <v>350</v>
      </c>
      <c r="D211" s="217" t="s">
        <v>130</v>
      </c>
      <c r="E211" s="218" t="s">
        <v>351</v>
      </c>
      <c r="F211" s="219" t="s">
        <v>352</v>
      </c>
      <c r="G211" s="220" t="s">
        <v>233</v>
      </c>
      <c r="H211" s="221">
        <v>12</v>
      </c>
      <c r="I211" s="222"/>
      <c r="J211" s="223">
        <f t="shared" si="0"/>
        <v>0</v>
      </c>
      <c r="K211" s="224"/>
      <c r="L211" s="225"/>
      <c r="M211" s="226" t="s">
        <v>1</v>
      </c>
      <c r="N211" s="227" t="s">
        <v>38</v>
      </c>
      <c r="O211" s="70"/>
      <c r="P211" s="213">
        <f t="shared" si="1"/>
        <v>0</v>
      </c>
      <c r="Q211" s="213">
        <v>0</v>
      </c>
      <c r="R211" s="213">
        <f t="shared" si="2"/>
        <v>0</v>
      </c>
      <c r="S211" s="213">
        <v>0</v>
      </c>
      <c r="T211" s="214">
        <f t="shared" si="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15" t="s">
        <v>133</v>
      </c>
      <c r="AT211" s="215" t="s">
        <v>130</v>
      </c>
      <c r="AU211" s="215" t="s">
        <v>83</v>
      </c>
      <c r="AY211" s="16" t="s">
        <v>120</v>
      </c>
      <c r="BE211" s="216">
        <f t="shared" si="4"/>
        <v>0</v>
      </c>
      <c r="BF211" s="216">
        <f t="shared" si="5"/>
        <v>0</v>
      </c>
      <c r="BG211" s="216">
        <f t="shared" si="6"/>
        <v>0</v>
      </c>
      <c r="BH211" s="216">
        <f t="shared" si="7"/>
        <v>0</v>
      </c>
      <c r="BI211" s="216">
        <f t="shared" si="8"/>
        <v>0</v>
      </c>
      <c r="BJ211" s="16" t="s">
        <v>81</v>
      </c>
      <c r="BK211" s="216">
        <f t="shared" si="9"/>
        <v>0</v>
      </c>
      <c r="BL211" s="16" t="s">
        <v>127</v>
      </c>
      <c r="BM211" s="215" t="s">
        <v>353</v>
      </c>
    </row>
    <row r="212" spans="1:65" s="2" customFormat="1" ht="16.5" customHeight="1">
      <c r="A212" s="33"/>
      <c r="B212" s="34"/>
      <c r="C212" s="203" t="s">
        <v>354</v>
      </c>
      <c r="D212" s="203" t="s">
        <v>123</v>
      </c>
      <c r="E212" s="204" t="s">
        <v>355</v>
      </c>
      <c r="F212" s="205" t="s">
        <v>356</v>
      </c>
      <c r="G212" s="206" t="s">
        <v>126</v>
      </c>
      <c r="H212" s="207">
        <v>25</v>
      </c>
      <c r="I212" s="208"/>
      <c r="J212" s="209">
        <f t="shared" si="0"/>
        <v>0</v>
      </c>
      <c r="K212" s="210"/>
      <c r="L212" s="38"/>
      <c r="M212" s="211" t="s">
        <v>1</v>
      </c>
      <c r="N212" s="212" t="s">
        <v>38</v>
      </c>
      <c r="O212" s="70"/>
      <c r="P212" s="213">
        <f t="shared" si="1"/>
        <v>0</v>
      </c>
      <c r="Q212" s="213">
        <v>0</v>
      </c>
      <c r="R212" s="213">
        <f t="shared" si="2"/>
        <v>0</v>
      </c>
      <c r="S212" s="213">
        <v>0</v>
      </c>
      <c r="T212" s="214">
        <f t="shared" si="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15" t="s">
        <v>127</v>
      </c>
      <c r="AT212" s="215" t="s">
        <v>123</v>
      </c>
      <c r="AU212" s="215" t="s">
        <v>83</v>
      </c>
      <c r="AY212" s="16" t="s">
        <v>120</v>
      </c>
      <c r="BE212" s="216">
        <f t="shared" si="4"/>
        <v>0</v>
      </c>
      <c r="BF212" s="216">
        <f t="shared" si="5"/>
        <v>0</v>
      </c>
      <c r="BG212" s="216">
        <f t="shared" si="6"/>
        <v>0</v>
      </c>
      <c r="BH212" s="216">
        <f t="shared" si="7"/>
        <v>0</v>
      </c>
      <c r="BI212" s="216">
        <f t="shared" si="8"/>
        <v>0</v>
      </c>
      <c r="BJ212" s="16" t="s">
        <v>81</v>
      </c>
      <c r="BK212" s="216">
        <f t="shared" si="9"/>
        <v>0</v>
      </c>
      <c r="BL212" s="16" t="s">
        <v>127</v>
      </c>
      <c r="BM212" s="215" t="s">
        <v>357</v>
      </c>
    </row>
    <row r="213" spans="1:65" s="2" customFormat="1" ht="21.75" customHeight="1">
      <c r="A213" s="33"/>
      <c r="B213" s="34"/>
      <c r="C213" s="203" t="s">
        <v>358</v>
      </c>
      <c r="D213" s="203" t="s">
        <v>123</v>
      </c>
      <c r="E213" s="204" t="s">
        <v>359</v>
      </c>
      <c r="F213" s="205" t="s">
        <v>360</v>
      </c>
      <c r="G213" s="206" t="s">
        <v>160</v>
      </c>
      <c r="H213" s="207">
        <v>1.718</v>
      </c>
      <c r="I213" s="208"/>
      <c r="J213" s="209">
        <f t="shared" si="0"/>
        <v>0</v>
      </c>
      <c r="K213" s="210"/>
      <c r="L213" s="38"/>
      <c r="M213" s="211" t="s">
        <v>1</v>
      </c>
      <c r="N213" s="212" t="s">
        <v>38</v>
      </c>
      <c r="O213" s="70"/>
      <c r="P213" s="213">
        <f t="shared" si="1"/>
        <v>0</v>
      </c>
      <c r="Q213" s="213">
        <v>0</v>
      </c>
      <c r="R213" s="213">
        <f t="shared" si="2"/>
        <v>0</v>
      </c>
      <c r="S213" s="213">
        <v>0</v>
      </c>
      <c r="T213" s="214">
        <f t="shared" si="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15" t="s">
        <v>127</v>
      </c>
      <c r="AT213" s="215" t="s">
        <v>123</v>
      </c>
      <c r="AU213" s="215" t="s">
        <v>83</v>
      </c>
      <c r="AY213" s="16" t="s">
        <v>120</v>
      </c>
      <c r="BE213" s="216">
        <f t="shared" si="4"/>
        <v>0</v>
      </c>
      <c r="BF213" s="216">
        <f t="shared" si="5"/>
        <v>0</v>
      </c>
      <c r="BG213" s="216">
        <f t="shared" si="6"/>
        <v>0</v>
      </c>
      <c r="BH213" s="216">
        <f t="shared" si="7"/>
        <v>0</v>
      </c>
      <c r="BI213" s="216">
        <f t="shared" si="8"/>
        <v>0</v>
      </c>
      <c r="BJ213" s="16" t="s">
        <v>81</v>
      </c>
      <c r="BK213" s="216">
        <f t="shared" si="9"/>
        <v>0</v>
      </c>
      <c r="BL213" s="16" t="s">
        <v>127</v>
      </c>
      <c r="BM213" s="215" t="s">
        <v>361</v>
      </c>
    </row>
    <row r="214" spans="1:65" s="12" customFormat="1" ht="22.75" customHeight="1">
      <c r="B214" s="187"/>
      <c r="C214" s="188"/>
      <c r="D214" s="189" t="s">
        <v>72</v>
      </c>
      <c r="E214" s="201" t="s">
        <v>362</v>
      </c>
      <c r="F214" s="201" t="s">
        <v>363</v>
      </c>
      <c r="G214" s="188"/>
      <c r="H214" s="188"/>
      <c r="I214" s="191"/>
      <c r="J214" s="202">
        <f>BK214</f>
        <v>0</v>
      </c>
      <c r="K214" s="188"/>
      <c r="L214" s="193"/>
      <c r="M214" s="194"/>
      <c r="N214" s="195"/>
      <c r="O214" s="195"/>
      <c r="P214" s="196">
        <f>SUM(P215:P287)</f>
        <v>0</v>
      </c>
      <c r="Q214" s="195"/>
      <c r="R214" s="196">
        <f>SUM(R215:R287)</f>
        <v>0.43469000000000002</v>
      </c>
      <c r="S214" s="195"/>
      <c r="T214" s="197">
        <f>SUM(T215:T287)</f>
        <v>0</v>
      </c>
      <c r="AR214" s="198" t="s">
        <v>83</v>
      </c>
      <c r="AT214" s="199" t="s">
        <v>72</v>
      </c>
      <c r="AU214" s="199" t="s">
        <v>81</v>
      </c>
      <c r="AY214" s="198" t="s">
        <v>120</v>
      </c>
      <c r="BK214" s="200">
        <f>SUM(BK215:BK287)</f>
        <v>0</v>
      </c>
    </row>
    <row r="215" spans="1:65" s="2" customFormat="1" ht="16.5" customHeight="1">
      <c r="A215" s="33"/>
      <c r="B215" s="34"/>
      <c r="C215" s="203" t="s">
        <v>364</v>
      </c>
      <c r="D215" s="203" t="s">
        <v>123</v>
      </c>
      <c r="E215" s="204" t="s">
        <v>365</v>
      </c>
      <c r="F215" s="205" t="s">
        <v>366</v>
      </c>
      <c r="G215" s="206" t="s">
        <v>233</v>
      </c>
      <c r="H215" s="207">
        <v>4</v>
      </c>
      <c r="I215" s="208"/>
      <c r="J215" s="209">
        <f>ROUND(I215*H215,2)</f>
        <v>0</v>
      </c>
      <c r="K215" s="210"/>
      <c r="L215" s="38"/>
      <c r="M215" s="211" t="s">
        <v>1</v>
      </c>
      <c r="N215" s="212" t="s">
        <v>38</v>
      </c>
      <c r="O215" s="70"/>
      <c r="P215" s="213">
        <f>O215*H215</f>
        <v>0</v>
      </c>
      <c r="Q215" s="213">
        <v>9.1299999999999992E-3</v>
      </c>
      <c r="R215" s="213">
        <f>Q215*H215</f>
        <v>3.6519999999999997E-2</v>
      </c>
      <c r="S215" s="213">
        <v>0</v>
      </c>
      <c r="T215" s="214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15" t="s">
        <v>127</v>
      </c>
      <c r="AT215" s="215" t="s">
        <v>123</v>
      </c>
      <c r="AU215" s="215" t="s">
        <v>83</v>
      </c>
      <c r="AY215" s="16" t="s">
        <v>120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6" t="s">
        <v>81</v>
      </c>
      <c r="BK215" s="216">
        <f>ROUND(I215*H215,2)</f>
        <v>0</v>
      </c>
      <c r="BL215" s="16" t="s">
        <v>127</v>
      </c>
      <c r="BM215" s="215" t="s">
        <v>367</v>
      </c>
    </row>
    <row r="216" spans="1:65" s="2" customFormat="1" ht="16.5" customHeight="1">
      <c r="A216" s="33"/>
      <c r="B216" s="34"/>
      <c r="C216" s="203" t="s">
        <v>368</v>
      </c>
      <c r="D216" s="203" t="s">
        <v>123</v>
      </c>
      <c r="E216" s="204" t="s">
        <v>369</v>
      </c>
      <c r="F216" s="205" t="s">
        <v>370</v>
      </c>
      <c r="G216" s="206" t="s">
        <v>207</v>
      </c>
      <c r="H216" s="207">
        <v>67</v>
      </c>
      <c r="I216" s="208"/>
      <c r="J216" s="209">
        <f>ROUND(I216*H216,2)</f>
        <v>0</v>
      </c>
      <c r="K216" s="210"/>
      <c r="L216" s="38"/>
      <c r="M216" s="211" t="s">
        <v>1</v>
      </c>
      <c r="N216" s="212" t="s">
        <v>38</v>
      </c>
      <c r="O216" s="70"/>
      <c r="P216" s="213">
        <f>O216*H216</f>
        <v>0</v>
      </c>
      <c r="Q216" s="213">
        <v>3.0000000000000001E-5</v>
      </c>
      <c r="R216" s="213">
        <f>Q216*H216</f>
        <v>2.0100000000000001E-3</v>
      </c>
      <c r="S216" s="213">
        <v>0</v>
      </c>
      <c r="T216" s="214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15" t="s">
        <v>127</v>
      </c>
      <c r="AT216" s="215" t="s">
        <v>123</v>
      </c>
      <c r="AU216" s="215" t="s">
        <v>83</v>
      </c>
      <c r="AY216" s="16" t="s">
        <v>120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6" t="s">
        <v>81</v>
      </c>
      <c r="BK216" s="216">
        <f>ROUND(I216*H216,2)</f>
        <v>0</v>
      </c>
      <c r="BL216" s="16" t="s">
        <v>127</v>
      </c>
      <c r="BM216" s="215" t="s">
        <v>371</v>
      </c>
    </row>
    <row r="217" spans="1:65" s="2" customFormat="1" ht="16.5" customHeight="1">
      <c r="A217" s="33"/>
      <c r="B217" s="34"/>
      <c r="C217" s="217" t="s">
        <v>372</v>
      </c>
      <c r="D217" s="217" t="s">
        <v>130</v>
      </c>
      <c r="E217" s="218" t="s">
        <v>373</v>
      </c>
      <c r="F217" s="219" t="s">
        <v>374</v>
      </c>
      <c r="G217" s="220" t="s">
        <v>207</v>
      </c>
      <c r="H217" s="221">
        <v>10</v>
      </c>
      <c r="I217" s="222"/>
      <c r="J217" s="223">
        <f>ROUND(I217*H217,2)</f>
        <v>0</v>
      </c>
      <c r="K217" s="224"/>
      <c r="L217" s="225"/>
      <c r="M217" s="226" t="s">
        <v>1</v>
      </c>
      <c r="N217" s="227" t="s">
        <v>38</v>
      </c>
      <c r="O217" s="70"/>
      <c r="P217" s="213">
        <f>O217*H217</f>
        <v>0</v>
      </c>
      <c r="Q217" s="213">
        <v>1.2E-4</v>
      </c>
      <c r="R217" s="213">
        <f>Q217*H217</f>
        <v>1.2000000000000001E-3</v>
      </c>
      <c r="S217" s="213">
        <v>0</v>
      </c>
      <c r="T217" s="214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15" t="s">
        <v>133</v>
      </c>
      <c r="AT217" s="215" t="s">
        <v>130</v>
      </c>
      <c r="AU217" s="215" t="s">
        <v>83</v>
      </c>
      <c r="AY217" s="16" t="s">
        <v>120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6" t="s">
        <v>81</v>
      </c>
      <c r="BK217" s="216">
        <f>ROUND(I217*H217,2)</f>
        <v>0</v>
      </c>
      <c r="BL217" s="16" t="s">
        <v>127</v>
      </c>
      <c r="BM217" s="215" t="s">
        <v>375</v>
      </c>
    </row>
    <row r="218" spans="1:65" s="13" customFormat="1">
      <c r="B218" s="228"/>
      <c r="C218" s="229"/>
      <c r="D218" s="230" t="s">
        <v>135</v>
      </c>
      <c r="E218" s="231" t="s">
        <v>1</v>
      </c>
      <c r="F218" s="232" t="s">
        <v>376</v>
      </c>
      <c r="G218" s="229"/>
      <c r="H218" s="233">
        <v>10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135</v>
      </c>
      <c r="AU218" s="239" t="s">
        <v>83</v>
      </c>
      <c r="AV218" s="13" t="s">
        <v>83</v>
      </c>
      <c r="AW218" s="13" t="s">
        <v>30</v>
      </c>
      <c r="AX218" s="13" t="s">
        <v>81</v>
      </c>
      <c r="AY218" s="239" t="s">
        <v>120</v>
      </c>
    </row>
    <row r="219" spans="1:65" s="2" customFormat="1" ht="16.5" customHeight="1">
      <c r="A219" s="33"/>
      <c r="B219" s="34"/>
      <c r="C219" s="217" t="s">
        <v>377</v>
      </c>
      <c r="D219" s="217" t="s">
        <v>130</v>
      </c>
      <c r="E219" s="218" t="s">
        <v>378</v>
      </c>
      <c r="F219" s="219" t="s">
        <v>379</v>
      </c>
      <c r="G219" s="220" t="s">
        <v>233</v>
      </c>
      <c r="H219" s="221">
        <v>57</v>
      </c>
      <c r="I219" s="222"/>
      <c r="J219" s="223">
        <f>ROUND(I219*H219,2)</f>
        <v>0</v>
      </c>
      <c r="K219" s="224"/>
      <c r="L219" s="225"/>
      <c r="M219" s="226" t="s">
        <v>1</v>
      </c>
      <c r="N219" s="227" t="s">
        <v>38</v>
      </c>
      <c r="O219" s="70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15" t="s">
        <v>133</v>
      </c>
      <c r="AT219" s="215" t="s">
        <v>130</v>
      </c>
      <c r="AU219" s="215" t="s">
        <v>83</v>
      </c>
      <c r="AY219" s="16" t="s">
        <v>120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6" t="s">
        <v>81</v>
      </c>
      <c r="BK219" s="216">
        <f>ROUND(I219*H219,2)</f>
        <v>0</v>
      </c>
      <c r="BL219" s="16" t="s">
        <v>127</v>
      </c>
      <c r="BM219" s="215" t="s">
        <v>380</v>
      </c>
    </row>
    <row r="220" spans="1:65" s="13" customFormat="1">
      <c r="B220" s="228"/>
      <c r="C220" s="229"/>
      <c r="D220" s="230" t="s">
        <v>135</v>
      </c>
      <c r="E220" s="231" t="s">
        <v>1</v>
      </c>
      <c r="F220" s="232" t="s">
        <v>381</v>
      </c>
      <c r="G220" s="229"/>
      <c r="H220" s="233">
        <v>57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135</v>
      </c>
      <c r="AU220" s="239" t="s">
        <v>83</v>
      </c>
      <c r="AV220" s="13" t="s">
        <v>83</v>
      </c>
      <c r="AW220" s="13" t="s">
        <v>30</v>
      </c>
      <c r="AX220" s="13" t="s">
        <v>81</v>
      </c>
      <c r="AY220" s="239" t="s">
        <v>120</v>
      </c>
    </row>
    <row r="221" spans="1:65" s="2" customFormat="1" ht="16.5" customHeight="1">
      <c r="A221" s="33"/>
      <c r="B221" s="34"/>
      <c r="C221" s="203" t="s">
        <v>382</v>
      </c>
      <c r="D221" s="203" t="s">
        <v>123</v>
      </c>
      <c r="E221" s="204" t="s">
        <v>383</v>
      </c>
      <c r="F221" s="205" t="s">
        <v>384</v>
      </c>
      <c r="G221" s="206" t="s">
        <v>207</v>
      </c>
      <c r="H221" s="207">
        <v>20</v>
      </c>
      <c r="I221" s="208"/>
      <c r="J221" s="209">
        <f>ROUND(I221*H221,2)</f>
        <v>0</v>
      </c>
      <c r="K221" s="210"/>
      <c r="L221" s="38"/>
      <c r="M221" s="211" t="s">
        <v>1</v>
      </c>
      <c r="N221" s="212" t="s">
        <v>38</v>
      </c>
      <c r="O221" s="70"/>
      <c r="P221" s="213">
        <f>O221*H221</f>
        <v>0</v>
      </c>
      <c r="Q221" s="213">
        <v>3.0000000000000001E-5</v>
      </c>
      <c r="R221" s="213">
        <f>Q221*H221</f>
        <v>6.0000000000000006E-4</v>
      </c>
      <c r="S221" s="213">
        <v>0</v>
      </c>
      <c r="T221" s="214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215" t="s">
        <v>127</v>
      </c>
      <c r="AT221" s="215" t="s">
        <v>123</v>
      </c>
      <c r="AU221" s="215" t="s">
        <v>83</v>
      </c>
      <c r="AY221" s="16" t="s">
        <v>120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6" t="s">
        <v>81</v>
      </c>
      <c r="BK221" s="216">
        <f>ROUND(I221*H221,2)</f>
        <v>0</v>
      </c>
      <c r="BL221" s="16" t="s">
        <v>127</v>
      </c>
      <c r="BM221" s="215" t="s">
        <v>385</v>
      </c>
    </row>
    <row r="222" spans="1:65" s="2" customFormat="1" ht="21.75" customHeight="1">
      <c r="A222" s="33"/>
      <c r="B222" s="34"/>
      <c r="C222" s="217" t="s">
        <v>386</v>
      </c>
      <c r="D222" s="217" t="s">
        <v>130</v>
      </c>
      <c r="E222" s="218" t="s">
        <v>387</v>
      </c>
      <c r="F222" s="219" t="s">
        <v>388</v>
      </c>
      <c r="G222" s="220" t="s">
        <v>207</v>
      </c>
      <c r="H222" s="221">
        <v>20</v>
      </c>
      <c r="I222" s="222"/>
      <c r="J222" s="223">
        <f>ROUND(I222*H222,2)</f>
        <v>0</v>
      </c>
      <c r="K222" s="224"/>
      <c r="L222" s="225"/>
      <c r="M222" s="226" t="s">
        <v>1</v>
      </c>
      <c r="N222" s="227" t="s">
        <v>38</v>
      </c>
      <c r="O222" s="70"/>
      <c r="P222" s="213">
        <f>O222*H222</f>
        <v>0</v>
      </c>
      <c r="Q222" s="213">
        <v>1.9000000000000001E-4</v>
      </c>
      <c r="R222" s="213">
        <f>Q222*H222</f>
        <v>3.8000000000000004E-3</v>
      </c>
      <c r="S222" s="213">
        <v>0</v>
      </c>
      <c r="T222" s="214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15" t="s">
        <v>133</v>
      </c>
      <c r="AT222" s="215" t="s">
        <v>130</v>
      </c>
      <c r="AU222" s="215" t="s">
        <v>83</v>
      </c>
      <c r="AY222" s="16" t="s">
        <v>120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6" t="s">
        <v>81</v>
      </c>
      <c r="BK222" s="216">
        <f>ROUND(I222*H222,2)</f>
        <v>0</v>
      </c>
      <c r="BL222" s="16" t="s">
        <v>127</v>
      </c>
      <c r="BM222" s="215" t="s">
        <v>389</v>
      </c>
    </row>
    <row r="223" spans="1:65" s="13" customFormat="1">
      <c r="B223" s="228"/>
      <c r="C223" s="229"/>
      <c r="D223" s="230" t="s">
        <v>135</v>
      </c>
      <c r="E223" s="231" t="s">
        <v>1</v>
      </c>
      <c r="F223" s="232" t="s">
        <v>390</v>
      </c>
      <c r="G223" s="229"/>
      <c r="H223" s="233">
        <v>20</v>
      </c>
      <c r="I223" s="234"/>
      <c r="J223" s="229"/>
      <c r="K223" s="229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135</v>
      </c>
      <c r="AU223" s="239" t="s">
        <v>83</v>
      </c>
      <c r="AV223" s="13" t="s">
        <v>83</v>
      </c>
      <c r="AW223" s="13" t="s">
        <v>30</v>
      </c>
      <c r="AX223" s="13" t="s">
        <v>81</v>
      </c>
      <c r="AY223" s="239" t="s">
        <v>120</v>
      </c>
    </row>
    <row r="224" spans="1:65" s="2" customFormat="1" ht="21.75" customHeight="1">
      <c r="A224" s="33"/>
      <c r="B224" s="34"/>
      <c r="C224" s="203" t="s">
        <v>391</v>
      </c>
      <c r="D224" s="203" t="s">
        <v>123</v>
      </c>
      <c r="E224" s="204" t="s">
        <v>392</v>
      </c>
      <c r="F224" s="205" t="s">
        <v>393</v>
      </c>
      <c r="G224" s="206" t="s">
        <v>207</v>
      </c>
      <c r="H224" s="207">
        <v>3</v>
      </c>
      <c r="I224" s="208"/>
      <c r="J224" s="209">
        <f>ROUND(I224*H224,2)</f>
        <v>0</v>
      </c>
      <c r="K224" s="210"/>
      <c r="L224" s="38"/>
      <c r="M224" s="211" t="s">
        <v>1</v>
      </c>
      <c r="N224" s="212" t="s">
        <v>38</v>
      </c>
      <c r="O224" s="70"/>
      <c r="P224" s="213">
        <f>O224*H224</f>
        <v>0</v>
      </c>
      <c r="Q224" s="213">
        <v>3.0000000000000001E-5</v>
      </c>
      <c r="R224" s="213">
        <f>Q224*H224</f>
        <v>9.0000000000000006E-5</v>
      </c>
      <c r="S224" s="213">
        <v>0</v>
      </c>
      <c r="T224" s="214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15" t="s">
        <v>127</v>
      </c>
      <c r="AT224" s="215" t="s">
        <v>123</v>
      </c>
      <c r="AU224" s="215" t="s">
        <v>83</v>
      </c>
      <c r="AY224" s="16" t="s">
        <v>120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6" t="s">
        <v>81</v>
      </c>
      <c r="BK224" s="216">
        <f>ROUND(I224*H224,2)</f>
        <v>0</v>
      </c>
      <c r="BL224" s="16" t="s">
        <v>127</v>
      </c>
      <c r="BM224" s="215" t="s">
        <v>394</v>
      </c>
    </row>
    <row r="225" spans="1:65" s="2" customFormat="1" ht="16.5" customHeight="1">
      <c r="A225" s="33"/>
      <c r="B225" s="34"/>
      <c r="C225" s="203" t="s">
        <v>395</v>
      </c>
      <c r="D225" s="203" t="s">
        <v>123</v>
      </c>
      <c r="E225" s="204" t="s">
        <v>396</v>
      </c>
      <c r="F225" s="205" t="s">
        <v>397</v>
      </c>
      <c r="G225" s="206" t="s">
        <v>207</v>
      </c>
      <c r="H225" s="207">
        <v>502</v>
      </c>
      <c r="I225" s="208"/>
      <c r="J225" s="209">
        <f>ROUND(I225*H225,2)</f>
        <v>0</v>
      </c>
      <c r="K225" s="210"/>
      <c r="L225" s="38"/>
      <c r="M225" s="211" t="s">
        <v>1</v>
      </c>
      <c r="N225" s="212" t="s">
        <v>38</v>
      </c>
      <c r="O225" s="70"/>
      <c r="P225" s="213">
        <f>O225*H225</f>
        <v>0</v>
      </c>
      <c r="Q225" s="213">
        <v>8.0000000000000007E-5</v>
      </c>
      <c r="R225" s="213">
        <f>Q225*H225</f>
        <v>4.0160000000000001E-2</v>
      </c>
      <c r="S225" s="213">
        <v>0</v>
      </c>
      <c r="T225" s="214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15" t="s">
        <v>127</v>
      </c>
      <c r="AT225" s="215" t="s">
        <v>123</v>
      </c>
      <c r="AU225" s="215" t="s">
        <v>83</v>
      </c>
      <c r="AY225" s="16" t="s">
        <v>120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6" t="s">
        <v>81</v>
      </c>
      <c r="BK225" s="216">
        <f>ROUND(I225*H225,2)</f>
        <v>0</v>
      </c>
      <c r="BL225" s="16" t="s">
        <v>127</v>
      </c>
      <c r="BM225" s="215" t="s">
        <v>398</v>
      </c>
    </row>
    <row r="226" spans="1:65" s="2" customFormat="1" ht="16.5" customHeight="1">
      <c r="A226" s="33"/>
      <c r="B226" s="34"/>
      <c r="C226" s="217" t="s">
        <v>399</v>
      </c>
      <c r="D226" s="217" t="s">
        <v>130</v>
      </c>
      <c r="E226" s="218" t="s">
        <v>400</v>
      </c>
      <c r="F226" s="219" t="s">
        <v>401</v>
      </c>
      <c r="G226" s="220" t="s">
        <v>233</v>
      </c>
      <c r="H226" s="221">
        <v>1</v>
      </c>
      <c r="I226" s="222"/>
      <c r="J226" s="223">
        <f>ROUND(I226*H226,2)</f>
        <v>0</v>
      </c>
      <c r="K226" s="224"/>
      <c r="L226" s="225"/>
      <c r="M226" s="226" t="s">
        <v>1</v>
      </c>
      <c r="N226" s="227" t="s">
        <v>38</v>
      </c>
      <c r="O226" s="70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15" t="s">
        <v>133</v>
      </c>
      <c r="AT226" s="215" t="s">
        <v>130</v>
      </c>
      <c r="AU226" s="215" t="s">
        <v>83</v>
      </c>
      <c r="AY226" s="16" t="s">
        <v>120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6" t="s">
        <v>81</v>
      </c>
      <c r="BK226" s="216">
        <f>ROUND(I226*H226,2)</f>
        <v>0</v>
      </c>
      <c r="BL226" s="16" t="s">
        <v>127</v>
      </c>
      <c r="BM226" s="215" t="s">
        <v>402</v>
      </c>
    </row>
    <row r="227" spans="1:65" s="13" customFormat="1">
      <c r="B227" s="228"/>
      <c r="C227" s="229"/>
      <c r="D227" s="230" t="s">
        <v>135</v>
      </c>
      <c r="E227" s="231" t="s">
        <v>1</v>
      </c>
      <c r="F227" s="232" t="s">
        <v>278</v>
      </c>
      <c r="G227" s="229"/>
      <c r="H227" s="233">
        <v>1</v>
      </c>
      <c r="I227" s="234"/>
      <c r="J227" s="229"/>
      <c r="K227" s="229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135</v>
      </c>
      <c r="AU227" s="239" t="s">
        <v>83</v>
      </c>
      <c r="AV227" s="13" t="s">
        <v>83</v>
      </c>
      <c r="AW227" s="13" t="s">
        <v>30</v>
      </c>
      <c r="AX227" s="13" t="s">
        <v>81</v>
      </c>
      <c r="AY227" s="239" t="s">
        <v>120</v>
      </c>
    </row>
    <row r="228" spans="1:65" s="2" customFormat="1" ht="16.5" customHeight="1">
      <c r="A228" s="33"/>
      <c r="B228" s="34"/>
      <c r="C228" s="217" t="s">
        <v>403</v>
      </c>
      <c r="D228" s="217" t="s">
        <v>130</v>
      </c>
      <c r="E228" s="218" t="s">
        <v>404</v>
      </c>
      <c r="F228" s="219" t="s">
        <v>405</v>
      </c>
      <c r="G228" s="220" t="s">
        <v>207</v>
      </c>
      <c r="H228" s="221">
        <v>1</v>
      </c>
      <c r="I228" s="222"/>
      <c r="J228" s="223">
        <f>ROUND(I228*H228,2)</f>
        <v>0</v>
      </c>
      <c r="K228" s="224"/>
      <c r="L228" s="225"/>
      <c r="M228" s="226" t="s">
        <v>1</v>
      </c>
      <c r="N228" s="227" t="s">
        <v>38</v>
      </c>
      <c r="O228" s="70"/>
      <c r="P228" s="213">
        <f>O228*H228</f>
        <v>0</v>
      </c>
      <c r="Q228" s="213">
        <v>1E-4</v>
      </c>
      <c r="R228" s="213">
        <f>Q228*H228</f>
        <v>1E-4</v>
      </c>
      <c r="S228" s="213">
        <v>0</v>
      </c>
      <c r="T228" s="214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15" t="s">
        <v>133</v>
      </c>
      <c r="AT228" s="215" t="s">
        <v>130</v>
      </c>
      <c r="AU228" s="215" t="s">
        <v>83</v>
      </c>
      <c r="AY228" s="16" t="s">
        <v>120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6" t="s">
        <v>81</v>
      </c>
      <c r="BK228" s="216">
        <f>ROUND(I228*H228,2)</f>
        <v>0</v>
      </c>
      <c r="BL228" s="16" t="s">
        <v>127</v>
      </c>
      <c r="BM228" s="215" t="s">
        <v>406</v>
      </c>
    </row>
    <row r="229" spans="1:65" s="13" customFormat="1">
      <c r="B229" s="228"/>
      <c r="C229" s="229"/>
      <c r="D229" s="230" t="s">
        <v>135</v>
      </c>
      <c r="E229" s="231" t="s">
        <v>1</v>
      </c>
      <c r="F229" s="232" t="s">
        <v>407</v>
      </c>
      <c r="G229" s="229"/>
      <c r="H229" s="233">
        <v>1</v>
      </c>
      <c r="I229" s="234"/>
      <c r="J229" s="229"/>
      <c r="K229" s="229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135</v>
      </c>
      <c r="AU229" s="239" t="s">
        <v>83</v>
      </c>
      <c r="AV229" s="13" t="s">
        <v>83</v>
      </c>
      <c r="AW229" s="13" t="s">
        <v>30</v>
      </c>
      <c r="AX229" s="13" t="s">
        <v>81</v>
      </c>
      <c r="AY229" s="239" t="s">
        <v>120</v>
      </c>
    </row>
    <row r="230" spans="1:65" s="2" customFormat="1" ht="21.75" customHeight="1">
      <c r="A230" s="33"/>
      <c r="B230" s="34"/>
      <c r="C230" s="217" t="s">
        <v>408</v>
      </c>
      <c r="D230" s="217" t="s">
        <v>130</v>
      </c>
      <c r="E230" s="218" t="s">
        <v>409</v>
      </c>
      <c r="F230" s="219" t="s">
        <v>410</v>
      </c>
      <c r="G230" s="220" t="s">
        <v>207</v>
      </c>
      <c r="H230" s="221">
        <v>10</v>
      </c>
      <c r="I230" s="222"/>
      <c r="J230" s="223">
        <f>ROUND(I230*H230,2)</f>
        <v>0</v>
      </c>
      <c r="K230" s="224"/>
      <c r="L230" s="225"/>
      <c r="M230" s="226" t="s">
        <v>1</v>
      </c>
      <c r="N230" s="227" t="s">
        <v>38</v>
      </c>
      <c r="O230" s="70"/>
      <c r="P230" s="213">
        <f>O230*H230</f>
        <v>0</v>
      </c>
      <c r="Q230" s="213">
        <v>1.9000000000000001E-4</v>
      </c>
      <c r="R230" s="213">
        <f>Q230*H230</f>
        <v>1.9000000000000002E-3</v>
      </c>
      <c r="S230" s="213">
        <v>0</v>
      </c>
      <c r="T230" s="214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15" t="s">
        <v>133</v>
      </c>
      <c r="AT230" s="215" t="s">
        <v>130</v>
      </c>
      <c r="AU230" s="215" t="s">
        <v>83</v>
      </c>
      <c r="AY230" s="16" t="s">
        <v>120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6" t="s">
        <v>81</v>
      </c>
      <c r="BK230" s="216">
        <f>ROUND(I230*H230,2)</f>
        <v>0</v>
      </c>
      <c r="BL230" s="16" t="s">
        <v>127</v>
      </c>
      <c r="BM230" s="215" t="s">
        <v>411</v>
      </c>
    </row>
    <row r="231" spans="1:65" s="13" customFormat="1">
      <c r="B231" s="228"/>
      <c r="C231" s="229"/>
      <c r="D231" s="230" t="s">
        <v>135</v>
      </c>
      <c r="E231" s="231" t="s">
        <v>1</v>
      </c>
      <c r="F231" s="232" t="s">
        <v>412</v>
      </c>
      <c r="G231" s="229"/>
      <c r="H231" s="233">
        <v>10</v>
      </c>
      <c r="I231" s="234"/>
      <c r="J231" s="229"/>
      <c r="K231" s="229"/>
      <c r="L231" s="235"/>
      <c r="M231" s="236"/>
      <c r="N231" s="237"/>
      <c r="O231" s="237"/>
      <c r="P231" s="237"/>
      <c r="Q231" s="237"/>
      <c r="R231" s="237"/>
      <c r="S231" s="237"/>
      <c r="T231" s="238"/>
      <c r="AT231" s="239" t="s">
        <v>135</v>
      </c>
      <c r="AU231" s="239" t="s">
        <v>83</v>
      </c>
      <c r="AV231" s="13" t="s">
        <v>83</v>
      </c>
      <c r="AW231" s="13" t="s">
        <v>30</v>
      </c>
      <c r="AX231" s="13" t="s">
        <v>81</v>
      </c>
      <c r="AY231" s="239" t="s">
        <v>120</v>
      </c>
    </row>
    <row r="232" spans="1:65" s="2" customFormat="1" ht="21.75" customHeight="1">
      <c r="A232" s="33"/>
      <c r="B232" s="34"/>
      <c r="C232" s="217" t="s">
        <v>413</v>
      </c>
      <c r="D232" s="217" t="s">
        <v>130</v>
      </c>
      <c r="E232" s="218" t="s">
        <v>414</v>
      </c>
      <c r="F232" s="219" t="s">
        <v>415</v>
      </c>
      <c r="G232" s="220" t="s">
        <v>233</v>
      </c>
      <c r="H232" s="221">
        <v>122</v>
      </c>
      <c r="I232" s="222"/>
      <c r="J232" s="223">
        <f>ROUND(I232*H232,2)</f>
        <v>0</v>
      </c>
      <c r="K232" s="224"/>
      <c r="L232" s="225"/>
      <c r="M232" s="226" t="s">
        <v>1</v>
      </c>
      <c r="N232" s="227" t="s">
        <v>38</v>
      </c>
      <c r="O232" s="70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15" t="s">
        <v>133</v>
      </c>
      <c r="AT232" s="215" t="s">
        <v>130</v>
      </c>
      <c r="AU232" s="215" t="s">
        <v>83</v>
      </c>
      <c r="AY232" s="16" t="s">
        <v>120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6" t="s">
        <v>81</v>
      </c>
      <c r="BK232" s="216">
        <f>ROUND(I232*H232,2)</f>
        <v>0</v>
      </c>
      <c r="BL232" s="16" t="s">
        <v>127</v>
      </c>
      <c r="BM232" s="215" t="s">
        <v>416</v>
      </c>
    </row>
    <row r="233" spans="1:65" s="13" customFormat="1">
      <c r="B233" s="228"/>
      <c r="C233" s="229"/>
      <c r="D233" s="230" t="s">
        <v>135</v>
      </c>
      <c r="E233" s="231" t="s">
        <v>1</v>
      </c>
      <c r="F233" s="232" t="s">
        <v>417</v>
      </c>
      <c r="G233" s="229"/>
      <c r="H233" s="233">
        <v>122</v>
      </c>
      <c r="I233" s="234"/>
      <c r="J233" s="229"/>
      <c r="K233" s="229"/>
      <c r="L233" s="235"/>
      <c r="M233" s="236"/>
      <c r="N233" s="237"/>
      <c r="O233" s="237"/>
      <c r="P233" s="237"/>
      <c r="Q233" s="237"/>
      <c r="R233" s="237"/>
      <c r="S233" s="237"/>
      <c r="T233" s="238"/>
      <c r="AT233" s="239" t="s">
        <v>135</v>
      </c>
      <c r="AU233" s="239" t="s">
        <v>83</v>
      </c>
      <c r="AV233" s="13" t="s">
        <v>83</v>
      </c>
      <c r="AW233" s="13" t="s">
        <v>30</v>
      </c>
      <c r="AX233" s="13" t="s">
        <v>81</v>
      </c>
      <c r="AY233" s="239" t="s">
        <v>120</v>
      </c>
    </row>
    <row r="234" spans="1:65" s="2" customFormat="1" ht="16.5" customHeight="1">
      <c r="A234" s="33"/>
      <c r="B234" s="34"/>
      <c r="C234" s="217" t="s">
        <v>418</v>
      </c>
      <c r="D234" s="217" t="s">
        <v>130</v>
      </c>
      <c r="E234" s="218" t="s">
        <v>419</v>
      </c>
      <c r="F234" s="219" t="s">
        <v>420</v>
      </c>
      <c r="G234" s="220" t="s">
        <v>233</v>
      </c>
      <c r="H234" s="221">
        <v>244</v>
      </c>
      <c r="I234" s="222"/>
      <c r="J234" s="223">
        <f>ROUND(I234*H234,2)</f>
        <v>0</v>
      </c>
      <c r="K234" s="224"/>
      <c r="L234" s="225"/>
      <c r="M234" s="226" t="s">
        <v>1</v>
      </c>
      <c r="N234" s="227" t="s">
        <v>38</v>
      </c>
      <c r="O234" s="70"/>
      <c r="P234" s="213">
        <f>O234*H234</f>
        <v>0</v>
      </c>
      <c r="Q234" s="213">
        <v>1E-3</v>
      </c>
      <c r="R234" s="213">
        <f>Q234*H234</f>
        <v>0.24399999999999999</v>
      </c>
      <c r="S234" s="213">
        <v>0</v>
      </c>
      <c r="T234" s="214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15" t="s">
        <v>133</v>
      </c>
      <c r="AT234" s="215" t="s">
        <v>130</v>
      </c>
      <c r="AU234" s="215" t="s">
        <v>83</v>
      </c>
      <c r="AY234" s="16" t="s">
        <v>120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6" t="s">
        <v>81</v>
      </c>
      <c r="BK234" s="216">
        <f>ROUND(I234*H234,2)</f>
        <v>0</v>
      </c>
      <c r="BL234" s="16" t="s">
        <v>127</v>
      </c>
      <c r="BM234" s="215" t="s">
        <v>421</v>
      </c>
    </row>
    <row r="235" spans="1:65" s="13" customFormat="1">
      <c r="B235" s="228"/>
      <c r="C235" s="229"/>
      <c r="D235" s="230" t="s">
        <v>135</v>
      </c>
      <c r="E235" s="231" t="s">
        <v>1</v>
      </c>
      <c r="F235" s="232" t="s">
        <v>422</v>
      </c>
      <c r="G235" s="229"/>
      <c r="H235" s="233">
        <v>244</v>
      </c>
      <c r="I235" s="234"/>
      <c r="J235" s="229"/>
      <c r="K235" s="229"/>
      <c r="L235" s="235"/>
      <c r="M235" s="236"/>
      <c r="N235" s="237"/>
      <c r="O235" s="237"/>
      <c r="P235" s="237"/>
      <c r="Q235" s="237"/>
      <c r="R235" s="237"/>
      <c r="S235" s="237"/>
      <c r="T235" s="238"/>
      <c r="AT235" s="239" t="s">
        <v>135</v>
      </c>
      <c r="AU235" s="239" t="s">
        <v>83</v>
      </c>
      <c r="AV235" s="13" t="s">
        <v>83</v>
      </c>
      <c r="AW235" s="13" t="s">
        <v>30</v>
      </c>
      <c r="AX235" s="13" t="s">
        <v>81</v>
      </c>
      <c r="AY235" s="239" t="s">
        <v>120</v>
      </c>
    </row>
    <row r="236" spans="1:65" s="2" customFormat="1" ht="21.75" customHeight="1">
      <c r="A236" s="33"/>
      <c r="B236" s="34"/>
      <c r="C236" s="217" t="s">
        <v>423</v>
      </c>
      <c r="D236" s="217" t="s">
        <v>130</v>
      </c>
      <c r="E236" s="218" t="s">
        <v>424</v>
      </c>
      <c r="F236" s="219" t="s">
        <v>425</v>
      </c>
      <c r="G236" s="220" t="s">
        <v>233</v>
      </c>
      <c r="H236" s="221">
        <v>122</v>
      </c>
      <c r="I236" s="222"/>
      <c r="J236" s="223">
        <f>ROUND(I236*H236,2)</f>
        <v>0</v>
      </c>
      <c r="K236" s="224"/>
      <c r="L236" s="225"/>
      <c r="M236" s="226" t="s">
        <v>1</v>
      </c>
      <c r="N236" s="227" t="s">
        <v>38</v>
      </c>
      <c r="O236" s="70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15" t="s">
        <v>133</v>
      </c>
      <c r="AT236" s="215" t="s">
        <v>130</v>
      </c>
      <c r="AU236" s="215" t="s">
        <v>83</v>
      </c>
      <c r="AY236" s="16" t="s">
        <v>120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6" t="s">
        <v>81</v>
      </c>
      <c r="BK236" s="216">
        <f>ROUND(I236*H236,2)</f>
        <v>0</v>
      </c>
      <c r="BL236" s="16" t="s">
        <v>127</v>
      </c>
      <c r="BM236" s="215" t="s">
        <v>426</v>
      </c>
    </row>
    <row r="237" spans="1:65" s="13" customFormat="1">
      <c r="B237" s="228"/>
      <c r="C237" s="229"/>
      <c r="D237" s="230" t="s">
        <v>135</v>
      </c>
      <c r="E237" s="231" t="s">
        <v>1</v>
      </c>
      <c r="F237" s="232" t="s">
        <v>417</v>
      </c>
      <c r="G237" s="229"/>
      <c r="H237" s="233">
        <v>122</v>
      </c>
      <c r="I237" s="234"/>
      <c r="J237" s="229"/>
      <c r="K237" s="229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135</v>
      </c>
      <c r="AU237" s="239" t="s">
        <v>83</v>
      </c>
      <c r="AV237" s="13" t="s">
        <v>83</v>
      </c>
      <c r="AW237" s="13" t="s">
        <v>30</v>
      </c>
      <c r="AX237" s="13" t="s">
        <v>81</v>
      </c>
      <c r="AY237" s="239" t="s">
        <v>120</v>
      </c>
    </row>
    <row r="238" spans="1:65" s="2" customFormat="1" ht="16.5" customHeight="1">
      <c r="A238" s="33"/>
      <c r="B238" s="34"/>
      <c r="C238" s="217" t="s">
        <v>427</v>
      </c>
      <c r="D238" s="217" t="s">
        <v>130</v>
      </c>
      <c r="E238" s="218" t="s">
        <v>428</v>
      </c>
      <c r="F238" s="219" t="s">
        <v>429</v>
      </c>
      <c r="G238" s="220" t="s">
        <v>233</v>
      </c>
      <c r="H238" s="221">
        <v>1</v>
      </c>
      <c r="I238" s="222"/>
      <c r="J238" s="223">
        <f>ROUND(I238*H238,2)</f>
        <v>0</v>
      </c>
      <c r="K238" s="224"/>
      <c r="L238" s="225"/>
      <c r="M238" s="226" t="s">
        <v>1</v>
      </c>
      <c r="N238" s="227" t="s">
        <v>38</v>
      </c>
      <c r="O238" s="70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15" t="s">
        <v>133</v>
      </c>
      <c r="AT238" s="215" t="s">
        <v>130</v>
      </c>
      <c r="AU238" s="215" t="s">
        <v>83</v>
      </c>
      <c r="AY238" s="16" t="s">
        <v>120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6" t="s">
        <v>81</v>
      </c>
      <c r="BK238" s="216">
        <f>ROUND(I238*H238,2)</f>
        <v>0</v>
      </c>
      <c r="BL238" s="16" t="s">
        <v>127</v>
      </c>
      <c r="BM238" s="215" t="s">
        <v>430</v>
      </c>
    </row>
    <row r="239" spans="1:65" s="13" customFormat="1">
      <c r="B239" s="228"/>
      <c r="C239" s="229"/>
      <c r="D239" s="230" t="s">
        <v>135</v>
      </c>
      <c r="E239" s="231" t="s">
        <v>1</v>
      </c>
      <c r="F239" s="232" t="s">
        <v>278</v>
      </c>
      <c r="G239" s="229"/>
      <c r="H239" s="233">
        <v>1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135</v>
      </c>
      <c r="AU239" s="239" t="s">
        <v>83</v>
      </c>
      <c r="AV239" s="13" t="s">
        <v>83</v>
      </c>
      <c r="AW239" s="13" t="s">
        <v>30</v>
      </c>
      <c r="AX239" s="13" t="s">
        <v>81</v>
      </c>
      <c r="AY239" s="239" t="s">
        <v>120</v>
      </c>
    </row>
    <row r="240" spans="1:65" s="2" customFormat="1" ht="16.5" customHeight="1">
      <c r="A240" s="33"/>
      <c r="B240" s="34"/>
      <c r="C240" s="203" t="s">
        <v>431</v>
      </c>
      <c r="D240" s="203" t="s">
        <v>123</v>
      </c>
      <c r="E240" s="204" t="s">
        <v>432</v>
      </c>
      <c r="F240" s="205" t="s">
        <v>433</v>
      </c>
      <c r="G240" s="206" t="s">
        <v>207</v>
      </c>
      <c r="H240" s="207">
        <v>3</v>
      </c>
      <c r="I240" s="208"/>
      <c r="J240" s="209">
        <f>ROUND(I240*H240,2)</f>
        <v>0</v>
      </c>
      <c r="K240" s="210"/>
      <c r="L240" s="38"/>
      <c r="M240" s="211" t="s">
        <v>1</v>
      </c>
      <c r="N240" s="212" t="s">
        <v>38</v>
      </c>
      <c r="O240" s="70"/>
      <c r="P240" s="213">
        <f>O240*H240</f>
        <v>0</v>
      </c>
      <c r="Q240" s="213">
        <v>1.1E-4</v>
      </c>
      <c r="R240" s="213">
        <f>Q240*H240</f>
        <v>3.3E-4</v>
      </c>
      <c r="S240" s="213">
        <v>0</v>
      </c>
      <c r="T240" s="214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15" t="s">
        <v>127</v>
      </c>
      <c r="AT240" s="215" t="s">
        <v>123</v>
      </c>
      <c r="AU240" s="215" t="s">
        <v>83</v>
      </c>
      <c r="AY240" s="16" t="s">
        <v>120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6" t="s">
        <v>81</v>
      </c>
      <c r="BK240" s="216">
        <f>ROUND(I240*H240,2)</f>
        <v>0</v>
      </c>
      <c r="BL240" s="16" t="s">
        <v>127</v>
      </c>
      <c r="BM240" s="215" t="s">
        <v>434</v>
      </c>
    </row>
    <row r="241" spans="1:65" s="2" customFormat="1" ht="21.75" customHeight="1">
      <c r="A241" s="33"/>
      <c r="B241" s="34"/>
      <c r="C241" s="217" t="s">
        <v>435</v>
      </c>
      <c r="D241" s="217" t="s">
        <v>130</v>
      </c>
      <c r="E241" s="218" t="s">
        <v>436</v>
      </c>
      <c r="F241" s="219" t="s">
        <v>437</v>
      </c>
      <c r="G241" s="220" t="s">
        <v>207</v>
      </c>
      <c r="H241" s="221">
        <v>4</v>
      </c>
      <c r="I241" s="222"/>
      <c r="J241" s="223">
        <f>ROUND(I241*H241,2)</f>
        <v>0</v>
      </c>
      <c r="K241" s="224"/>
      <c r="L241" s="225"/>
      <c r="M241" s="226" t="s">
        <v>1</v>
      </c>
      <c r="N241" s="227" t="s">
        <v>38</v>
      </c>
      <c r="O241" s="70"/>
      <c r="P241" s="213">
        <f>O241*H241</f>
        <v>0</v>
      </c>
      <c r="Q241" s="213">
        <v>3.2000000000000003E-4</v>
      </c>
      <c r="R241" s="213">
        <f>Q241*H241</f>
        <v>1.2800000000000001E-3</v>
      </c>
      <c r="S241" s="213">
        <v>0</v>
      </c>
      <c r="T241" s="214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15" t="s">
        <v>133</v>
      </c>
      <c r="AT241" s="215" t="s">
        <v>130</v>
      </c>
      <c r="AU241" s="215" t="s">
        <v>83</v>
      </c>
      <c r="AY241" s="16" t="s">
        <v>120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6" t="s">
        <v>81</v>
      </c>
      <c r="BK241" s="216">
        <f>ROUND(I241*H241,2)</f>
        <v>0</v>
      </c>
      <c r="BL241" s="16" t="s">
        <v>127</v>
      </c>
      <c r="BM241" s="215" t="s">
        <v>438</v>
      </c>
    </row>
    <row r="242" spans="1:65" s="13" customFormat="1">
      <c r="B242" s="228"/>
      <c r="C242" s="229"/>
      <c r="D242" s="230" t="s">
        <v>135</v>
      </c>
      <c r="E242" s="231" t="s">
        <v>1</v>
      </c>
      <c r="F242" s="232" t="s">
        <v>439</v>
      </c>
      <c r="G242" s="229"/>
      <c r="H242" s="233">
        <v>4</v>
      </c>
      <c r="I242" s="234"/>
      <c r="J242" s="229"/>
      <c r="K242" s="229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135</v>
      </c>
      <c r="AU242" s="239" t="s">
        <v>83</v>
      </c>
      <c r="AV242" s="13" t="s">
        <v>83</v>
      </c>
      <c r="AW242" s="13" t="s">
        <v>30</v>
      </c>
      <c r="AX242" s="13" t="s">
        <v>81</v>
      </c>
      <c r="AY242" s="239" t="s">
        <v>120</v>
      </c>
    </row>
    <row r="243" spans="1:65" s="2" customFormat="1" ht="16.5" customHeight="1">
      <c r="A243" s="33"/>
      <c r="B243" s="34"/>
      <c r="C243" s="217" t="s">
        <v>440</v>
      </c>
      <c r="D243" s="217" t="s">
        <v>130</v>
      </c>
      <c r="E243" s="218" t="s">
        <v>441</v>
      </c>
      <c r="F243" s="219" t="s">
        <v>442</v>
      </c>
      <c r="G243" s="220" t="s">
        <v>233</v>
      </c>
      <c r="H243" s="221">
        <v>1</v>
      </c>
      <c r="I243" s="222"/>
      <c r="J243" s="223">
        <f>ROUND(I243*H243,2)</f>
        <v>0</v>
      </c>
      <c r="K243" s="224"/>
      <c r="L243" s="225"/>
      <c r="M243" s="226" t="s">
        <v>1</v>
      </c>
      <c r="N243" s="227" t="s">
        <v>38</v>
      </c>
      <c r="O243" s="70"/>
      <c r="P243" s="213">
        <f>O243*H243</f>
        <v>0</v>
      </c>
      <c r="Q243" s="213">
        <v>1E-3</v>
      </c>
      <c r="R243" s="213">
        <f>Q243*H243</f>
        <v>1E-3</v>
      </c>
      <c r="S243" s="213">
        <v>0</v>
      </c>
      <c r="T243" s="214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15" t="s">
        <v>133</v>
      </c>
      <c r="AT243" s="215" t="s">
        <v>130</v>
      </c>
      <c r="AU243" s="215" t="s">
        <v>83</v>
      </c>
      <c r="AY243" s="16" t="s">
        <v>120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6" t="s">
        <v>81</v>
      </c>
      <c r="BK243" s="216">
        <f>ROUND(I243*H243,2)</f>
        <v>0</v>
      </c>
      <c r="BL243" s="16" t="s">
        <v>127</v>
      </c>
      <c r="BM243" s="215" t="s">
        <v>443</v>
      </c>
    </row>
    <row r="244" spans="1:65" s="13" customFormat="1">
      <c r="B244" s="228"/>
      <c r="C244" s="229"/>
      <c r="D244" s="230" t="s">
        <v>135</v>
      </c>
      <c r="E244" s="231" t="s">
        <v>1</v>
      </c>
      <c r="F244" s="232" t="s">
        <v>278</v>
      </c>
      <c r="G244" s="229"/>
      <c r="H244" s="233">
        <v>1</v>
      </c>
      <c r="I244" s="234"/>
      <c r="J244" s="229"/>
      <c r="K244" s="229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135</v>
      </c>
      <c r="AU244" s="239" t="s">
        <v>83</v>
      </c>
      <c r="AV244" s="13" t="s">
        <v>83</v>
      </c>
      <c r="AW244" s="13" t="s">
        <v>30</v>
      </c>
      <c r="AX244" s="13" t="s">
        <v>81</v>
      </c>
      <c r="AY244" s="239" t="s">
        <v>120</v>
      </c>
    </row>
    <row r="245" spans="1:65" s="2" customFormat="1" ht="16.5" customHeight="1">
      <c r="A245" s="33"/>
      <c r="B245" s="34"/>
      <c r="C245" s="217" t="s">
        <v>444</v>
      </c>
      <c r="D245" s="217" t="s">
        <v>130</v>
      </c>
      <c r="E245" s="218" t="s">
        <v>445</v>
      </c>
      <c r="F245" s="219" t="s">
        <v>446</v>
      </c>
      <c r="G245" s="220" t="s">
        <v>233</v>
      </c>
      <c r="H245" s="221">
        <v>1</v>
      </c>
      <c r="I245" s="222"/>
      <c r="J245" s="223">
        <f>ROUND(I245*H245,2)</f>
        <v>0</v>
      </c>
      <c r="K245" s="224"/>
      <c r="L245" s="225"/>
      <c r="M245" s="226" t="s">
        <v>1</v>
      </c>
      <c r="N245" s="227" t="s">
        <v>38</v>
      </c>
      <c r="O245" s="70"/>
      <c r="P245" s="213">
        <f>O245*H245</f>
        <v>0</v>
      </c>
      <c r="Q245" s="213">
        <v>1E-3</v>
      </c>
      <c r="R245" s="213">
        <f>Q245*H245</f>
        <v>1E-3</v>
      </c>
      <c r="S245" s="213">
        <v>0</v>
      </c>
      <c r="T245" s="214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15" t="s">
        <v>133</v>
      </c>
      <c r="AT245" s="215" t="s">
        <v>130</v>
      </c>
      <c r="AU245" s="215" t="s">
        <v>83</v>
      </c>
      <c r="AY245" s="16" t="s">
        <v>120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6" t="s">
        <v>81</v>
      </c>
      <c r="BK245" s="216">
        <f>ROUND(I245*H245,2)</f>
        <v>0</v>
      </c>
      <c r="BL245" s="16" t="s">
        <v>127</v>
      </c>
      <c r="BM245" s="215" t="s">
        <v>447</v>
      </c>
    </row>
    <row r="246" spans="1:65" s="13" customFormat="1">
      <c r="B246" s="228"/>
      <c r="C246" s="229"/>
      <c r="D246" s="230" t="s">
        <v>135</v>
      </c>
      <c r="E246" s="231" t="s">
        <v>1</v>
      </c>
      <c r="F246" s="232" t="s">
        <v>278</v>
      </c>
      <c r="G246" s="229"/>
      <c r="H246" s="233">
        <v>1</v>
      </c>
      <c r="I246" s="234"/>
      <c r="J246" s="229"/>
      <c r="K246" s="229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135</v>
      </c>
      <c r="AU246" s="239" t="s">
        <v>83</v>
      </c>
      <c r="AV246" s="13" t="s">
        <v>83</v>
      </c>
      <c r="AW246" s="13" t="s">
        <v>30</v>
      </c>
      <c r="AX246" s="13" t="s">
        <v>81</v>
      </c>
      <c r="AY246" s="239" t="s">
        <v>120</v>
      </c>
    </row>
    <row r="247" spans="1:65" s="2" customFormat="1" ht="16.5" customHeight="1">
      <c r="A247" s="33"/>
      <c r="B247" s="34"/>
      <c r="C247" s="217" t="s">
        <v>448</v>
      </c>
      <c r="D247" s="217" t="s">
        <v>130</v>
      </c>
      <c r="E247" s="218" t="s">
        <v>449</v>
      </c>
      <c r="F247" s="219" t="s">
        <v>450</v>
      </c>
      <c r="G247" s="220" t="s">
        <v>233</v>
      </c>
      <c r="H247" s="221">
        <v>1</v>
      </c>
      <c r="I247" s="222"/>
      <c r="J247" s="223">
        <f>ROUND(I247*H247,2)</f>
        <v>0</v>
      </c>
      <c r="K247" s="224"/>
      <c r="L247" s="225"/>
      <c r="M247" s="226" t="s">
        <v>1</v>
      </c>
      <c r="N247" s="227" t="s">
        <v>38</v>
      </c>
      <c r="O247" s="70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15" t="s">
        <v>133</v>
      </c>
      <c r="AT247" s="215" t="s">
        <v>130</v>
      </c>
      <c r="AU247" s="215" t="s">
        <v>83</v>
      </c>
      <c r="AY247" s="16" t="s">
        <v>120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6" t="s">
        <v>81</v>
      </c>
      <c r="BK247" s="216">
        <f>ROUND(I247*H247,2)</f>
        <v>0</v>
      </c>
      <c r="BL247" s="16" t="s">
        <v>127</v>
      </c>
      <c r="BM247" s="215" t="s">
        <v>451</v>
      </c>
    </row>
    <row r="248" spans="1:65" s="13" customFormat="1">
      <c r="B248" s="228"/>
      <c r="C248" s="229"/>
      <c r="D248" s="230" t="s">
        <v>135</v>
      </c>
      <c r="E248" s="231" t="s">
        <v>1</v>
      </c>
      <c r="F248" s="232" t="s">
        <v>278</v>
      </c>
      <c r="G248" s="229"/>
      <c r="H248" s="233">
        <v>1</v>
      </c>
      <c r="I248" s="234"/>
      <c r="J248" s="229"/>
      <c r="K248" s="229"/>
      <c r="L248" s="235"/>
      <c r="M248" s="236"/>
      <c r="N248" s="237"/>
      <c r="O248" s="237"/>
      <c r="P248" s="237"/>
      <c r="Q248" s="237"/>
      <c r="R248" s="237"/>
      <c r="S248" s="237"/>
      <c r="T248" s="238"/>
      <c r="AT248" s="239" t="s">
        <v>135</v>
      </c>
      <c r="AU248" s="239" t="s">
        <v>83</v>
      </c>
      <c r="AV248" s="13" t="s">
        <v>83</v>
      </c>
      <c r="AW248" s="13" t="s">
        <v>30</v>
      </c>
      <c r="AX248" s="13" t="s">
        <v>81</v>
      </c>
      <c r="AY248" s="239" t="s">
        <v>120</v>
      </c>
    </row>
    <row r="249" spans="1:65" s="2" customFormat="1" ht="16.5" customHeight="1">
      <c r="A249" s="33"/>
      <c r="B249" s="34"/>
      <c r="C249" s="203" t="s">
        <v>452</v>
      </c>
      <c r="D249" s="203" t="s">
        <v>123</v>
      </c>
      <c r="E249" s="204" t="s">
        <v>453</v>
      </c>
      <c r="F249" s="205" t="s">
        <v>454</v>
      </c>
      <c r="G249" s="206" t="s">
        <v>207</v>
      </c>
      <c r="H249" s="207">
        <v>7</v>
      </c>
      <c r="I249" s="208"/>
      <c r="J249" s="209">
        <f>ROUND(I249*H249,2)</f>
        <v>0</v>
      </c>
      <c r="K249" s="210"/>
      <c r="L249" s="38"/>
      <c r="M249" s="211" t="s">
        <v>1</v>
      </c>
      <c r="N249" s="212" t="s">
        <v>38</v>
      </c>
      <c r="O249" s="70"/>
      <c r="P249" s="213">
        <f>O249*H249</f>
        <v>0</v>
      </c>
      <c r="Q249" s="213">
        <v>1.4999999999999999E-4</v>
      </c>
      <c r="R249" s="213">
        <f>Q249*H249</f>
        <v>1.0499999999999999E-3</v>
      </c>
      <c r="S249" s="213">
        <v>0</v>
      </c>
      <c r="T249" s="214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15" t="s">
        <v>127</v>
      </c>
      <c r="AT249" s="215" t="s">
        <v>123</v>
      </c>
      <c r="AU249" s="215" t="s">
        <v>83</v>
      </c>
      <c r="AY249" s="16" t="s">
        <v>120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6" t="s">
        <v>81</v>
      </c>
      <c r="BK249" s="216">
        <f>ROUND(I249*H249,2)</f>
        <v>0</v>
      </c>
      <c r="BL249" s="16" t="s">
        <v>127</v>
      </c>
      <c r="BM249" s="215" t="s">
        <v>455</v>
      </c>
    </row>
    <row r="250" spans="1:65" s="2" customFormat="1" ht="21.75" customHeight="1">
      <c r="A250" s="33"/>
      <c r="B250" s="34"/>
      <c r="C250" s="217" t="s">
        <v>456</v>
      </c>
      <c r="D250" s="217" t="s">
        <v>130</v>
      </c>
      <c r="E250" s="218" t="s">
        <v>457</v>
      </c>
      <c r="F250" s="219" t="s">
        <v>458</v>
      </c>
      <c r="G250" s="220" t="s">
        <v>233</v>
      </c>
      <c r="H250" s="221">
        <v>1</v>
      </c>
      <c r="I250" s="222"/>
      <c r="J250" s="223">
        <f>ROUND(I250*H250,2)</f>
        <v>0</v>
      </c>
      <c r="K250" s="224"/>
      <c r="L250" s="225"/>
      <c r="M250" s="226" t="s">
        <v>1</v>
      </c>
      <c r="N250" s="227" t="s">
        <v>38</v>
      </c>
      <c r="O250" s="70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215" t="s">
        <v>133</v>
      </c>
      <c r="AT250" s="215" t="s">
        <v>130</v>
      </c>
      <c r="AU250" s="215" t="s">
        <v>83</v>
      </c>
      <c r="AY250" s="16" t="s">
        <v>120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6" t="s">
        <v>81</v>
      </c>
      <c r="BK250" s="216">
        <f>ROUND(I250*H250,2)</f>
        <v>0</v>
      </c>
      <c r="BL250" s="16" t="s">
        <v>127</v>
      </c>
      <c r="BM250" s="215" t="s">
        <v>459</v>
      </c>
    </row>
    <row r="251" spans="1:65" s="13" customFormat="1">
      <c r="B251" s="228"/>
      <c r="C251" s="229"/>
      <c r="D251" s="230" t="s">
        <v>135</v>
      </c>
      <c r="E251" s="231" t="s">
        <v>1</v>
      </c>
      <c r="F251" s="232" t="s">
        <v>278</v>
      </c>
      <c r="G251" s="229"/>
      <c r="H251" s="233">
        <v>1</v>
      </c>
      <c r="I251" s="234"/>
      <c r="J251" s="229"/>
      <c r="K251" s="229"/>
      <c r="L251" s="235"/>
      <c r="M251" s="236"/>
      <c r="N251" s="237"/>
      <c r="O251" s="237"/>
      <c r="P251" s="237"/>
      <c r="Q251" s="237"/>
      <c r="R251" s="237"/>
      <c r="S251" s="237"/>
      <c r="T251" s="238"/>
      <c r="AT251" s="239" t="s">
        <v>135</v>
      </c>
      <c r="AU251" s="239" t="s">
        <v>83</v>
      </c>
      <c r="AV251" s="13" t="s">
        <v>83</v>
      </c>
      <c r="AW251" s="13" t="s">
        <v>30</v>
      </c>
      <c r="AX251" s="13" t="s">
        <v>81</v>
      </c>
      <c r="AY251" s="239" t="s">
        <v>120</v>
      </c>
    </row>
    <row r="252" spans="1:65" s="2" customFormat="1" ht="16.5" customHeight="1">
      <c r="A252" s="33"/>
      <c r="B252" s="34"/>
      <c r="C252" s="217" t="s">
        <v>460</v>
      </c>
      <c r="D252" s="217" t="s">
        <v>130</v>
      </c>
      <c r="E252" s="218" t="s">
        <v>461</v>
      </c>
      <c r="F252" s="219" t="s">
        <v>462</v>
      </c>
      <c r="G252" s="220" t="s">
        <v>207</v>
      </c>
      <c r="H252" s="221">
        <v>6</v>
      </c>
      <c r="I252" s="222"/>
      <c r="J252" s="223">
        <f>ROUND(I252*H252,2)</f>
        <v>0</v>
      </c>
      <c r="K252" s="224"/>
      <c r="L252" s="225"/>
      <c r="M252" s="226" t="s">
        <v>1</v>
      </c>
      <c r="N252" s="227" t="s">
        <v>38</v>
      </c>
      <c r="O252" s="70"/>
      <c r="P252" s="213">
        <f>O252*H252</f>
        <v>0</v>
      </c>
      <c r="Q252" s="213">
        <v>4.8000000000000001E-4</v>
      </c>
      <c r="R252" s="213">
        <f>Q252*H252</f>
        <v>2.8800000000000002E-3</v>
      </c>
      <c r="S252" s="213">
        <v>0</v>
      </c>
      <c r="T252" s="214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215" t="s">
        <v>133</v>
      </c>
      <c r="AT252" s="215" t="s">
        <v>130</v>
      </c>
      <c r="AU252" s="215" t="s">
        <v>83</v>
      </c>
      <c r="AY252" s="16" t="s">
        <v>120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6" t="s">
        <v>81</v>
      </c>
      <c r="BK252" s="216">
        <f>ROUND(I252*H252,2)</f>
        <v>0</v>
      </c>
      <c r="BL252" s="16" t="s">
        <v>127</v>
      </c>
      <c r="BM252" s="215" t="s">
        <v>463</v>
      </c>
    </row>
    <row r="253" spans="1:65" s="13" customFormat="1">
      <c r="B253" s="228"/>
      <c r="C253" s="229"/>
      <c r="D253" s="230" t="s">
        <v>135</v>
      </c>
      <c r="E253" s="231" t="s">
        <v>1</v>
      </c>
      <c r="F253" s="232" t="s">
        <v>464</v>
      </c>
      <c r="G253" s="229"/>
      <c r="H253" s="233">
        <v>6</v>
      </c>
      <c r="I253" s="234"/>
      <c r="J253" s="229"/>
      <c r="K253" s="229"/>
      <c r="L253" s="235"/>
      <c r="M253" s="236"/>
      <c r="N253" s="237"/>
      <c r="O253" s="237"/>
      <c r="P253" s="237"/>
      <c r="Q253" s="237"/>
      <c r="R253" s="237"/>
      <c r="S253" s="237"/>
      <c r="T253" s="238"/>
      <c r="AT253" s="239" t="s">
        <v>135</v>
      </c>
      <c r="AU253" s="239" t="s">
        <v>83</v>
      </c>
      <c r="AV253" s="13" t="s">
        <v>83</v>
      </c>
      <c r="AW253" s="13" t="s">
        <v>30</v>
      </c>
      <c r="AX253" s="13" t="s">
        <v>81</v>
      </c>
      <c r="AY253" s="239" t="s">
        <v>120</v>
      </c>
    </row>
    <row r="254" spans="1:65" s="2" customFormat="1" ht="16.5" customHeight="1">
      <c r="A254" s="33"/>
      <c r="B254" s="34"/>
      <c r="C254" s="217" t="s">
        <v>465</v>
      </c>
      <c r="D254" s="217" t="s">
        <v>130</v>
      </c>
      <c r="E254" s="218" t="s">
        <v>466</v>
      </c>
      <c r="F254" s="219" t="s">
        <v>467</v>
      </c>
      <c r="G254" s="220" t="s">
        <v>233</v>
      </c>
      <c r="H254" s="221">
        <v>1</v>
      </c>
      <c r="I254" s="222"/>
      <c r="J254" s="223">
        <f>ROUND(I254*H254,2)</f>
        <v>0</v>
      </c>
      <c r="K254" s="224"/>
      <c r="L254" s="225"/>
      <c r="M254" s="226" t="s">
        <v>1</v>
      </c>
      <c r="N254" s="227" t="s">
        <v>38</v>
      </c>
      <c r="O254" s="70"/>
      <c r="P254" s="213">
        <f>O254*H254</f>
        <v>0</v>
      </c>
      <c r="Q254" s="213">
        <v>5.0000000000000001E-3</v>
      </c>
      <c r="R254" s="213">
        <f>Q254*H254</f>
        <v>5.0000000000000001E-3</v>
      </c>
      <c r="S254" s="213">
        <v>0</v>
      </c>
      <c r="T254" s="214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215" t="s">
        <v>133</v>
      </c>
      <c r="AT254" s="215" t="s">
        <v>130</v>
      </c>
      <c r="AU254" s="215" t="s">
        <v>83</v>
      </c>
      <c r="AY254" s="16" t="s">
        <v>120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6" t="s">
        <v>81</v>
      </c>
      <c r="BK254" s="216">
        <f>ROUND(I254*H254,2)</f>
        <v>0</v>
      </c>
      <c r="BL254" s="16" t="s">
        <v>127</v>
      </c>
      <c r="BM254" s="215" t="s">
        <v>468</v>
      </c>
    </row>
    <row r="255" spans="1:65" s="13" customFormat="1">
      <c r="B255" s="228"/>
      <c r="C255" s="229"/>
      <c r="D255" s="230" t="s">
        <v>135</v>
      </c>
      <c r="E255" s="231" t="s">
        <v>1</v>
      </c>
      <c r="F255" s="232" t="s">
        <v>278</v>
      </c>
      <c r="G255" s="229"/>
      <c r="H255" s="233">
        <v>1</v>
      </c>
      <c r="I255" s="234"/>
      <c r="J255" s="229"/>
      <c r="K255" s="229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135</v>
      </c>
      <c r="AU255" s="239" t="s">
        <v>83</v>
      </c>
      <c r="AV255" s="13" t="s">
        <v>83</v>
      </c>
      <c r="AW255" s="13" t="s">
        <v>30</v>
      </c>
      <c r="AX255" s="13" t="s">
        <v>81</v>
      </c>
      <c r="AY255" s="239" t="s">
        <v>120</v>
      </c>
    </row>
    <row r="256" spans="1:65" s="2" customFormat="1" ht="16.5" customHeight="1">
      <c r="A256" s="33"/>
      <c r="B256" s="34"/>
      <c r="C256" s="217" t="s">
        <v>469</v>
      </c>
      <c r="D256" s="217" t="s">
        <v>130</v>
      </c>
      <c r="E256" s="218" t="s">
        <v>470</v>
      </c>
      <c r="F256" s="219" t="s">
        <v>471</v>
      </c>
      <c r="G256" s="220" t="s">
        <v>207</v>
      </c>
      <c r="H256" s="221">
        <v>1</v>
      </c>
      <c r="I256" s="222"/>
      <c r="J256" s="223">
        <f>ROUND(I256*H256,2)</f>
        <v>0</v>
      </c>
      <c r="K256" s="224"/>
      <c r="L256" s="225"/>
      <c r="M256" s="226" t="s">
        <v>1</v>
      </c>
      <c r="N256" s="227" t="s">
        <v>38</v>
      </c>
      <c r="O256" s="70"/>
      <c r="P256" s="213">
        <f>O256*H256</f>
        <v>0</v>
      </c>
      <c r="Q256" s="213">
        <v>2.2000000000000001E-4</v>
      </c>
      <c r="R256" s="213">
        <f>Q256*H256</f>
        <v>2.2000000000000001E-4</v>
      </c>
      <c r="S256" s="213">
        <v>0</v>
      </c>
      <c r="T256" s="214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215" t="s">
        <v>133</v>
      </c>
      <c r="AT256" s="215" t="s">
        <v>130</v>
      </c>
      <c r="AU256" s="215" t="s">
        <v>83</v>
      </c>
      <c r="AY256" s="16" t="s">
        <v>120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6" t="s">
        <v>81</v>
      </c>
      <c r="BK256" s="216">
        <f>ROUND(I256*H256,2)</f>
        <v>0</v>
      </c>
      <c r="BL256" s="16" t="s">
        <v>127</v>
      </c>
      <c r="BM256" s="215" t="s">
        <v>472</v>
      </c>
    </row>
    <row r="257" spans="1:65" s="13" customFormat="1">
      <c r="B257" s="228"/>
      <c r="C257" s="229"/>
      <c r="D257" s="230" t="s">
        <v>135</v>
      </c>
      <c r="E257" s="231" t="s">
        <v>1</v>
      </c>
      <c r="F257" s="232" t="s">
        <v>278</v>
      </c>
      <c r="G257" s="229"/>
      <c r="H257" s="233">
        <v>1</v>
      </c>
      <c r="I257" s="234"/>
      <c r="J257" s="229"/>
      <c r="K257" s="229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135</v>
      </c>
      <c r="AU257" s="239" t="s">
        <v>83</v>
      </c>
      <c r="AV257" s="13" t="s">
        <v>83</v>
      </c>
      <c r="AW257" s="13" t="s">
        <v>30</v>
      </c>
      <c r="AX257" s="13" t="s">
        <v>81</v>
      </c>
      <c r="AY257" s="239" t="s">
        <v>120</v>
      </c>
    </row>
    <row r="258" spans="1:65" s="2" customFormat="1" ht="21.75" customHeight="1">
      <c r="A258" s="33"/>
      <c r="B258" s="34"/>
      <c r="C258" s="217" t="s">
        <v>473</v>
      </c>
      <c r="D258" s="217" t="s">
        <v>130</v>
      </c>
      <c r="E258" s="218" t="s">
        <v>474</v>
      </c>
      <c r="F258" s="219" t="s">
        <v>475</v>
      </c>
      <c r="G258" s="220" t="s">
        <v>207</v>
      </c>
      <c r="H258" s="221">
        <v>1</v>
      </c>
      <c r="I258" s="222"/>
      <c r="J258" s="223">
        <f>ROUND(I258*H258,2)</f>
        <v>0</v>
      </c>
      <c r="K258" s="224"/>
      <c r="L258" s="225"/>
      <c r="M258" s="226" t="s">
        <v>1</v>
      </c>
      <c r="N258" s="227" t="s">
        <v>38</v>
      </c>
      <c r="O258" s="70"/>
      <c r="P258" s="213">
        <f>O258*H258</f>
        <v>0</v>
      </c>
      <c r="Q258" s="213">
        <v>5.5000000000000003E-4</v>
      </c>
      <c r="R258" s="213">
        <f>Q258*H258</f>
        <v>5.5000000000000003E-4</v>
      </c>
      <c r="S258" s="213">
        <v>0</v>
      </c>
      <c r="T258" s="214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215" t="s">
        <v>133</v>
      </c>
      <c r="AT258" s="215" t="s">
        <v>130</v>
      </c>
      <c r="AU258" s="215" t="s">
        <v>83</v>
      </c>
      <c r="AY258" s="16" t="s">
        <v>120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6" t="s">
        <v>81</v>
      </c>
      <c r="BK258" s="216">
        <f>ROUND(I258*H258,2)</f>
        <v>0</v>
      </c>
      <c r="BL258" s="16" t="s">
        <v>127</v>
      </c>
      <c r="BM258" s="215" t="s">
        <v>476</v>
      </c>
    </row>
    <row r="259" spans="1:65" s="13" customFormat="1">
      <c r="B259" s="228"/>
      <c r="C259" s="229"/>
      <c r="D259" s="230" t="s">
        <v>135</v>
      </c>
      <c r="E259" s="231" t="s">
        <v>1</v>
      </c>
      <c r="F259" s="232" t="s">
        <v>278</v>
      </c>
      <c r="G259" s="229"/>
      <c r="H259" s="233">
        <v>1</v>
      </c>
      <c r="I259" s="234"/>
      <c r="J259" s="229"/>
      <c r="K259" s="229"/>
      <c r="L259" s="235"/>
      <c r="M259" s="236"/>
      <c r="N259" s="237"/>
      <c r="O259" s="237"/>
      <c r="P259" s="237"/>
      <c r="Q259" s="237"/>
      <c r="R259" s="237"/>
      <c r="S259" s="237"/>
      <c r="T259" s="238"/>
      <c r="AT259" s="239" t="s">
        <v>135</v>
      </c>
      <c r="AU259" s="239" t="s">
        <v>83</v>
      </c>
      <c r="AV259" s="13" t="s">
        <v>83</v>
      </c>
      <c r="AW259" s="13" t="s">
        <v>30</v>
      </c>
      <c r="AX259" s="13" t="s">
        <v>81</v>
      </c>
      <c r="AY259" s="239" t="s">
        <v>120</v>
      </c>
    </row>
    <row r="260" spans="1:65" s="2" customFormat="1" ht="16.5" customHeight="1">
      <c r="A260" s="33"/>
      <c r="B260" s="34"/>
      <c r="C260" s="203" t="s">
        <v>477</v>
      </c>
      <c r="D260" s="203" t="s">
        <v>123</v>
      </c>
      <c r="E260" s="204" t="s">
        <v>478</v>
      </c>
      <c r="F260" s="205" t="s">
        <v>479</v>
      </c>
      <c r="G260" s="206" t="s">
        <v>207</v>
      </c>
      <c r="H260" s="207">
        <v>4</v>
      </c>
      <c r="I260" s="208"/>
      <c r="J260" s="209">
        <f>ROUND(I260*H260,2)</f>
        <v>0</v>
      </c>
      <c r="K260" s="210"/>
      <c r="L260" s="38"/>
      <c r="M260" s="211" t="s">
        <v>1</v>
      </c>
      <c r="N260" s="212" t="s">
        <v>38</v>
      </c>
      <c r="O260" s="70"/>
      <c r="P260" s="213">
        <f>O260*H260</f>
        <v>0</v>
      </c>
      <c r="Q260" s="213">
        <v>2.2000000000000001E-4</v>
      </c>
      <c r="R260" s="213">
        <f>Q260*H260</f>
        <v>8.8000000000000003E-4</v>
      </c>
      <c r="S260" s="213">
        <v>0</v>
      </c>
      <c r="T260" s="214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215" t="s">
        <v>127</v>
      </c>
      <c r="AT260" s="215" t="s">
        <v>123</v>
      </c>
      <c r="AU260" s="215" t="s">
        <v>83</v>
      </c>
      <c r="AY260" s="16" t="s">
        <v>120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6" t="s">
        <v>81</v>
      </c>
      <c r="BK260" s="216">
        <f>ROUND(I260*H260,2)</f>
        <v>0</v>
      </c>
      <c r="BL260" s="16" t="s">
        <v>127</v>
      </c>
      <c r="BM260" s="215" t="s">
        <v>480</v>
      </c>
    </row>
    <row r="261" spans="1:65" s="2" customFormat="1" ht="16.5" customHeight="1">
      <c r="A261" s="33"/>
      <c r="B261" s="34"/>
      <c r="C261" s="217" t="s">
        <v>481</v>
      </c>
      <c r="D261" s="217" t="s">
        <v>130</v>
      </c>
      <c r="E261" s="218" t="s">
        <v>482</v>
      </c>
      <c r="F261" s="219" t="s">
        <v>483</v>
      </c>
      <c r="G261" s="220" t="s">
        <v>207</v>
      </c>
      <c r="H261" s="221">
        <v>1</v>
      </c>
      <c r="I261" s="222"/>
      <c r="J261" s="223">
        <f>ROUND(I261*H261,2)</f>
        <v>0</v>
      </c>
      <c r="K261" s="224"/>
      <c r="L261" s="225"/>
      <c r="M261" s="226" t="s">
        <v>1</v>
      </c>
      <c r="N261" s="227" t="s">
        <v>38</v>
      </c>
      <c r="O261" s="70"/>
      <c r="P261" s="213">
        <f>O261*H261</f>
        <v>0</v>
      </c>
      <c r="Q261" s="213">
        <v>3.4000000000000002E-4</v>
      </c>
      <c r="R261" s="213">
        <f>Q261*H261</f>
        <v>3.4000000000000002E-4</v>
      </c>
      <c r="S261" s="213">
        <v>0</v>
      </c>
      <c r="T261" s="214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215" t="s">
        <v>133</v>
      </c>
      <c r="AT261" s="215" t="s">
        <v>130</v>
      </c>
      <c r="AU261" s="215" t="s">
        <v>83</v>
      </c>
      <c r="AY261" s="16" t="s">
        <v>120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6" t="s">
        <v>81</v>
      </c>
      <c r="BK261" s="216">
        <f>ROUND(I261*H261,2)</f>
        <v>0</v>
      </c>
      <c r="BL261" s="16" t="s">
        <v>127</v>
      </c>
      <c r="BM261" s="215" t="s">
        <v>484</v>
      </c>
    </row>
    <row r="262" spans="1:65" s="13" customFormat="1">
      <c r="B262" s="228"/>
      <c r="C262" s="229"/>
      <c r="D262" s="230" t="s">
        <v>135</v>
      </c>
      <c r="E262" s="231" t="s">
        <v>1</v>
      </c>
      <c r="F262" s="232" t="s">
        <v>278</v>
      </c>
      <c r="G262" s="229"/>
      <c r="H262" s="233">
        <v>1</v>
      </c>
      <c r="I262" s="234"/>
      <c r="J262" s="229"/>
      <c r="K262" s="229"/>
      <c r="L262" s="235"/>
      <c r="M262" s="236"/>
      <c r="N262" s="237"/>
      <c r="O262" s="237"/>
      <c r="P262" s="237"/>
      <c r="Q262" s="237"/>
      <c r="R262" s="237"/>
      <c r="S262" s="237"/>
      <c r="T262" s="238"/>
      <c r="AT262" s="239" t="s">
        <v>135</v>
      </c>
      <c r="AU262" s="239" t="s">
        <v>83</v>
      </c>
      <c r="AV262" s="13" t="s">
        <v>83</v>
      </c>
      <c r="AW262" s="13" t="s">
        <v>30</v>
      </c>
      <c r="AX262" s="13" t="s">
        <v>81</v>
      </c>
      <c r="AY262" s="239" t="s">
        <v>120</v>
      </c>
    </row>
    <row r="263" spans="1:65" s="2" customFormat="1" ht="21.75" customHeight="1">
      <c r="A263" s="33"/>
      <c r="B263" s="34"/>
      <c r="C263" s="217" t="s">
        <v>485</v>
      </c>
      <c r="D263" s="217" t="s">
        <v>130</v>
      </c>
      <c r="E263" s="218" t="s">
        <v>486</v>
      </c>
      <c r="F263" s="219" t="s">
        <v>487</v>
      </c>
      <c r="G263" s="220" t="s">
        <v>207</v>
      </c>
      <c r="H263" s="221">
        <v>5</v>
      </c>
      <c r="I263" s="222"/>
      <c r="J263" s="223">
        <f>ROUND(I263*H263,2)</f>
        <v>0</v>
      </c>
      <c r="K263" s="224"/>
      <c r="L263" s="225"/>
      <c r="M263" s="226" t="s">
        <v>1</v>
      </c>
      <c r="N263" s="227" t="s">
        <v>38</v>
      </c>
      <c r="O263" s="70"/>
      <c r="P263" s="213">
        <f>O263*H263</f>
        <v>0</v>
      </c>
      <c r="Q263" s="213">
        <v>6.8000000000000005E-4</v>
      </c>
      <c r="R263" s="213">
        <f>Q263*H263</f>
        <v>3.4000000000000002E-3</v>
      </c>
      <c r="S263" s="213">
        <v>0</v>
      </c>
      <c r="T263" s="214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15" t="s">
        <v>133</v>
      </c>
      <c r="AT263" s="215" t="s">
        <v>130</v>
      </c>
      <c r="AU263" s="215" t="s">
        <v>83</v>
      </c>
      <c r="AY263" s="16" t="s">
        <v>120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6" t="s">
        <v>81</v>
      </c>
      <c r="BK263" s="216">
        <f>ROUND(I263*H263,2)</f>
        <v>0</v>
      </c>
      <c r="BL263" s="16" t="s">
        <v>127</v>
      </c>
      <c r="BM263" s="215" t="s">
        <v>488</v>
      </c>
    </row>
    <row r="264" spans="1:65" s="13" customFormat="1">
      <c r="B264" s="228"/>
      <c r="C264" s="229"/>
      <c r="D264" s="230" t="s">
        <v>135</v>
      </c>
      <c r="E264" s="231" t="s">
        <v>1</v>
      </c>
      <c r="F264" s="232" t="s">
        <v>489</v>
      </c>
      <c r="G264" s="229"/>
      <c r="H264" s="233">
        <v>5</v>
      </c>
      <c r="I264" s="234"/>
      <c r="J264" s="229"/>
      <c r="K264" s="229"/>
      <c r="L264" s="235"/>
      <c r="M264" s="236"/>
      <c r="N264" s="237"/>
      <c r="O264" s="237"/>
      <c r="P264" s="237"/>
      <c r="Q264" s="237"/>
      <c r="R264" s="237"/>
      <c r="S264" s="237"/>
      <c r="T264" s="238"/>
      <c r="AT264" s="239" t="s">
        <v>135</v>
      </c>
      <c r="AU264" s="239" t="s">
        <v>83</v>
      </c>
      <c r="AV264" s="13" t="s">
        <v>83</v>
      </c>
      <c r="AW264" s="13" t="s">
        <v>30</v>
      </c>
      <c r="AX264" s="13" t="s">
        <v>81</v>
      </c>
      <c r="AY264" s="239" t="s">
        <v>120</v>
      </c>
    </row>
    <row r="265" spans="1:65" s="2" customFormat="1" ht="16.5" customHeight="1">
      <c r="A265" s="33"/>
      <c r="B265" s="34"/>
      <c r="C265" s="217" t="s">
        <v>490</v>
      </c>
      <c r="D265" s="217" t="s">
        <v>130</v>
      </c>
      <c r="E265" s="218" t="s">
        <v>491</v>
      </c>
      <c r="F265" s="219" t="s">
        <v>492</v>
      </c>
      <c r="G265" s="220" t="s">
        <v>233</v>
      </c>
      <c r="H265" s="221">
        <v>1</v>
      </c>
      <c r="I265" s="222"/>
      <c r="J265" s="223">
        <f>ROUND(I265*H265,2)</f>
        <v>0</v>
      </c>
      <c r="K265" s="224"/>
      <c r="L265" s="225"/>
      <c r="M265" s="226" t="s">
        <v>1</v>
      </c>
      <c r="N265" s="227" t="s">
        <v>38</v>
      </c>
      <c r="O265" s="70"/>
      <c r="P265" s="213">
        <f>O265*H265</f>
        <v>0</v>
      </c>
      <c r="Q265" s="213">
        <v>4.0000000000000001E-3</v>
      </c>
      <c r="R265" s="213">
        <f>Q265*H265</f>
        <v>4.0000000000000001E-3</v>
      </c>
      <c r="S265" s="213">
        <v>0</v>
      </c>
      <c r="T265" s="214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215" t="s">
        <v>133</v>
      </c>
      <c r="AT265" s="215" t="s">
        <v>130</v>
      </c>
      <c r="AU265" s="215" t="s">
        <v>83</v>
      </c>
      <c r="AY265" s="16" t="s">
        <v>120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6" t="s">
        <v>81</v>
      </c>
      <c r="BK265" s="216">
        <f>ROUND(I265*H265,2)</f>
        <v>0</v>
      </c>
      <c r="BL265" s="16" t="s">
        <v>127</v>
      </c>
      <c r="BM265" s="215" t="s">
        <v>493</v>
      </c>
    </row>
    <row r="266" spans="1:65" s="13" customFormat="1">
      <c r="B266" s="228"/>
      <c r="C266" s="229"/>
      <c r="D266" s="230" t="s">
        <v>135</v>
      </c>
      <c r="E266" s="231" t="s">
        <v>1</v>
      </c>
      <c r="F266" s="232" t="s">
        <v>278</v>
      </c>
      <c r="G266" s="229"/>
      <c r="H266" s="233">
        <v>1</v>
      </c>
      <c r="I266" s="234"/>
      <c r="J266" s="229"/>
      <c r="K266" s="229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135</v>
      </c>
      <c r="AU266" s="239" t="s">
        <v>83</v>
      </c>
      <c r="AV266" s="13" t="s">
        <v>83</v>
      </c>
      <c r="AW266" s="13" t="s">
        <v>30</v>
      </c>
      <c r="AX266" s="13" t="s">
        <v>81</v>
      </c>
      <c r="AY266" s="239" t="s">
        <v>120</v>
      </c>
    </row>
    <row r="267" spans="1:65" s="2" customFormat="1" ht="16.5" customHeight="1">
      <c r="A267" s="33"/>
      <c r="B267" s="34"/>
      <c r="C267" s="203" t="s">
        <v>494</v>
      </c>
      <c r="D267" s="203" t="s">
        <v>123</v>
      </c>
      <c r="E267" s="204" t="s">
        <v>495</v>
      </c>
      <c r="F267" s="205" t="s">
        <v>496</v>
      </c>
      <c r="G267" s="206" t="s">
        <v>207</v>
      </c>
      <c r="H267" s="207">
        <v>25</v>
      </c>
      <c r="I267" s="208"/>
      <c r="J267" s="209">
        <f>ROUND(I267*H267,2)</f>
        <v>0</v>
      </c>
      <c r="K267" s="210"/>
      <c r="L267" s="38"/>
      <c r="M267" s="211" t="s">
        <v>1</v>
      </c>
      <c r="N267" s="212" t="s">
        <v>38</v>
      </c>
      <c r="O267" s="70"/>
      <c r="P267" s="213">
        <f>O267*H267</f>
        <v>0</v>
      </c>
      <c r="Q267" s="213">
        <v>2.5000000000000001E-4</v>
      </c>
      <c r="R267" s="213">
        <f>Q267*H267</f>
        <v>6.2500000000000003E-3</v>
      </c>
      <c r="S267" s="213">
        <v>0</v>
      </c>
      <c r="T267" s="214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215" t="s">
        <v>127</v>
      </c>
      <c r="AT267" s="215" t="s">
        <v>123</v>
      </c>
      <c r="AU267" s="215" t="s">
        <v>83</v>
      </c>
      <c r="AY267" s="16" t="s">
        <v>120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6" t="s">
        <v>81</v>
      </c>
      <c r="BK267" s="216">
        <f>ROUND(I267*H267,2)</f>
        <v>0</v>
      </c>
      <c r="BL267" s="16" t="s">
        <v>127</v>
      </c>
      <c r="BM267" s="215" t="s">
        <v>497</v>
      </c>
    </row>
    <row r="268" spans="1:65" s="2" customFormat="1" ht="16.5" customHeight="1">
      <c r="A268" s="33"/>
      <c r="B268" s="34"/>
      <c r="C268" s="217" t="s">
        <v>498</v>
      </c>
      <c r="D268" s="217" t="s">
        <v>130</v>
      </c>
      <c r="E268" s="218" t="s">
        <v>499</v>
      </c>
      <c r="F268" s="219" t="s">
        <v>500</v>
      </c>
      <c r="G268" s="220" t="s">
        <v>207</v>
      </c>
      <c r="H268" s="221">
        <v>6</v>
      </c>
      <c r="I268" s="222"/>
      <c r="J268" s="223">
        <f>ROUND(I268*H268,2)</f>
        <v>0</v>
      </c>
      <c r="K268" s="224"/>
      <c r="L268" s="225"/>
      <c r="M268" s="226" t="s">
        <v>1</v>
      </c>
      <c r="N268" s="227" t="s">
        <v>38</v>
      </c>
      <c r="O268" s="70"/>
      <c r="P268" s="213">
        <f>O268*H268</f>
        <v>0</v>
      </c>
      <c r="Q268" s="213">
        <v>4.8000000000000001E-4</v>
      </c>
      <c r="R268" s="213">
        <f>Q268*H268</f>
        <v>2.8800000000000002E-3</v>
      </c>
      <c r="S268" s="213">
        <v>0</v>
      </c>
      <c r="T268" s="214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215" t="s">
        <v>133</v>
      </c>
      <c r="AT268" s="215" t="s">
        <v>130</v>
      </c>
      <c r="AU268" s="215" t="s">
        <v>83</v>
      </c>
      <c r="AY268" s="16" t="s">
        <v>120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6" t="s">
        <v>81</v>
      </c>
      <c r="BK268" s="216">
        <f>ROUND(I268*H268,2)</f>
        <v>0</v>
      </c>
      <c r="BL268" s="16" t="s">
        <v>127</v>
      </c>
      <c r="BM268" s="215" t="s">
        <v>501</v>
      </c>
    </row>
    <row r="269" spans="1:65" s="13" customFormat="1">
      <c r="B269" s="228"/>
      <c r="C269" s="229"/>
      <c r="D269" s="230" t="s">
        <v>135</v>
      </c>
      <c r="E269" s="231" t="s">
        <v>1</v>
      </c>
      <c r="F269" s="232" t="s">
        <v>502</v>
      </c>
      <c r="G269" s="229"/>
      <c r="H269" s="233">
        <v>6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135</v>
      </c>
      <c r="AU269" s="239" t="s">
        <v>83</v>
      </c>
      <c r="AV269" s="13" t="s">
        <v>83</v>
      </c>
      <c r="AW269" s="13" t="s">
        <v>30</v>
      </c>
      <c r="AX269" s="13" t="s">
        <v>81</v>
      </c>
      <c r="AY269" s="239" t="s">
        <v>120</v>
      </c>
    </row>
    <row r="270" spans="1:65" s="2" customFormat="1" ht="21.75" customHeight="1">
      <c r="A270" s="33"/>
      <c r="B270" s="34"/>
      <c r="C270" s="217" t="s">
        <v>503</v>
      </c>
      <c r="D270" s="217" t="s">
        <v>130</v>
      </c>
      <c r="E270" s="218" t="s">
        <v>504</v>
      </c>
      <c r="F270" s="219" t="s">
        <v>505</v>
      </c>
      <c r="G270" s="220" t="s">
        <v>207</v>
      </c>
      <c r="H270" s="221">
        <v>23</v>
      </c>
      <c r="I270" s="222"/>
      <c r="J270" s="223">
        <f>ROUND(I270*H270,2)</f>
        <v>0</v>
      </c>
      <c r="K270" s="224"/>
      <c r="L270" s="225"/>
      <c r="M270" s="226" t="s">
        <v>1</v>
      </c>
      <c r="N270" s="227" t="s">
        <v>38</v>
      </c>
      <c r="O270" s="70"/>
      <c r="P270" s="213">
        <f>O270*H270</f>
        <v>0</v>
      </c>
      <c r="Q270" s="213">
        <v>1.0499999999999999E-3</v>
      </c>
      <c r="R270" s="213">
        <f>Q270*H270</f>
        <v>2.4149999999999998E-2</v>
      </c>
      <c r="S270" s="213">
        <v>0</v>
      </c>
      <c r="T270" s="214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215" t="s">
        <v>133</v>
      </c>
      <c r="AT270" s="215" t="s">
        <v>130</v>
      </c>
      <c r="AU270" s="215" t="s">
        <v>83</v>
      </c>
      <c r="AY270" s="16" t="s">
        <v>120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6" t="s">
        <v>81</v>
      </c>
      <c r="BK270" s="216">
        <f>ROUND(I270*H270,2)</f>
        <v>0</v>
      </c>
      <c r="BL270" s="16" t="s">
        <v>127</v>
      </c>
      <c r="BM270" s="215" t="s">
        <v>506</v>
      </c>
    </row>
    <row r="271" spans="1:65" s="13" customFormat="1">
      <c r="B271" s="228"/>
      <c r="C271" s="229"/>
      <c r="D271" s="230" t="s">
        <v>135</v>
      </c>
      <c r="E271" s="231" t="s">
        <v>1</v>
      </c>
      <c r="F271" s="232" t="s">
        <v>507</v>
      </c>
      <c r="G271" s="229"/>
      <c r="H271" s="233">
        <v>23</v>
      </c>
      <c r="I271" s="234"/>
      <c r="J271" s="229"/>
      <c r="K271" s="229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135</v>
      </c>
      <c r="AU271" s="239" t="s">
        <v>83</v>
      </c>
      <c r="AV271" s="13" t="s">
        <v>83</v>
      </c>
      <c r="AW271" s="13" t="s">
        <v>30</v>
      </c>
      <c r="AX271" s="13" t="s">
        <v>81</v>
      </c>
      <c r="AY271" s="239" t="s">
        <v>120</v>
      </c>
    </row>
    <row r="272" spans="1:65" s="2" customFormat="1" ht="16.5" customHeight="1">
      <c r="A272" s="33"/>
      <c r="B272" s="34"/>
      <c r="C272" s="217" t="s">
        <v>508</v>
      </c>
      <c r="D272" s="217" t="s">
        <v>130</v>
      </c>
      <c r="E272" s="218" t="s">
        <v>509</v>
      </c>
      <c r="F272" s="219" t="s">
        <v>510</v>
      </c>
      <c r="G272" s="220" t="s">
        <v>233</v>
      </c>
      <c r="H272" s="221">
        <v>2</v>
      </c>
      <c r="I272" s="222"/>
      <c r="J272" s="223">
        <f>ROUND(I272*H272,2)</f>
        <v>0</v>
      </c>
      <c r="K272" s="224"/>
      <c r="L272" s="225"/>
      <c r="M272" s="226" t="s">
        <v>1</v>
      </c>
      <c r="N272" s="227" t="s">
        <v>38</v>
      </c>
      <c r="O272" s="70"/>
      <c r="P272" s="213">
        <f>O272*H272</f>
        <v>0</v>
      </c>
      <c r="Q272" s="213">
        <v>5.0000000000000001E-3</v>
      </c>
      <c r="R272" s="213">
        <f>Q272*H272</f>
        <v>0.01</v>
      </c>
      <c r="S272" s="213">
        <v>0</v>
      </c>
      <c r="T272" s="214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215" t="s">
        <v>133</v>
      </c>
      <c r="AT272" s="215" t="s">
        <v>130</v>
      </c>
      <c r="AU272" s="215" t="s">
        <v>83</v>
      </c>
      <c r="AY272" s="16" t="s">
        <v>120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6" t="s">
        <v>81</v>
      </c>
      <c r="BK272" s="216">
        <f>ROUND(I272*H272,2)</f>
        <v>0</v>
      </c>
      <c r="BL272" s="16" t="s">
        <v>127</v>
      </c>
      <c r="BM272" s="215" t="s">
        <v>511</v>
      </c>
    </row>
    <row r="273" spans="1:65" s="13" customFormat="1">
      <c r="B273" s="228"/>
      <c r="C273" s="229"/>
      <c r="D273" s="230" t="s">
        <v>135</v>
      </c>
      <c r="E273" s="231" t="s">
        <v>1</v>
      </c>
      <c r="F273" s="232" t="s">
        <v>512</v>
      </c>
      <c r="G273" s="229"/>
      <c r="H273" s="233">
        <v>2</v>
      </c>
      <c r="I273" s="234"/>
      <c r="J273" s="229"/>
      <c r="K273" s="229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135</v>
      </c>
      <c r="AU273" s="239" t="s">
        <v>83</v>
      </c>
      <c r="AV273" s="13" t="s">
        <v>83</v>
      </c>
      <c r="AW273" s="13" t="s">
        <v>30</v>
      </c>
      <c r="AX273" s="13" t="s">
        <v>81</v>
      </c>
      <c r="AY273" s="239" t="s">
        <v>120</v>
      </c>
    </row>
    <row r="274" spans="1:65" s="2" customFormat="1" ht="16.5" customHeight="1">
      <c r="A274" s="33"/>
      <c r="B274" s="34"/>
      <c r="C274" s="203" t="s">
        <v>513</v>
      </c>
      <c r="D274" s="203" t="s">
        <v>123</v>
      </c>
      <c r="E274" s="204" t="s">
        <v>514</v>
      </c>
      <c r="F274" s="205" t="s">
        <v>515</v>
      </c>
      <c r="G274" s="206" t="s">
        <v>207</v>
      </c>
      <c r="H274" s="207">
        <v>2</v>
      </c>
      <c r="I274" s="208"/>
      <c r="J274" s="209">
        <f>ROUND(I274*H274,2)</f>
        <v>0</v>
      </c>
      <c r="K274" s="210"/>
      <c r="L274" s="38"/>
      <c r="M274" s="211" t="s">
        <v>1</v>
      </c>
      <c r="N274" s="212" t="s">
        <v>38</v>
      </c>
      <c r="O274" s="70"/>
      <c r="P274" s="213">
        <f>O274*H274</f>
        <v>0</v>
      </c>
      <c r="Q274" s="213">
        <v>5.0000000000000001E-4</v>
      </c>
      <c r="R274" s="213">
        <f>Q274*H274</f>
        <v>1E-3</v>
      </c>
      <c r="S274" s="213">
        <v>0</v>
      </c>
      <c r="T274" s="214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215" t="s">
        <v>127</v>
      </c>
      <c r="AT274" s="215" t="s">
        <v>123</v>
      </c>
      <c r="AU274" s="215" t="s">
        <v>83</v>
      </c>
      <c r="AY274" s="16" t="s">
        <v>120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6" t="s">
        <v>81</v>
      </c>
      <c r="BK274" s="216">
        <f>ROUND(I274*H274,2)</f>
        <v>0</v>
      </c>
      <c r="BL274" s="16" t="s">
        <v>127</v>
      </c>
      <c r="BM274" s="215" t="s">
        <v>516</v>
      </c>
    </row>
    <row r="275" spans="1:65" s="2" customFormat="1" ht="21.75" customHeight="1">
      <c r="A275" s="33"/>
      <c r="B275" s="34"/>
      <c r="C275" s="217" t="s">
        <v>517</v>
      </c>
      <c r="D275" s="217" t="s">
        <v>130</v>
      </c>
      <c r="E275" s="218" t="s">
        <v>518</v>
      </c>
      <c r="F275" s="219" t="s">
        <v>519</v>
      </c>
      <c r="G275" s="220" t="s">
        <v>207</v>
      </c>
      <c r="H275" s="221">
        <v>1</v>
      </c>
      <c r="I275" s="222"/>
      <c r="J275" s="223">
        <f>ROUND(I275*H275,2)</f>
        <v>0</v>
      </c>
      <c r="K275" s="224"/>
      <c r="L275" s="225"/>
      <c r="M275" s="226" t="s">
        <v>1</v>
      </c>
      <c r="N275" s="227" t="s">
        <v>38</v>
      </c>
      <c r="O275" s="70"/>
      <c r="P275" s="213">
        <f>O275*H275</f>
        <v>0</v>
      </c>
      <c r="Q275" s="213">
        <v>3.13E-3</v>
      </c>
      <c r="R275" s="213">
        <f>Q275*H275</f>
        <v>3.13E-3</v>
      </c>
      <c r="S275" s="213">
        <v>0</v>
      </c>
      <c r="T275" s="214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215" t="s">
        <v>133</v>
      </c>
      <c r="AT275" s="215" t="s">
        <v>130</v>
      </c>
      <c r="AU275" s="215" t="s">
        <v>83</v>
      </c>
      <c r="AY275" s="16" t="s">
        <v>120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6" t="s">
        <v>81</v>
      </c>
      <c r="BK275" s="216">
        <f>ROUND(I275*H275,2)</f>
        <v>0</v>
      </c>
      <c r="BL275" s="16" t="s">
        <v>127</v>
      </c>
      <c r="BM275" s="215" t="s">
        <v>520</v>
      </c>
    </row>
    <row r="276" spans="1:65" s="13" customFormat="1">
      <c r="B276" s="228"/>
      <c r="C276" s="229"/>
      <c r="D276" s="230" t="s">
        <v>135</v>
      </c>
      <c r="E276" s="231" t="s">
        <v>1</v>
      </c>
      <c r="F276" s="232" t="s">
        <v>278</v>
      </c>
      <c r="G276" s="229"/>
      <c r="H276" s="233">
        <v>1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AT276" s="239" t="s">
        <v>135</v>
      </c>
      <c r="AU276" s="239" t="s">
        <v>83</v>
      </c>
      <c r="AV276" s="13" t="s">
        <v>83</v>
      </c>
      <c r="AW276" s="13" t="s">
        <v>30</v>
      </c>
      <c r="AX276" s="13" t="s">
        <v>81</v>
      </c>
      <c r="AY276" s="239" t="s">
        <v>120</v>
      </c>
    </row>
    <row r="277" spans="1:65" s="2" customFormat="1" ht="16.5" customHeight="1">
      <c r="A277" s="33"/>
      <c r="B277" s="34"/>
      <c r="C277" s="217" t="s">
        <v>521</v>
      </c>
      <c r="D277" s="217" t="s">
        <v>130</v>
      </c>
      <c r="E277" s="218" t="s">
        <v>522</v>
      </c>
      <c r="F277" s="219" t="s">
        <v>523</v>
      </c>
      <c r="G277" s="220" t="s">
        <v>207</v>
      </c>
      <c r="H277" s="221">
        <v>1</v>
      </c>
      <c r="I277" s="222"/>
      <c r="J277" s="223">
        <f>ROUND(I277*H277,2)</f>
        <v>0</v>
      </c>
      <c r="K277" s="224"/>
      <c r="L277" s="225"/>
      <c r="M277" s="226" t="s">
        <v>1</v>
      </c>
      <c r="N277" s="227" t="s">
        <v>38</v>
      </c>
      <c r="O277" s="70"/>
      <c r="P277" s="213">
        <f>O277*H277</f>
        <v>0</v>
      </c>
      <c r="Q277" s="213">
        <v>1.33E-3</v>
      </c>
      <c r="R277" s="213">
        <f>Q277*H277</f>
        <v>1.33E-3</v>
      </c>
      <c r="S277" s="213">
        <v>0</v>
      </c>
      <c r="T277" s="214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215" t="s">
        <v>133</v>
      </c>
      <c r="AT277" s="215" t="s">
        <v>130</v>
      </c>
      <c r="AU277" s="215" t="s">
        <v>83</v>
      </c>
      <c r="AY277" s="16" t="s">
        <v>120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6" t="s">
        <v>81</v>
      </c>
      <c r="BK277" s="216">
        <f>ROUND(I277*H277,2)</f>
        <v>0</v>
      </c>
      <c r="BL277" s="16" t="s">
        <v>127</v>
      </c>
      <c r="BM277" s="215" t="s">
        <v>524</v>
      </c>
    </row>
    <row r="278" spans="1:65" s="13" customFormat="1">
      <c r="B278" s="228"/>
      <c r="C278" s="229"/>
      <c r="D278" s="230" t="s">
        <v>135</v>
      </c>
      <c r="E278" s="231" t="s">
        <v>1</v>
      </c>
      <c r="F278" s="232" t="s">
        <v>278</v>
      </c>
      <c r="G278" s="229"/>
      <c r="H278" s="233">
        <v>1</v>
      </c>
      <c r="I278" s="234"/>
      <c r="J278" s="229"/>
      <c r="K278" s="229"/>
      <c r="L278" s="235"/>
      <c r="M278" s="236"/>
      <c r="N278" s="237"/>
      <c r="O278" s="237"/>
      <c r="P278" s="237"/>
      <c r="Q278" s="237"/>
      <c r="R278" s="237"/>
      <c r="S278" s="237"/>
      <c r="T278" s="238"/>
      <c r="AT278" s="239" t="s">
        <v>135</v>
      </c>
      <c r="AU278" s="239" t="s">
        <v>83</v>
      </c>
      <c r="AV278" s="13" t="s">
        <v>83</v>
      </c>
      <c r="AW278" s="13" t="s">
        <v>30</v>
      </c>
      <c r="AX278" s="13" t="s">
        <v>81</v>
      </c>
      <c r="AY278" s="239" t="s">
        <v>120</v>
      </c>
    </row>
    <row r="279" spans="1:65" s="2" customFormat="1" ht="16.5" customHeight="1">
      <c r="A279" s="33"/>
      <c r="B279" s="34"/>
      <c r="C279" s="203" t="s">
        <v>525</v>
      </c>
      <c r="D279" s="203" t="s">
        <v>123</v>
      </c>
      <c r="E279" s="204" t="s">
        <v>526</v>
      </c>
      <c r="F279" s="205" t="s">
        <v>527</v>
      </c>
      <c r="G279" s="206" t="s">
        <v>207</v>
      </c>
      <c r="H279" s="207">
        <v>2</v>
      </c>
      <c r="I279" s="208"/>
      <c r="J279" s="209">
        <f>ROUND(I279*H279,2)</f>
        <v>0</v>
      </c>
      <c r="K279" s="210"/>
      <c r="L279" s="38"/>
      <c r="M279" s="211" t="s">
        <v>1</v>
      </c>
      <c r="N279" s="212" t="s">
        <v>38</v>
      </c>
      <c r="O279" s="70"/>
      <c r="P279" s="213">
        <f>O279*H279</f>
        <v>0</v>
      </c>
      <c r="Q279" s="213">
        <v>2.3000000000000001E-4</v>
      </c>
      <c r="R279" s="213">
        <f>Q279*H279</f>
        <v>4.6000000000000001E-4</v>
      </c>
      <c r="S279" s="213">
        <v>0</v>
      </c>
      <c r="T279" s="214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215" t="s">
        <v>127</v>
      </c>
      <c r="AT279" s="215" t="s">
        <v>123</v>
      </c>
      <c r="AU279" s="215" t="s">
        <v>83</v>
      </c>
      <c r="AY279" s="16" t="s">
        <v>120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6" t="s">
        <v>81</v>
      </c>
      <c r="BK279" s="216">
        <f>ROUND(I279*H279,2)</f>
        <v>0</v>
      </c>
      <c r="BL279" s="16" t="s">
        <v>127</v>
      </c>
      <c r="BM279" s="215" t="s">
        <v>528</v>
      </c>
    </row>
    <row r="280" spans="1:65" s="2" customFormat="1" ht="21.75" customHeight="1">
      <c r="A280" s="33"/>
      <c r="B280" s="34"/>
      <c r="C280" s="203" t="s">
        <v>529</v>
      </c>
      <c r="D280" s="203" t="s">
        <v>123</v>
      </c>
      <c r="E280" s="204" t="s">
        <v>530</v>
      </c>
      <c r="F280" s="205" t="s">
        <v>531</v>
      </c>
      <c r="G280" s="206" t="s">
        <v>207</v>
      </c>
      <c r="H280" s="207">
        <v>83</v>
      </c>
      <c r="I280" s="208"/>
      <c r="J280" s="209">
        <f>ROUND(I280*H280,2)</f>
        <v>0</v>
      </c>
      <c r="K280" s="210"/>
      <c r="L280" s="38"/>
      <c r="M280" s="211" t="s">
        <v>1</v>
      </c>
      <c r="N280" s="212" t="s">
        <v>38</v>
      </c>
      <c r="O280" s="70"/>
      <c r="P280" s="213">
        <f>O280*H280</f>
        <v>0</v>
      </c>
      <c r="Q280" s="213">
        <v>2.2000000000000001E-4</v>
      </c>
      <c r="R280" s="213">
        <f>Q280*H280</f>
        <v>1.8260000000000002E-2</v>
      </c>
      <c r="S280" s="213">
        <v>0</v>
      </c>
      <c r="T280" s="214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215" t="s">
        <v>127</v>
      </c>
      <c r="AT280" s="215" t="s">
        <v>123</v>
      </c>
      <c r="AU280" s="215" t="s">
        <v>83</v>
      </c>
      <c r="AY280" s="16" t="s">
        <v>120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16" t="s">
        <v>81</v>
      </c>
      <c r="BK280" s="216">
        <f>ROUND(I280*H280,2)</f>
        <v>0</v>
      </c>
      <c r="BL280" s="16" t="s">
        <v>127</v>
      </c>
      <c r="BM280" s="215" t="s">
        <v>532</v>
      </c>
    </row>
    <row r="281" spans="1:65" s="13" customFormat="1">
      <c r="B281" s="228"/>
      <c r="C281" s="229"/>
      <c r="D281" s="230" t="s">
        <v>135</v>
      </c>
      <c r="E281" s="231" t="s">
        <v>1</v>
      </c>
      <c r="F281" s="232" t="s">
        <v>533</v>
      </c>
      <c r="G281" s="229"/>
      <c r="H281" s="233">
        <v>83</v>
      </c>
      <c r="I281" s="234"/>
      <c r="J281" s="229"/>
      <c r="K281" s="229"/>
      <c r="L281" s="235"/>
      <c r="M281" s="236"/>
      <c r="N281" s="237"/>
      <c r="O281" s="237"/>
      <c r="P281" s="237"/>
      <c r="Q281" s="237"/>
      <c r="R281" s="237"/>
      <c r="S281" s="237"/>
      <c r="T281" s="238"/>
      <c r="AT281" s="239" t="s">
        <v>135</v>
      </c>
      <c r="AU281" s="239" t="s">
        <v>83</v>
      </c>
      <c r="AV281" s="13" t="s">
        <v>83</v>
      </c>
      <c r="AW281" s="13" t="s">
        <v>30</v>
      </c>
      <c r="AX281" s="13" t="s">
        <v>81</v>
      </c>
      <c r="AY281" s="239" t="s">
        <v>120</v>
      </c>
    </row>
    <row r="282" spans="1:65" s="2" customFormat="1" ht="21.75" customHeight="1">
      <c r="A282" s="33"/>
      <c r="B282" s="34"/>
      <c r="C282" s="203" t="s">
        <v>534</v>
      </c>
      <c r="D282" s="203" t="s">
        <v>123</v>
      </c>
      <c r="E282" s="204" t="s">
        <v>535</v>
      </c>
      <c r="F282" s="205" t="s">
        <v>536</v>
      </c>
      <c r="G282" s="206" t="s">
        <v>207</v>
      </c>
      <c r="H282" s="207">
        <v>10</v>
      </c>
      <c r="I282" s="208"/>
      <c r="J282" s="209">
        <f>ROUND(I282*H282,2)</f>
        <v>0</v>
      </c>
      <c r="K282" s="210"/>
      <c r="L282" s="38"/>
      <c r="M282" s="211" t="s">
        <v>1</v>
      </c>
      <c r="N282" s="212" t="s">
        <v>38</v>
      </c>
      <c r="O282" s="70"/>
      <c r="P282" s="213">
        <f>O282*H282</f>
        <v>0</v>
      </c>
      <c r="Q282" s="213">
        <v>2.7E-4</v>
      </c>
      <c r="R282" s="213">
        <f>Q282*H282</f>
        <v>2.7000000000000001E-3</v>
      </c>
      <c r="S282" s="213">
        <v>0</v>
      </c>
      <c r="T282" s="214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215" t="s">
        <v>127</v>
      </c>
      <c r="AT282" s="215" t="s">
        <v>123</v>
      </c>
      <c r="AU282" s="215" t="s">
        <v>83</v>
      </c>
      <c r="AY282" s="16" t="s">
        <v>120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6" t="s">
        <v>81</v>
      </c>
      <c r="BK282" s="216">
        <f>ROUND(I282*H282,2)</f>
        <v>0</v>
      </c>
      <c r="BL282" s="16" t="s">
        <v>127</v>
      </c>
      <c r="BM282" s="215" t="s">
        <v>537</v>
      </c>
    </row>
    <row r="283" spans="1:65" s="2" customFormat="1" ht="21.75" customHeight="1">
      <c r="A283" s="33"/>
      <c r="B283" s="34"/>
      <c r="C283" s="217" t="s">
        <v>538</v>
      </c>
      <c r="D283" s="217" t="s">
        <v>130</v>
      </c>
      <c r="E283" s="218" t="s">
        <v>539</v>
      </c>
      <c r="F283" s="219" t="s">
        <v>540</v>
      </c>
      <c r="G283" s="220" t="s">
        <v>207</v>
      </c>
      <c r="H283" s="221">
        <v>10</v>
      </c>
      <c r="I283" s="222"/>
      <c r="J283" s="223">
        <f>ROUND(I283*H283,2)</f>
        <v>0</v>
      </c>
      <c r="K283" s="224"/>
      <c r="L283" s="225"/>
      <c r="M283" s="226" t="s">
        <v>1</v>
      </c>
      <c r="N283" s="227" t="s">
        <v>38</v>
      </c>
      <c r="O283" s="70"/>
      <c r="P283" s="213">
        <f>O283*H283</f>
        <v>0</v>
      </c>
      <c r="Q283" s="213">
        <v>3.4000000000000002E-4</v>
      </c>
      <c r="R283" s="213">
        <f>Q283*H283</f>
        <v>3.4000000000000002E-3</v>
      </c>
      <c r="S283" s="213">
        <v>0</v>
      </c>
      <c r="T283" s="214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215" t="s">
        <v>133</v>
      </c>
      <c r="AT283" s="215" t="s">
        <v>130</v>
      </c>
      <c r="AU283" s="215" t="s">
        <v>83</v>
      </c>
      <c r="AY283" s="16" t="s">
        <v>120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6" t="s">
        <v>81</v>
      </c>
      <c r="BK283" s="216">
        <f>ROUND(I283*H283,2)</f>
        <v>0</v>
      </c>
      <c r="BL283" s="16" t="s">
        <v>127</v>
      </c>
      <c r="BM283" s="215" t="s">
        <v>541</v>
      </c>
    </row>
    <row r="284" spans="1:65" s="13" customFormat="1">
      <c r="B284" s="228"/>
      <c r="C284" s="229"/>
      <c r="D284" s="230" t="s">
        <v>135</v>
      </c>
      <c r="E284" s="231" t="s">
        <v>1</v>
      </c>
      <c r="F284" s="232" t="s">
        <v>376</v>
      </c>
      <c r="G284" s="229"/>
      <c r="H284" s="233">
        <v>10</v>
      </c>
      <c r="I284" s="234"/>
      <c r="J284" s="229"/>
      <c r="K284" s="229"/>
      <c r="L284" s="235"/>
      <c r="M284" s="236"/>
      <c r="N284" s="237"/>
      <c r="O284" s="237"/>
      <c r="P284" s="237"/>
      <c r="Q284" s="237"/>
      <c r="R284" s="237"/>
      <c r="S284" s="237"/>
      <c r="T284" s="238"/>
      <c r="AT284" s="239" t="s">
        <v>135</v>
      </c>
      <c r="AU284" s="239" t="s">
        <v>83</v>
      </c>
      <c r="AV284" s="13" t="s">
        <v>83</v>
      </c>
      <c r="AW284" s="13" t="s">
        <v>30</v>
      </c>
      <c r="AX284" s="13" t="s">
        <v>81</v>
      </c>
      <c r="AY284" s="239" t="s">
        <v>120</v>
      </c>
    </row>
    <row r="285" spans="1:65" s="2" customFormat="1" ht="21.75" customHeight="1">
      <c r="A285" s="33"/>
      <c r="B285" s="34"/>
      <c r="C285" s="203" t="s">
        <v>542</v>
      </c>
      <c r="D285" s="203" t="s">
        <v>123</v>
      </c>
      <c r="E285" s="204" t="s">
        <v>543</v>
      </c>
      <c r="F285" s="205" t="s">
        <v>544</v>
      </c>
      <c r="G285" s="206" t="s">
        <v>207</v>
      </c>
      <c r="H285" s="207">
        <v>6</v>
      </c>
      <c r="I285" s="208"/>
      <c r="J285" s="209">
        <f>ROUND(I285*H285,2)</f>
        <v>0</v>
      </c>
      <c r="K285" s="210"/>
      <c r="L285" s="38"/>
      <c r="M285" s="211" t="s">
        <v>1</v>
      </c>
      <c r="N285" s="212" t="s">
        <v>38</v>
      </c>
      <c r="O285" s="70"/>
      <c r="P285" s="213">
        <f>O285*H285</f>
        <v>0</v>
      </c>
      <c r="Q285" s="213">
        <v>1.47E-3</v>
      </c>
      <c r="R285" s="213">
        <f>Q285*H285</f>
        <v>8.8199999999999997E-3</v>
      </c>
      <c r="S285" s="213">
        <v>0</v>
      </c>
      <c r="T285" s="214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215" t="s">
        <v>127</v>
      </c>
      <c r="AT285" s="215" t="s">
        <v>123</v>
      </c>
      <c r="AU285" s="215" t="s">
        <v>83</v>
      </c>
      <c r="AY285" s="16" t="s">
        <v>120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6" t="s">
        <v>81</v>
      </c>
      <c r="BK285" s="216">
        <f>ROUND(I285*H285,2)</f>
        <v>0</v>
      </c>
      <c r="BL285" s="16" t="s">
        <v>127</v>
      </c>
      <c r="BM285" s="215" t="s">
        <v>545</v>
      </c>
    </row>
    <row r="286" spans="1:65" s="13" customFormat="1">
      <c r="B286" s="228"/>
      <c r="C286" s="229"/>
      <c r="D286" s="230" t="s">
        <v>135</v>
      </c>
      <c r="E286" s="231" t="s">
        <v>1</v>
      </c>
      <c r="F286" s="232" t="s">
        <v>546</v>
      </c>
      <c r="G286" s="229"/>
      <c r="H286" s="233">
        <v>6</v>
      </c>
      <c r="I286" s="234"/>
      <c r="J286" s="229"/>
      <c r="K286" s="229"/>
      <c r="L286" s="235"/>
      <c r="M286" s="236"/>
      <c r="N286" s="237"/>
      <c r="O286" s="237"/>
      <c r="P286" s="237"/>
      <c r="Q286" s="237"/>
      <c r="R286" s="237"/>
      <c r="S286" s="237"/>
      <c r="T286" s="238"/>
      <c r="AT286" s="239" t="s">
        <v>135</v>
      </c>
      <c r="AU286" s="239" t="s">
        <v>83</v>
      </c>
      <c r="AV286" s="13" t="s">
        <v>83</v>
      </c>
      <c r="AW286" s="13" t="s">
        <v>30</v>
      </c>
      <c r="AX286" s="13" t="s">
        <v>81</v>
      </c>
      <c r="AY286" s="239" t="s">
        <v>120</v>
      </c>
    </row>
    <row r="287" spans="1:65" s="2" customFormat="1" ht="21.75" customHeight="1">
      <c r="A287" s="33"/>
      <c r="B287" s="34"/>
      <c r="C287" s="203" t="s">
        <v>547</v>
      </c>
      <c r="D287" s="203" t="s">
        <v>123</v>
      </c>
      <c r="E287" s="204" t="s">
        <v>548</v>
      </c>
      <c r="F287" s="205" t="s">
        <v>549</v>
      </c>
      <c r="G287" s="206" t="s">
        <v>160</v>
      </c>
      <c r="H287" s="207">
        <v>0.435</v>
      </c>
      <c r="I287" s="208"/>
      <c r="J287" s="209">
        <f>ROUND(I287*H287,2)</f>
        <v>0</v>
      </c>
      <c r="K287" s="210"/>
      <c r="L287" s="38"/>
      <c r="M287" s="211" t="s">
        <v>1</v>
      </c>
      <c r="N287" s="212" t="s">
        <v>38</v>
      </c>
      <c r="O287" s="70"/>
      <c r="P287" s="213">
        <f>O287*H287</f>
        <v>0</v>
      </c>
      <c r="Q287" s="213">
        <v>0</v>
      </c>
      <c r="R287" s="213">
        <f>Q287*H287</f>
        <v>0</v>
      </c>
      <c r="S287" s="213">
        <v>0</v>
      </c>
      <c r="T287" s="214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215" t="s">
        <v>127</v>
      </c>
      <c r="AT287" s="215" t="s">
        <v>123</v>
      </c>
      <c r="AU287" s="215" t="s">
        <v>83</v>
      </c>
      <c r="AY287" s="16" t="s">
        <v>120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6" t="s">
        <v>81</v>
      </c>
      <c r="BK287" s="216">
        <f>ROUND(I287*H287,2)</f>
        <v>0</v>
      </c>
      <c r="BL287" s="16" t="s">
        <v>127</v>
      </c>
      <c r="BM287" s="215" t="s">
        <v>550</v>
      </c>
    </row>
    <row r="288" spans="1:65" s="12" customFormat="1" ht="22.75" customHeight="1">
      <c r="B288" s="187"/>
      <c r="C288" s="188"/>
      <c r="D288" s="189" t="s">
        <v>72</v>
      </c>
      <c r="E288" s="201" t="s">
        <v>551</v>
      </c>
      <c r="F288" s="201" t="s">
        <v>552</v>
      </c>
      <c r="G288" s="188"/>
      <c r="H288" s="188"/>
      <c r="I288" s="191"/>
      <c r="J288" s="202">
        <f>BK288</f>
        <v>0</v>
      </c>
      <c r="K288" s="188"/>
      <c r="L288" s="193"/>
      <c r="M288" s="194"/>
      <c r="N288" s="195"/>
      <c r="O288" s="195"/>
      <c r="P288" s="196">
        <f>SUM(P289:P379)</f>
        <v>0</v>
      </c>
      <c r="Q288" s="195"/>
      <c r="R288" s="196">
        <f>SUM(R289:R379)</f>
        <v>3.6366599999999996</v>
      </c>
      <c r="S288" s="195"/>
      <c r="T288" s="197">
        <f>SUM(T289:T379)</f>
        <v>0</v>
      </c>
      <c r="AR288" s="198" t="s">
        <v>83</v>
      </c>
      <c r="AT288" s="199" t="s">
        <v>72</v>
      </c>
      <c r="AU288" s="199" t="s">
        <v>81</v>
      </c>
      <c r="AY288" s="198" t="s">
        <v>120</v>
      </c>
      <c r="BK288" s="200">
        <f>SUM(BK289:BK379)</f>
        <v>0</v>
      </c>
    </row>
    <row r="289" spans="1:65" s="2" customFormat="1" ht="21.75" customHeight="1">
      <c r="A289" s="33"/>
      <c r="B289" s="34"/>
      <c r="C289" s="203" t="s">
        <v>553</v>
      </c>
      <c r="D289" s="203" t="s">
        <v>123</v>
      </c>
      <c r="E289" s="204" t="s">
        <v>554</v>
      </c>
      <c r="F289" s="205" t="s">
        <v>555</v>
      </c>
      <c r="G289" s="206" t="s">
        <v>207</v>
      </c>
      <c r="H289" s="207">
        <v>4</v>
      </c>
      <c r="I289" s="208"/>
      <c r="J289" s="209">
        <f>ROUND(I289*H289,2)</f>
        <v>0</v>
      </c>
      <c r="K289" s="210"/>
      <c r="L289" s="38"/>
      <c r="M289" s="211" t="s">
        <v>1</v>
      </c>
      <c r="N289" s="212" t="s">
        <v>38</v>
      </c>
      <c r="O289" s="70"/>
      <c r="P289" s="213">
        <f>O289*H289</f>
        <v>0</v>
      </c>
      <c r="Q289" s="213">
        <v>0</v>
      </c>
      <c r="R289" s="213">
        <f>Q289*H289</f>
        <v>0</v>
      </c>
      <c r="S289" s="213">
        <v>0</v>
      </c>
      <c r="T289" s="214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215" t="s">
        <v>127</v>
      </c>
      <c r="AT289" s="215" t="s">
        <v>123</v>
      </c>
      <c r="AU289" s="215" t="s">
        <v>83</v>
      </c>
      <c r="AY289" s="16" t="s">
        <v>120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6" t="s">
        <v>81</v>
      </c>
      <c r="BK289" s="216">
        <f>ROUND(I289*H289,2)</f>
        <v>0</v>
      </c>
      <c r="BL289" s="16" t="s">
        <v>127</v>
      </c>
      <c r="BM289" s="215" t="s">
        <v>556</v>
      </c>
    </row>
    <row r="290" spans="1:65" s="13" customFormat="1">
      <c r="B290" s="228"/>
      <c r="C290" s="229"/>
      <c r="D290" s="230" t="s">
        <v>135</v>
      </c>
      <c r="E290" s="231" t="s">
        <v>1</v>
      </c>
      <c r="F290" s="232" t="s">
        <v>557</v>
      </c>
      <c r="G290" s="229"/>
      <c r="H290" s="233">
        <v>4</v>
      </c>
      <c r="I290" s="234"/>
      <c r="J290" s="229"/>
      <c r="K290" s="229"/>
      <c r="L290" s="235"/>
      <c r="M290" s="236"/>
      <c r="N290" s="237"/>
      <c r="O290" s="237"/>
      <c r="P290" s="237"/>
      <c r="Q290" s="237"/>
      <c r="R290" s="237"/>
      <c r="S290" s="237"/>
      <c r="T290" s="238"/>
      <c r="AT290" s="239" t="s">
        <v>135</v>
      </c>
      <c r="AU290" s="239" t="s">
        <v>83</v>
      </c>
      <c r="AV290" s="13" t="s">
        <v>83</v>
      </c>
      <c r="AW290" s="13" t="s">
        <v>30</v>
      </c>
      <c r="AX290" s="13" t="s">
        <v>81</v>
      </c>
      <c r="AY290" s="239" t="s">
        <v>120</v>
      </c>
    </row>
    <row r="291" spans="1:65" s="2" customFormat="1" ht="21.75" customHeight="1">
      <c r="A291" s="33"/>
      <c r="B291" s="34"/>
      <c r="C291" s="203" t="s">
        <v>558</v>
      </c>
      <c r="D291" s="203" t="s">
        <v>123</v>
      </c>
      <c r="E291" s="204" t="s">
        <v>559</v>
      </c>
      <c r="F291" s="205" t="s">
        <v>560</v>
      </c>
      <c r="G291" s="206" t="s">
        <v>207</v>
      </c>
      <c r="H291" s="207">
        <v>122</v>
      </c>
      <c r="I291" s="208"/>
      <c r="J291" s="209">
        <f>ROUND(I291*H291,2)</f>
        <v>0</v>
      </c>
      <c r="K291" s="210"/>
      <c r="L291" s="38"/>
      <c r="M291" s="211" t="s">
        <v>1</v>
      </c>
      <c r="N291" s="212" t="s">
        <v>38</v>
      </c>
      <c r="O291" s="70"/>
      <c r="P291" s="213">
        <f>O291*H291</f>
        <v>0</v>
      </c>
      <c r="Q291" s="213">
        <v>0</v>
      </c>
      <c r="R291" s="213">
        <f>Q291*H291</f>
        <v>0</v>
      </c>
      <c r="S291" s="213">
        <v>0</v>
      </c>
      <c r="T291" s="214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215" t="s">
        <v>127</v>
      </c>
      <c r="AT291" s="215" t="s">
        <v>123</v>
      </c>
      <c r="AU291" s="215" t="s">
        <v>83</v>
      </c>
      <c r="AY291" s="16" t="s">
        <v>120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6" t="s">
        <v>81</v>
      </c>
      <c r="BK291" s="216">
        <f>ROUND(I291*H291,2)</f>
        <v>0</v>
      </c>
      <c r="BL291" s="16" t="s">
        <v>127</v>
      </c>
      <c r="BM291" s="215" t="s">
        <v>561</v>
      </c>
    </row>
    <row r="292" spans="1:65" s="13" customFormat="1">
      <c r="B292" s="228"/>
      <c r="C292" s="229"/>
      <c r="D292" s="230" t="s">
        <v>135</v>
      </c>
      <c r="E292" s="231" t="s">
        <v>1</v>
      </c>
      <c r="F292" s="232" t="s">
        <v>562</v>
      </c>
      <c r="G292" s="229"/>
      <c r="H292" s="233">
        <v>122</v>
      </c>
      <c r="I292" s="234"/>
      <c r="J292" s="229"/>
      <c r="K292" s="229"/>
      <c r="L292" s="235"/>
      <c r="M292" s="236"/>
      <c r="N292" s="237"/>
      <c r="O292" s="237"/>
      <c r="P292" s="237"/>
      <c r="Q292" s="237"/>
      <c r="R292" s="237"/>
      <c r="S292" s="237"/>
      <c r="T292" s="238"/>
      <c r="AT292" s="239" t="s">
        <v>135</v>
      </c>
      <c r="AU292" s="239" t="s">
        <v>83</v>
      </c>
      <c r="AV292" s="13" t="s">
        <v>83</v>
      </c>
      <c r="AW292" s="13" t="s">
        <v>30</v>
      </c>
      <c r="AX292" s="13" t="s">
        <v>81</v>
      </c>
      <c r="AY292" s="239" t="s">
        <v>120</v>
      </c>
    </row>
    <row r="293" spans="1:65" s="2" customFormat="1" ht="21.75" customHeight="1">
      <c r="A293" s="33"/>
      <c r="B293" s="34"/>
      <c r="C293" s="203" t="s">
        <v>563</v>
      </c>
      <c r="D293" s="203" t="s">
        <v>123</v>
      </c>
      <c r="E293" s="204" t="s">
        <v>564</v>
      </c>
      <c r="F293" s="205" t="s">
        <v>565</v>
      </c>
      <c r="G293" s="206" t="s">
        <v>207</v>
      </c>
      <c r="H293" s="207">
        <v>2</v>
      </c>
      <c r="I293" s="208"/>
      <c r="J293" s="209">
        <f>ROUND(I293*H293,2)</f>
        <v>0</v>
      </c>
      <c r="K293" s="210"/>
      <c r="L293" s="38"/>
      <c r="M293" s="211" t="s">
        <v>1</v>
      </c>
      <c r="N293" s="212" t="s">
        <v>38</v>
      </c>
      <c r="O293" s="70"/>
      <c r="P293" s="213">
        <f>O293*H293</f>
        <v>0</v>
      </c>
      <c r="Q293" s="213">
        <v>8.3999999999999995E-3</v>
      </c>
      <c r="R293" s="213">
        <f>Q293*H293</f>
        <v>1.6799999999999999E-2</v>
      </c>
      <c r="S293" s="213">
        <v>0</v>
      </c>
      <c r="T293" s="214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215" t="s">
        <v>127</v>
      </c>
      <c r="AT293" s="215" t="s">
        <v>123</v>
      </c>
      <c r="AU293" s="215" t="s">
        <v>83</v>
      </c>
      <c r="AY293" s="16" t="s">
        <v>120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6" t="s">
        <v>81</v>
      </c>
      <c r="BK293" s="216">
        <f>ROUND(I293*H293,2)</f>
        <v>0</v>
      </c>
      <c r="BL293" s="16" t="s">
        <v>127</v>
      </c>
      <c r="BM293" s="215" t="s">
        <v>566</v>
      </c>
    </row>
    <row r="294" spans="1:65" s="13" customFormat="1">
      <c r="B294" s="228"/>
      <c r="C294" s="229"/>
      <c r="D294" s="230" t="s">
        <v>135</v>
      </c>
      <c r="E294" s="231" t="s">
        <v>1</v>
      </c>
      <c r="F294" s="232" t="s">
        <v>567</v>
      </c>
      <c r="G294" s="229"/>
      <c r="H294" s="233">
        <v>2</v>
      </c>
      <c r="I294" s="234"/>
      <c r="J294" s="229"/>
      <c r="K294" s="229"/>
      <c r="L294" s="235"/>
      <c r="M294" s="236"/>
      <c r="N294" s="237"/>
      <c r="O294" s="237"/>
      <c r="P294" s="237"/>
      <c r="Q294" s="237"/>
      <c r="R294" s="237"/>
      <c r="S294" s="237"/>
      <c r="T294" s="238"/>
      <c r="AT294" s="239" t="s">
        <v>135</v>
      </c>
      <c r="AU294" s="239" t="s">
        <v>83</v>
      </c>
      <c r="AV294" s="13" t="s">
        <v>83</v>
      </c>
      <c r="AW294" s="13" t="s">
        <v>30</v>
      </c>
      <c r="AX294" s="13" t="s">
        <v>81</v>
      </c>
      <c r="AY294" s="239" t="s">
        <v>120</v>
      </c>
    </row>
    <row r="295" spans="1:65" s="2" customFormat="1" ht="21.75" customHeight="1">
      <c r="A295" s="33"/>
      <c r="B295" s="34"/>
      <c r="C295" s="203" t="s">
        <v>568</v>
      </c>
      <c r="D295" s="203" t="s">
        <v>123</v>
      </c>
      <c r="E295" s="204" t="s">
        <v>569</v>
      </c>
      <c r="F295" s="205" t="s">
        <v>570</v>
      </c>
      <c r="G295" s="206" t="s">
        <v>207</v>
      </c>
      <c r="H295" s="207">
        <v>2</v>
      </c>
      <c r="I295" s="208"/>
      <c r="J295" s="209">
        <f>ROUND(I295*H295,2)</f>
        <v>0</v>
      </c>
      <c r="K295" s="210"/>
      <c r="L295" s="38"/>
      <c r="M295" s="211" t="s">
        <v>1</v>
      </c>
      <c r="N295" s="212" t="s">
        <v>38</v>
      </c>
      <c r="O295" s="70"/>
      <c r="P295" s="213">
        <f>O295*H295</f>
        <v>0</v>
      </c>
      <c r="Q295" s="213">
        <v>1.336E-2</v>
      </c>
      <c r="R295" s="213">
        <f>Q295*H295</f>
        <v>2.6720000000000001E-2</v>
      </c>
      <c r="S295" s="213">
        <v>0</v>
      </c>
      <c r="T295" s="214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215" t="s">
        <v>127</v>
      </c>
      <c r="AT295" s="215" t="s">
        <v>123</v>
      </c>
      <c r="AU295" s="215" t="s">
        <v>83</v>
      </c>
      <c r="AY295" s="16" t="s">
        <v>120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6" t="s">
        <v>81</v>
      </c>
      <c r="BK295" s="216">
        <f>ROUND(I295*H295,2)</f>
        <v>0</v>
      </c>
      <c r="BL295" s="16" t="s">
        <v>127</v>
      </c>
      <c r="BM295" s="215" t="s">
        <v>571</v>
      </c>
    </row>
    <row r="296" spans="1:65" s="13" customFormat="1">
      <c r="B296" s="228"/>
      <c r="C296" s="229"/>
      <c r="D296" s="230" t="s">
        <v>135</v>
      </c>
      <c r="E296" s="231" t="s">
        <v>1</v>
      </c>
      <c r="F296" s="232" t="s">
        <v>567</v>
      </c>
      <c r="G296" s="229"/>
      <c r="H296" s="233">
        <v>2</v>
      </c>
      <c r="I296" s="234"/>
      <c r="J296" s="229"/>
      <c r="K296" s="229"/>
      <c r="L296" s="235"/>
      <c r="M296" s="236"/>
      <c r="N296" s="237"/>
      <c r="O296" s="237"/>
      <c r="P296" s="237"/>
      <c r="Q296" s="237"/>
      <c r="R296" s="237"/>
      <c r="S296" s="237"/>
      <c r="T296" s="238"/>
      <c r="AT296" s="239" t="s">
        <v>135</v>
      </c>
      <c r="AU296" s="239" t="s">
        <v>83</v>
      </c>
      <c r="AV296" s="13" t="s">
        <v>83</v>
      </c>
      <c r="AW296" s="13" t="s">
        <v>30</v>
      </c>
      <c r="AX296" s="13" t="s">
        <v>81</v>
      </c>
      <c r="AY296" s="239" t="s">
        <v>120</v>
      </c>
    </row>
    <row r="297" spans="1:65" s="2" customFormat="1" ht="21.75" customHeight="1">
      <c r="A297" s="33"/>
      <c r="B297" s="34"/>
      <c r="C297" s="203" t="s">
        <v>572</v>
      </c>
      <c r="D297" s="203" t="s">
        <v>123</v>
      </c>
      <c r="E297" s="204" t="s">
        <v>573</v>
      </c>
      <c r="F297" s="205" t="s">
        <v>574</v>
      </c>
      <c r="G297" s="206" t="s">
        <v>207</v>
      </c>
      <c r="H297" s="207">
        <v>2</v>
      </c>
      <c r="I297" s="208"/>
      <c r="J297" s="209">
        <f>ROUND(I297*H297,2)</f>
        <v>0</v>
      </c>
      <c r="K297" s="210"/>
      <c r="L297" s="38"/>
      <c r="M297" s="211" t="s">
        <v>1</v>
      </c>
      <c r="N297" s="212" t="s">
        <v>38</v>
      </c>
      <c r="O297" s="70"/>
      <c r="P297" s="213">
        <f>O297*H297</f>
        <v>0</v>
      </c>
      <c r="Q297" s="213">
        <v>1.46E-2</v>
      </c>
      <c r="R297" s="213">
        <f>Q297*H297</f>
        <v>2.92E-2</v>
      </c>
      <c r="S297" s="213">
        <v>0</v>
      </c>
      <c r="T297" s="214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215" t="s">
        <v>127</v>
      </c>
      <c r="AT297" s="215" t="s">
        <v>123</v>
      </c>
      <c r="AU297" s="215" t="s">
        <v>83</v>
      </c>
      <c r="AY297" s="16" t="s">
        <v>120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16" t="s">
        <v>81</v>
      </c>
      <c r="BK297" s="216">
        <f>ROUND(I297*H297,2)</f>
        <v>0</v>
      </c>
      <c r="BL297" s="16" t="s">
        <v>127</v>
      </c>
      <c r="BM297" s="215" t="s">
        <v>575</v>
      </c>
    </row>
    <row r="298" spans="1:65" s="13" customFormat="1">
      <c r="B298" s="228"/>
      <c r="C298" s="229"/>
      <c r="D298" s="230" t="s">
        <v>135</v>
      </c>
      <c r="E298" s="231" t="s">
        <v>1</v>
      </c>
      <c r="F298" s="232" t="s">
        <v>567</v>
      </c>
      <c r="G298" s="229"/>
      <c r="H298" s="233">
        <v>2</v>
      </c>
      <c r="I298" s="234"/>
      <c r="J298" s="229"/>
      <c r="K298" s="229"/>
      <c r="L298" s="235"/>
      <c r="M298" s="236"/>
      <c r="N298" s="237"/>
      <c r="O298" s="237"/>
      <c r="P298" s="237"/>
      <c r="Q298" s="237"/>
      <c r="R298" s="237"/>
      <c r="S298" s="237"/>
      <c r="T298" s="238"/>
      <c r="AT298" s="239" t="s">
        <v>135</v>
      </c>
      <c r="AU298" s="239" t="s">
        <v>83</v>
      </c>
      <c r="AV298" s="13" t="s">
        <v>83</v>
      </c>
      <c r="AW298" s="13" t="s">
        <v>30</v>
      </c>
      <c r="AX298" s="13" t="s">
        <v>81</v>
      </c>
      <c r="AY298" s="239" t="s">
        <v>120</v>
      </c>
    </row>
    <row r="299" spans="1:65" s="2" customFormat="1" ht="21.75" customHeight="1">
      <c r="A299" s="33"/>
      <c r="B299" s="34"/>
      <c r="C299" s="203" t="s">
        <v>576</v>
      </c>
      <c r="D299" s="203" t="s">
        <v>123</v>
      </c>
      <c r="E299" s="204" t="s">
        <v>577</v>
      </c>
      <c r="F299" s="205" t="s">
        <v>578</v>
      </c>
      <c r="G299" s="206" t="s">
        <v>207</v>
      </c>
      <c r="H299" s="207">
        <v>4</v>
      </c>
      <c r="I299" s="208"/>
      <c r="J299" s="209">
        <f>ROUND(I299*H299,2)</f>
        <v>0</v>
      </c>
      <c r="K299" s="210"/>
      <c r="L299" s="38"/>
      <c r="M299" s="211" t="s">
        <v>1</v>
      </c>
      <c r="N299" s="212" t="s">
        <v>38</v>
      </c>
      <c r="O299" s="70"/>
      <c r="P299" s="213">
        <f>O299*H299</f>
        <v>0</v>
      </c>
      <c r="Q299" s="213">
        <v>1.54E-2</v>
      </c>
      <c r="R299" s="213">
        <f>Q299*H299</f>
        <v>6.1600000000000002E-2</v>
      </c>
      <c r="S299" s="213">
        <v>0</v>
      </c>
      <c r="T299" s="214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215" t="s">
        <v>127</v>
      </c>
      <c r="AT299" s="215" t="s">
        <v>123</v>
      </c>
      <c r="AU299" s="215" t="s">
        <v>83</v>
      </c>
      <c r="AY299" s="16" t="s">
        <v>120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6" t="s">
        <v>81</v>
      </c>
      <c r="BK299" s="216">
        <f>ROUND(I299*H299,2)</f>
        <v>0</v>
      </c>
      <c r="BL299" s="16" t="s">
        <v>127</v>
      </c>
      <c r="BM299" s="215" t="s">
        <v>579</v>
      </c>
    </row>
    <row r="300" spans="1:65" s="13" customFormat="1">
      <c r="B300" s="228"/>
      <c r="C300" s="229"/>
      <c r="D300" s="230" t="s">
        <v>135</v>
      </c>
      <c r="E300" s="231" t="s">
        <v>1</v>
      </c>
      <c r="F300" s="232" t="s">
        <v>580</v>
      </c>
      <c r="G300" s="229"/>
      <c r="H300" s="233">
        <v>4</v>
      </c>
      <c r="I300" s="234"/>
      <c r="J300" s="229"/>
      <c r="K300" s="229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135</v>
      </c>
      <c r="AU300" s="239" t="s">
        <v>83</v>
      </c>
      <c r="AV300" s="13" t="s">
        <v>83</v>
      </c>
      <c r="AW300" s="13" t="s">
        <v>30</v>
      </c>
      <c r="AX300" s="13" t="s">
        <v>81</v>
      </c>
      <c r="AY300" s="239" t="s">
        <v>120</v>
      </c>
    </row>
    <row r="301" spans="1:65" s="2" customFormat="1" ht="21.75" customHeight="1">
      <c r="A301" s="33"/>
      <c r="B301" s="34"/>
      <c r="C301" s="203" t="s">
        <v>581</v>
      </c>
      <c r="D301" s="203" t="s">
        <v>123</v>
      </c>
      <c r="E301" s="204" t="s">
        <v>582</v>
      </c>
      <c r="F301" s="205" t="s">
        <v>583</v>
      </c>
      <c r="G301" s="206" t="s">
        <v>207</v>
      </c>
      <c r="H301" s="207">
        <v>1</v>
      </c>
      <c r="I301" s="208"/>
      <c r="J301" s="209">
        <f>ROUND(I301*H301,2)</f>
        <v>0</v>
      </c>
      <c r="K301" s="210"/>
      <c r="L301" s="38"/>
      <c r="M301" s="211" t="s">
        <v>1</v>
      </c>
      <c r="N301" s="212" t="s">
        <v>38</v>
      </c>
      <c r="O301" s="70"/>
      <c r="P301" s="213">
        <f>O301*H301</f>
        <v>0</v>
      </c>
      <c r="Q301" s="213">
        <v>1.7080000000000001E-2</v>
      </c>
      <c r="R301" s="213">
        <f>Q301*H301</f>
        <v>1.7080000000000001E-2</v>
      </c>
      <c r="S301" s="213">
        <v>0</v>
      </c>
      <c r="T301" s="214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215" t="s">
        <v>127</v>
      </c>
      <c r="AT301" s="215" t="s">
        <v>123</v>
      </c>
      <c r="AU301" s="215" t="s">
        <v>83</v>
      </c>
      <c r="AY301" s="16" t="s">
        <v>120</v>
      </c>
      <c r="BE301" s="216">
        <f>IF(N301="základní",J301,0)</f>
        <v>0</v>
      </c>
      <c r="BF301" s="216">
        <f>IF(N301="snížená",J301,0)</f>
        <v>0</v>
      </c>
      <c r="BG301" s="216">
        <f>IF(N301="zákl. přenesená",J301,0)</f>
        <v>0</v>
      </c>
      <c r="BH301" s="216">
        <f>IF(N301="sníž. přenesená",J301,0)</f>
        <v>0</v>
      </c>
      <c r="BI301" s="216">
        <f>IF(N301="nulová",J301,0)</f>
        <v>0</v>
      </c>
      <c r="BJ301" s="16" t="s">
        <v>81</v>
      </c>
      <c r="BK301" s="216">
        <f>ROUND(I301*H301,2)</f>
        <v>0</v>
      </c>
      <c r="BL301" s="16" t="s">
        <v>127</v>
      </c>
      <c r="BM301" s="215" t="s">
        <v>584</v>
      </c>
    </row>
    <row r="302" spans="1:65" s="13" customFormat="1">
      <c r="B302" s="228"/>
      <c r="C302" s="229"/>
      <c r="D302" s="230" t="s">
        <v>135</v>
      </c>
      <c r="E302" s="231" t="s">
        <v>1</v>
      </c>
      <c r="F302" s="232" t="s">
        <v>585</v>
      </c>
      <c r="G302" s="229"/>
      <c r="H302" s="233">
        <v>1</v>
      </c>
      <c r="I302" s="234"/>
      <c r="J302" s="229"/>
      <c r="K302" s="229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135</v>
      </c>
      <c r="AU302" s="239" t="s">
        <v>83</v>
      </c>
      <c r="AV302" s="13" t="s">
        <v>83</v>
      </c>
      <c r="AW302" s="13" t="s">
        <v>30</v>
      </c>
      <c r="AX302" s="13" t="s">
        <v>81</v>
      </c>
      <c r="AY302" s="239" t="s">
        <v>120</v>
      </c>
    </row>
    <row r="303" spans="1:65" s="2" customFormat="1" ht="21.75" customHeight="1">
      <c r="A303" s="33"/>
      <c r="B303" s="34"/>
      <c r="C303" s="203" t="s">
        <v>586</v>
      </c>
      <c r="D303" s="203" t="s">
        <v>123</v>
      </c>
      <c r="E303" s="204" t="s">
        <v>587</v>
      </c>
      <c r="F303" s="205" t="s">
        <v>588</v>
      </c>
      <c r="G303" s="206" t="s">
        <v>207</v>
      </c>
      <c r="H303" s="207">
        <v>2</v>
      </c>
      <c r="I303" s="208"/>
      <c r="J303" s="209">
        <f>ROUND(I303*H303,2)</f>
        <v>0</v>
      </c>
      <c r="K303" s="210"/>
      <c r="L303" s="38"/>
      <c r="M303" s="211" t="s">
        <v>1</v>
      </c>
      <c r="N303" s="212" t="s">
        <v>38</v>
      </c>
      <c r="O303" s="70"/>
      <c r="P303" s="213">
        <f>O303*H303</f>
        <v>0</v>
      </c>
      <c r="Q303" s="213">
        <v>1.5010000000000001E-2</v>
      </c>
      <c r="R303" s="213">
        <f>Q303*H303</f>
        <v>3.0020000000000002E-2</v>
      </c>
      <c r="S303" s="213">
        <v>0</v>
      </c>
      <c r="T303" s="214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215" t="s">
        <v>127</v>
      </c>
      <c r="AT303" s="215" t="s">
        <v>123</v>
      </c>
      <c r="AU303" s="215" t="s">
        <v>83</v>
      </c>
      <c r="AY303" s="16" t="s">
        <v>120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6" t="s">
        <v>81</v>
      </c>
      <c r="BK303" s="216">
        <f>ROUND(I303*H303,2)</f>
        <v>0</v>
      </c>
      <c r="BL303" s="16" t="s">
        <v>127</v>
      </c>
      <c r="BM303" s="215" t="s">
        <v>589</v>
      </c>
    </row>
    <row r="304" spans="1:65" s="13" customFormat="1">
      <c r="B304" s="228"/>
      <c r="C304" s="229"/>
      <c r="D304" s="230" t="s">
        <v>135</v>
      </c>
      <c r="E304" s="231" t="s">
        <v>1</v>
      </c>
      <c r="F304" s="232" t="s">
        <v>567</v>
      </c>
      <c r="G304" s="229"/>
      <c r="H304" s="233">
        <v>2</v>
      </c>
      <c r="I304" s="234"/>
      <c r="J304" s="229"/>
      <c r="K304" s="229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135</v>
      </c>
      <c r="AU304" s="239" t="s">
        <v>83</v>
      </c>
      <c r="AV304" s="13" t="s">
        <v>83</v>
      </c>
      <c r="AW304" s="13" t="s">
        <v>30</v>
      </c>
      <c r="AX304" s="13" t="s">
        <v>81</v>
      </c>
      <c r="AY304" s="239" t="s">
        <v>120</v>
      </c>
    </row>
    <row r="305" spans="1:65" s="2" customFormat="1" ht="21.75" customHeight="1">
      <c r="A305" s="33"/>
      <c r="B305" s="34"/>
      <c r="C305" s="203" t="s">
        <v>590</v>
      </c>
      <c r="D305" s="203" t="s">
        <v>123</v>
      </c>
      <c r="E305" s="204" t="s">
        <v>591</v>
      </c>
      <c r="F305" s="205" t="s">
        <v>592</v>
      </c>
      <c r="G305" s="206" t="s">
        <v>207</v>
      </c>
      <c r="H305" s="207">
        <v>1</v>
      </c>
      <c r="I305" s="208"/>
      <c r="J305" s="209">
        <f>ROUND(I305*H305,2)</f>
        <v>0</v>
      </c>
      <c r="K305" s="210"/>
      <c r="L305" s="38"/>
      <c r="M305" s="211" t="s">
        <v>1</v>
      </c>
      <c r="N305" s="212" t="s">
        <v>38</v>
      </c>
      <c r="O305" s="70"/>
      <c r="P305" s="213">
        <f>O305*H305</f>
        <v>0</v>
      </c>
      <c r="Q305" s="213">
        <v>1.035E-2</v>
      </c>
      <c r="R305" s="213">
        <f>Q305*H305</f>
        <v>1.035E-2</v>
      </c>
      <c r="S305" s="213">
        <v>0</v>
      </c>
      <c r="T305" s="214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215" t="s">
        <v>127</v>
      </c>
      <c r="AT305" s="215" t="s">
        <v>123</v>
      </c>
      <c r="AU305" s="215" t="s">
        <v>83</v>
      </c>
      <c r="AY305" s="16" t="s">
        <v>120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6" t="s">
        <v>81</v>
      </c>
      <c r="BK305" s="216">
        <f>ROUND(I305*H305,2)</f>
        <v>0</v>
      </c>
      <c r="BL305" s="16" t="s">
        <v>127</v>
      </c>
      <c r="BM305" s="215" t="s">
        <v>593</v>
      </c>
    </row>
    <row r="306" spans="1:65" s="13" customFormat="1">
      <c r="B306" s="228"/>
      <c r="C306" s="229"/>
      <c r="D306" s="230" t="s">
        <v>135</v>
      </c>
      <c r="E306" s="231" t="s">
        <v>1</v>
      </c>
      <c r="F306" s="232" t="s">
        <v>585</v>
      </c>
      <c r="G306" s="229"/>
      <c r="H306" s="233">
        <v>1</v>
      </c>
      <c r="I306" s="234"/>
      <c r="J306" s="229"/>
      <c r="K306" s="229"/>
      <c r="L306" s="235"/>
      <c r="M306" s="236"/>
      <c r="N306" s="237"/>
      <c r="O306" s="237"/>
      <c r="P306" s="237"/>
      <c r="Q306" s="237"/>
      <c r="R306" s="237"/>
      <c r="S306" s="237"/>
      <c r="T306" s="238"/>
      <c r="AT306" s="239" t="s">
        <v>135</v>
      </c>
      <c r="AU306" s="239" t="s">
        <v>83</v>
      </c>
      <c r="AV306" s="13" t="s">
        <v>83</v>
      </c>
      <c r="AW306" s="13" t="s">
        <v>30</v>
      </c>
      <c r="AX306" s="13" t="s">
        <v>81</v>
      </c>
      <c r="AY306" s="239" t="s">
        <v>120</v>
      </c>
    </row>
    <row r="307" spans="1:65" s="2" customFormat="1" ht="21.75" customHeight="1">
      <c r="A307" s="33"/>
      <c r="B307" s="34"/>
      <c r="C307" s="203" t="s">
        <v>594</v>
      </c>
      <c r="D307" s="203" t="s">
        <v>123</v>
      </c>
      <c r="E307" s="204" t="s">
        <v>595</v>
      </c>
      <c r="F307" s="205" t="s">
        <v>596</v>
      </c>
      <c r="G307" s="206" t="s">
        <v>207</v>
      </c>
      <c r="H307" s="207">
        <v>1</v>
      </c>
      <c r="I307" s="208"/>
      <c r="J307" s="209">
        <f>ROUND(I307*H307,2)</f>
        <v>0</v>
      </c>
      <c r="K307" s="210"/>
      <c r="L307" s="38"/>
      <c r="M307" s="211" t="s">
        <v>1</v>
      </c>
      <c r="N307" s="212" t="s">
        <v>38</v>
      </c>
      <c r="O307" s="70"/>
      <c r="P307" s="213">
        <f>O307*H307</f>
        <v>0</v>
      </c>
      <c r="Q307" s="213">
        <v>1.46E-2</v>
      </c>
      <c r="R307" s="213">
        <f>Q307*H307</f>
        <v>1.46E-2</v>
      </c>
      <c r="S307" s="213">
        <v>0</v>
      </c>
      <c r="T307" s="214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215" t="s">
        <v>127</v>
      </c>
      <c r="AT307" s="215" t="s">
        <v>123</v>
      </c>
      <c r="AU307" s="215" t="s">
        <v>83</v>
      </c>
      <c r="AY307" s="16" t="s">
        <v>120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6" t="s">
        <v>81</v>
      </c>
      <c r="BK307" s="216">
        <f>ROUND(I307*H307,2)</f>
        <v>0</v>
      </c>
      <c r="BL307" s="16" t="s">
        <v>127</v>
      </c>
      <c r="BM307" s="215" t="s">
        <v>597</v>
      </c>
    </row>
    <row r="308" spans="1:65" s="13" customFormat="1">
      <c r="B308" s="228"/>
      <c r="C308" s="229"/>
      <c r="D308" s="230" t="s">
        <v>135</v>
      </c>
      <c r="E308" s="231" t="s">
        <v>1</v>
      </c>
      <c r="F308" s="232" t="s">
        <v>585</v>
      </c>
      <c r="G308" s="229"/>
      <c r="H308" s="233">
        <v>1</v>
      </c>
      <c r="I308" s="234"/>
      <c r="J308" s="229"/>
      <c r="K308" s="229"/>
      <c r="L308" s="235"/>
      <c r="M308" s="236"/>
      <c r="N308" s="237"/>
      <c r="O308" s="237"/>
      <c r="P308" s="237"/>
      <c r="Q308" s="237"/>
      <c r="R308" s="237"/>
      <c r="S308" s="237"/>
      <c r="T308" s="238"/>
      <c r="AT308" s="239" t="s">
        <v>135</v>
      </c>
      <c r="AU308" s="239" t="s">
        <v>83</v>
      </c>
      <c r="AV308" s="13" t="s">
        <v>83</v>
      </c>
      <c r="AW308" s="13" t="s">
        <v>30</v>
      </c>
      <c r="AX308" s="13" t="s">
        <v>81</v>
      </c>
      <c r="AY308" s="239" t="s">
        <v>120</v>
      </c>
    </row>
    <row r="309" spans="1:65" s="2" customFormat="1" ht="21.75" customHeight="1">
      <c r="A309" s="33"/>
      <c r="B309" s="34"/>
      <c r="C309" s="203" t="s">
        <v>598</v>
      </c>
      <c r="D309" s="203" t="s">
        <v>123</v>
      </c>
      <c r="E309" s="204" t="s">
        <v>599</v>
      </c>
      <c r="F309" s="205" t="s">
        <v>600</v>
      </c>
      <c r="G309" s="206" t="s">
        <v>207</v>
      </c>
      <c r="H309" s="207">
        <v>1</v>
      </c>
      <c r="I309" s="208"/>
      <c r="J309" s="209">
        <f>ROUND(I309*H309,2)</f>
        <v>0</v>
      </c>
      <c r="K309" s="210"/>
      <c r="L309" s="38"/>
      <c r="M309" s="211" t="s">
        <v>1</v>
      </c>
      <c r="N309" s="212" t="s">
        <v>38</v>
      </c>
      <c r="O309" s="70"/>
      <c r="P309" s="213">
        <f>O309*H309</f>
        <v>0</v>
      </c>
      <c r="Q309" s="213">
        <v>1.7080000000000001E-2</v>
      </c>
      <c r="R309" s="213">
        <f>Q309*H309</f>
        <v>1.7080000000000001E-2</v>
      </c>
      <c r="S309" s="213">
        <v>0</v>
      </c>
      <c r="T309" s="214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215" t="s">
        <v>127</v>
      </c>
      <c r="AT309" s="215" t="s">
        <v>123</v>
      </c>
      <c r="AU309" s="215" t="s">
        <v>83</v>
      </c>
      <c r="AY309" s="16" t="s">
        <v>120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6" t="s">
        <v>81</v>
      </c>
      <c r="BK309" s="216">
        <f>ROUND(I309*H309,2)</f>
        <v>0</v>
      </c>
      <c r="BL309" s="16" t="s">
        <v>127</v>
      </c>
      <c r="BM309" s="215" t="s">
        <v>601</v>
      </c>
    </row>
    <row r="310" spans="1:65" s="13" customFormat="1">
      <c r="B310" s="228"/>
      <c r="C310" s="229"/>
      <c r="D310" s="230" t="s">
        <v>135</v>
      </c>
      <c r="E310" s="231" t="s">
        <v>1</v>
      </c>
      <c r="F310" s="232" t="s">
        <v>585</v>
      </c>
      <c r="G310" s="229"/>
      <c r="H310" s="233">
        <v>1</v>
      </c>
      <c r="I310" s="234"/>
      <c r="J310" s="229"/>
      <c r="K310" s="229"/>
      <c r="L310" s="235"/>
      <c r="M310" s="236"/>
      <c r="N310" s="237"/>
      <c r="O310" s="237"/>
      <c r="P310" s="237"/>
      <c r="Q310" s="237"/>
      <c r="R310" s="237"/>
      <c r="S310" s="237"/>
      <c r="T310" s="238"/>
      <c r="AT310" s="239" t="s">
        <v>135</v>
      </c>
      <c r="AU310" s="239" t="s">
        <v>83</v>
      </c>
      <c r="AV310" s="13" t="s">
        <v>83</v>
      </c>
      <c r="AW310" s="13" t="s">
        <v>30</v>
      </c>
      <c r="AX310" s="13" t="s">
        <v>81</v>
      </c>
      <c r="AY310" s="239" t="s">
        <v>120</v>
      </c>
    </row>
    <row r="311" spans="1:65" s="2" customFormat="1" ht="21.75" customHeight="1">
      <c r="A311" s="33"/>
      <c r="B311" s="34"/>
      <c r="C311" s="203" t="s">
        <v>602</v>
      </c>
      <c r="D311" s="203" t="s">
        <v>123</v>
      </c>
      <c r="E311" s="204" t="s">
        <v>603</v>
      </c>
      <c r="F311" s="205" t="s">
        <v>604</v>
      </c>
      <c r="G311" s="206" t="s">
        <v>207</v>
      </c>
      <c r="H311" s="207">
        <v>2</v>
      </c>
      <c r="I311" s="208"/>
      <c r="J311" s="209">
        <f>ROUND(I311*H311,2)</f>
        <v>0</v>
      </c>
      <c r="K311" s="210"/>
      <c r="L311" s="38"/>
      <c r="M311" s="211" t="s">
        <v>1</v>
      </c>
      <c r="N311" s="212" t="s">
        <v>38</v>
      </c>
      <c r="O311" s="70"/>
      <c r="P311" s="213">
        <f>O311*H311</f>
        <v>0</v>
      </c>
      <c r="Q311" s="213">
        <v>1.9560000000000001E-2</v>
      </c>
      <c r="R311" s="213">
        <f>Q311*H311</f>
        <v>3.9120000000000002E-2</v>
      </c>
      <c r="S311" s="213">
        <v>0</v>
      </c>
      <c r="T311" s="214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215" t="s">
        <v>127</v>
      </c>
      <c r="AT311" s="215" t="s">
        <v>123</v>
      </c>
      <c r="AU311" s="215" t="s">
        <v>83</v>
      </c>
      <c r="AY311" s="16" t="s">
        <v>120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6" t="s">
        <v>81</v>
      </c>
      <c r="BK311" s="216">
        <f>ROUND(I311*H311,2)</f>
        <v>0</v>
      </c>
      <c r="BL311" s="16" t="s">
        <v>127</v>
      </c>
      <c r="BM311" s="215" t="s">
        <v>605</v>
      </c>
    </row>
    <row r="312" spans="1:65" s="13" customFormat="1">
      <c r="B312" s="228"/>
      <c r="C312" s="229"/>
      <c r="D312" s="230" t="s">
        <v>135</v>
      </c>
      <c r="E312" s="231" t="s">
        <v>1</v>
      </c>
      <c r="F312" s="232" t="s">
        <v>567</v>
      </c>
      <c r="G312" s="229"/>
      <c r="H312" s="233">
        <v>2</v>
      </c>
      <c r="I312" s="234"/>
      <c r="J312" s="229"/>
      <c r="K312" s="229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135</v>
      </c>
      <c r="AU312" s="239" t="s">
        <v>83</v>
      </c>
      <c r="AV312" s="13" t="s">
        <v>83</v>
      </c>
      <c r="AW312" s="13" t="s">
        <v>30</v>
      </c>
      <c r="AX312" s="13" t="s">
        <v>81</v>
      </c>
      <c r="AY312" s="239" t="s">
        <v>120</v>
      </c>
    </row>
    <row r="313" spans="1:65" s="2" customFormat="1" ht="21.75" customHeight="1">
      <c r="A313" s="33"/>
      <c r="B313" s="34"/>
      <c r="C313" s="203" t="s">
        <v>606</v>
      </c>
      <c r="D313" s="203" t="s">
        <v>123</v>
      </c>
      <c r="E313" s="204" t="s">
        <v>607</v>
      </c>
      <c r="F313" s="205" t="s">
        <v>608</v>
      </c>
      <c r="G313" s="206" t="s">
        <v>207</v>
      </c>
      <c r="H313" s="207">
        <v>11</v>
      </c>
      <c r="I313" s="208"/>
      <c r="J313" s="209">
        <f>ROUND(I313*H313,2)</f>
        <v>0</v>
      </c>
      <c r="K313" s="210"/>
      <c r="L313" s="38"/>
      <c r="M313" s="211" t="s">
        <v>1</v>
      </c>
      <c r="N313" s="212" t="s">
        <v>38</v>
      </c>
      <c r="O313" s="70"/>
      <c r="P313" s="213">
        <f>O313*H313</f>
        <v>0</v>
      </c>
      <c r="Q313" s="213">
        <v>2.2040000000000001E-2</v>
      </c>
      <c r="R313" s="213">
        <f>Q313*H313</f>
        <v>0.24244000000000002</v>
      </c>
      <c r="S313" s="213">
        <v>0</v>
      </c>
      <c r="T313" s="214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215" t="s">
        <v>127</v>
      </c>
      <c r="AT313" s="215" t="s">
        <v>123</v>
      </c>
      <c r="AU313" s="215" t="s">
        <v>83</v>
      </c>
      <c r="AY313" s="16" t="s">
        <v>120</v>
      </c>
      <c r="BE313" s="216">
        <f>IF(N313="základní",J313,0)</f>
        <v>0</v>
      </c>
      <c r="BF313" s="216">
        <f>IF(N313="snížená",J313,0)</f>
        <v>0</v>
      </c>
      <c r="BG313" s="216">
        <f>IF(N313="zákl. přenesená",J313,0)</f>
        <v>0</v>
      </c>
      <c r="BH313" s="216">
        <f>IF(N313="sníž. přenesená",J313,0)</f>
        <v>0</v>
      </c>
      <c r="BI313" s="216">
        <f>IF(N313="nulová",J313,0)</f>
        <v>0</v>
      </c>
      <c r="BJ313" s="16" t="s">
        <v>81</v>
      </c>
      <c r="BK313" s="216">
        <f>ROUND(I313*H313,2)</f>
        <v>0</v>
      </c>
      <c r="BL313" s="16" t="s">
        <v>127</v>
      </c>
      <c r="BM313" s="215" t="s">
        <v>609</v>
      </c>
    </row>
    <row r="314" spans="1:65" s="13" customFormat="1">
      <c r="B314" s="228"/>
      <c r="C314" s="229"/>
      <c r="D314" s="230" t="s">
        <v>135</v>
      </c>
      <c r="E314" s="231" t="s">
        <v>1</v>
      </c>
      <c r="F314" s="232" t="s">
        <v>610</v>
      </c>
      <c r="G314" s="229"/>
      <c r="H314" s="233">
        <v>11</v>
      </c>
      <c r="I314" s="234"/>
      <c r="J314" s="229"/>
      <c r="K314" s="229"/>
      <c r="L314" s="235"/>
      <c r="M314" s="236"/>
      <c r="N314" s="237"/>
      <c r="O314" s="237"/>
      <c r="P314" s="237"/>
      <c r="Q314" s="237"/>
      <c r="R314" s="237"/>
      <c r="S314" s="237"/>
      <c r="T314" s="238"/>
      <c r="AT314" s="239" t="s">
        <v>135</v>
      </c>
      <c r="AU314" s="239" t="s">
        <v>83</v>
      </c>
      <c r="AV314" s="13" t="s">
        <v>83</v>
      </c>
      <c r="AW314" s="13" t="s">
        <v>30</v>
      </c>
      <c r="AX314" s="13" t="s">
        <v>81</v>
      </c>
      <c r="AY314" s="239" t="s">
        <v>120</v>
      </c>
    </row>
    <row r="315" spans="1:65" s="2" customFormat="1" ht="21.75" customHeight="1">
      <c r="A315" s="33"/>
      <c r="B315" s="34"/>
      <c r="C315" s="203" t="s">
        <v>611</v>
      </c>
      <c r="D315" s="203" t="s">
        <v>123</v>
      </c>
      <c r="E315" s="204" t="s">
        <v>612</v>
      </c>
      <c r="F315" s="205" t="s">
        <v>613</v>
      </c>
      <c r="G315" s="206" t="s">
        <v>207</v>
      </c>
      <c r="H315" s="207">
        <v>7</v>
      </c>
      <c r="I315" s="208"/>
      <c r="J315" s="209">
        <f>ROUND(I315*H315,2)</f>
        <v>0</v>
      </c>
      <c r="K315" s="210"/>
      <c r="L315" s="38"/>
      <c r="M315" s="211" t="s">
        <v>1</v>
      </c>
      <c r="N315" s="212" t="s">
        <v>38</v>
      </c>
      <c r="O315" s="70"/>
      <c r="P315" s="213">
        <f>O315*H315</f>
        <v>0</v>
      </c>
      <c r="Q315" s="213">
        <v>2.452E-2</v>
      </c>
      <c r="R315" s="213">
        <f>Q315*H315</f>
        <v>0.17164000000000001</v>
      </c>
      <c r="S315" s="213">
        <v>0</v>
      </c>
      <c r="T315" s="214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215" t="s">
        <v>127</v>
      </c>
      <c r="AT315" s="215" t="s">
        <v>123</v>
      </c>
      <c r="AU315" s="215" t="s">
        <v>83</v>
      </c>
      <c r="AY315" s="16" t="s">
        <v>120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6" t="s">
        <v>81</v>
      </c>
      <c r="BK315" s="216">
        <f>ROUND(I315*H315,2)</f>
        <v>0</v>
      </c>
      <c r="BL315" s="16" t="s">
        <v>127</v>
      </c>
      <c r="BM315" s="215" t="s">
        <v>614</v>
      </c>
    </row>
    <row r="316" spans="1:65" s="13" customFormat="1">
      <c r="B316" s="228"/>
      <c r="C316" s="229"/>
      <c r="D316" s="230" t="s">
        <v>135</v>
      </c>
      <c r="E316" s="231" t="s">
        <v>1</v>
      </c>
      <c r="F316" s="232" t="s">
        <v>615</v>
      </c>
      <c r="G316" s="229"/>
      <c r="H316" s="233">
        <v>7</v>
      </c>
      <c r="I316" s="234"/>
      <c r="J316" s="229"/>
      <c r="K316" s="229"/>
      <c r="L316" s="235"/>
      <c r="M316" s="236"/>
      <c r="N316" s="237"/>
      <c r="O316" s="237"/>
      <c r="P316" s="237"/>
      <c r="Q316" s="237"/>
      <c r="R316" s="237"/>
      <c r="S316" s="237"/>
      <c r="T316" s="238"/>
      <c r="AT316" s="239" t="s">
        <v>135</v>
      </c>
      <c r="AU316" s="239" t="s">
        <v>83</v>
      </c>
      <c r="AV316" s="13" t="s">
        <v>83</v>
      </c>
      <c r="AW316" s="13" t="s">
        <v>30</v>
      </c>
      <c r="AX316" s="13" t="s">
        <v>81</v>
      </c>
      <c r="AY316" s="239" t="s">
        <v>120</v>
      </c>
    </row>
    <row r="317" spans="1:65" s="2" customFormat="1" ht="21.75" customHeight="1">
      <c r="A317" s="33"/>
      <c r="B317" s="34"/>
      <c r="C317" s="203" t="s">
        <v>616</v>
      </c>
      <c r="D317" s="203" t="s">
        <v>123</v>
      </c>
      <c r="E317" s="204" t="s">
        <v>617</v>
      </c>
      <c r="F317" s="205" t="s">
        <v>618</v>
      </c>
      <c r="G317" s="206" t="s">
        <v>207</v>
      </c>
      <c r="H317" s="207">
        <v>9</v>
      </c>
      <c r="I317" s="208"/>
      <c r="J317" s="209">
        <f>ROUND(I317*H317,2)</f>
        <v>0</v>
      </c>
      <c r="K317" s="210"/>
      <c r="L317" s="38"/>
      <c r="M317" s="211" t="s">
        <v>1</v>
      </c>
      <c r="N317" s="212" t="s">
        <v>38</v>
      </c>
      <c r="O317" s="70"/>
      <c r="P317" s="213">
        <f>O317*H317</f>
        <v>0</v>
      </c>
      <c r="Q317" s="213">
        <v>2.7E-2</v>
      </c>
      <c r="R317" s="213">
        <f>Q317*H317</f>
        <v>0.24299999999999999</v>
      </c>
      <c r="S317" s="213">
        <v>0</v>
      </c>
      <c r="T317" s="214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215" t="s">
        <v>127</v>
      </c>
      <c r="AT317" s="215" t="s">
        <v>123</v>
      </c>
      <c r="AU317" s="215" t="s">
        <v>83</v>
      </c>
      <c r="AY317" s="16" t="s">
        <v>120</v>
      </c>
      <c r="BE317" s="216">
        <f>IF(N317="základní",J317,0)</f>
        <v>0</v>
      </c>
      <c r="BF317" s="216">
        <f>IF(N317="snížená",J317,0)</f>
        <v>0</v>
      </c>
      <c r="BG317" s="216">
        <f>IF(N317="zákl. přenesená",J317,0)</f>
        <v>0</v>
      </c>
      <c r="BH317" s="216">
        <f>IF(N317="sníž. přenesená",J317,0)</f>
        <v>0</v>
      </c>
      <c r="BI317" s="216">
        <f>IF(N317="nulová",J317,0)</f>
        <v>0</v>
      </c>
      <c r="BJ317" s="16" t="s">
        <v>81</v>
      </c>
      <c r="BK317" s="216">
        <f>ROUND(I317*H317,2)</f>
        <v>0</v>
      </c>
      <c r="BL317" s="16" t="s">
        <v>127</v>
      </c>
      <c r="BM317" s="215" t="s">
        <v>619</v>
      </c>
    </row>
    <row r="318" spans="1:65" s="13" customFormat="1">
      <c r="B318" s="228"/>
      <c r="C318" s="229"/>
      <c r="D318" s="230" t="s">
        <v>135</v>
      </c>
      <c r="E318" s="231" t="s">
        <v>1</v>
      </c>
      <c r="F318" s="232" t="s">
        <v>620</v>
      </c>
      <c r="G318" s="229"/>
      <c r="H318" s="233">
        <v>9</v>
      </c>
      <c r="I318" s="234"/>
      <c r="J318" s="229"/>
      <c r="K318" s="229"/>
      <c r="L318" s="235"/>
      <c r="M318" s="236"/>
      <c r="N318" s="237"/>
      <c r="O318" s="237"/>
      <c r="P318" s="237"/>
      <c r="Q318" s="237"/>
      <c r="R318" s="237"/>
      <c r="S318" s="237"/>
      <c r="T318" s="238"/>
      <c r="AT318" s="239" t="s">
        <v>135</v>
      </c>
      <c r="AU318" s="239" t="s">
        <v>83</v>
      </c>
      <c r="AV318" s="13" t="s">
        <v>83</v>
      </c>
      <c r="AW318" s="13" t="s">
        <v>30</v>
      </c>
      <c r="AX318" s="13" t="s">
        <v>81</v>
      </c>
      <c r="AY318" s="239" t="s">
        <v>120</v>
      </c>
    </row>
    <row r="319" spans="1:65" s="2" customFormat="1" ht="21.75" customHeight="1">
      <c r="A319" s="33"/>
      <c r="B319" s="34"/>
      <c r="C319" s="203" t="s">
        <v>621</v>
      </c>
      <c r="D319" s="203" t="s">
        <v>123</v>
      </c>
      <c r="E319" s="204" t="s">
        <v>622</v>
      </c>
      <c r="F319" s="205" t="s">
        <v>623</v>
      </c>
      <c r="G319" s="206" t="s">
        <v>207</v>
      </c>
      <c r="H319" s="207">
        <v>8</v>
      </c>
      <c r="I319" s="208"/>
      <c r="J319" s="209">
        <f>ROUND(I319*H319,2)</f>
        <v>0</v>
      </c>
      <c r="K319" s="210"/>
      <c r="L319" s="38"/>
      <c r="M319" s="211" t="s">
        <v>1</v>
      </c>
      <c r="N319" s="212" t="s">
        <v>38</v>
      </c>
      <c r="O319" s="70"/>
      <c r="P319" s="213">
        <f>O319*H319</f>
        <v>0</v>
      </c>
      <c r="Q319" s="213">
        <v>0.03</v>
      </c>
      <c r="R319" s="213">
        <f>Q319*H319</f>
        <v>0.24</v>
      </c>
      <c r="S319" s="213">
        <v>0</v>
      </c>
      <c r="T319" s="214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215" t="s">
        <v>127</v>
      </c>
      <c r="AT319" s="215" t="s">
        <v>123</v>
      </c>
      <c r="AU319" s="215" t="s">
        <v>83</v>
      </c>
      <c r="AY319" s="16" t="s">
        <v>120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6" t="s">
        <v>81</v>
      </c>
      <c r="BK319" s="216">
        <f>ROUND(I319*H319,2)</f>
        <v>0</v>
      </c>
      <c r="BL319" s="16" t="s">
        <v>127</v>
      </c>
      <c r="BM319" s="215" t="s">
        <v>624</v>
      </c>
    </row>
    <row r="320" spans="1:65" s="13" customFormat="1">
      <c r="B320" s="228"/>
      <c r="C320" s="229"/>
      <c r="D320" s="230" t="s">
        <v>135</v>
      </c>
      <c r="E320" s="231" t="s">
        <v>1</v>
      </c>
      <c r="F320" s="232" t="s">
        <v>625</v>
      </c>
      <c r="G320" s="229"/>
      <c r="H320" s="233">
        <v>8</v>
      </c>
      <c r="I320" s="234"/>
      <c r="J320" s="229"/>
      <c r="K320" s="229"/>
      <c r="L320" s="235"/>
      <c r="M320" s="236"/>
      <c r="N320" s="237"/>
      <c r="O320" s="237"/>
      <c r="P320" s="237"/>
      <c r="Q320" s="237"/>
      <c r="R320" s="237"/>
      <c r="S320" s="237"/>
      <c r="T320" s="238"/>
      <c r="AT320" s="239" t="s">
        <v>135</v>
      </c>
      <c r="AU320" s="239" t="s">
        <v>83</v>
      </c>
      <c r="AV320" s="13" t="s">
        <v>83</v>
      </c>
      <c r="AW320" s="13" t="s">
        <v>30</v>
      </c>
      <c r="AX320" s="13" t="s">
        <v>81</v>
      </c>
      <c r="AY320" s="239" t="s">
        <v>120</v>
      </c>
    </row>
    <row r="321" spans="1:65" s="2" customFormat="1" ht="21.75" customHeight="1">
      <c r="A321" s="33"/>
      <c r="B321" s="34"/>
      <c r="C321" s="203" t="s">
        <v>626</v>
      </c>
      <c r="D321" s="203" t="s">
        <v>123</v>
      </c>
      <c r="E321" s="204" t="s">
        <v>627</v>
      </c>
      <c r="F321" s="205" t="s">
        <v>628</v>
      </c>
      <c r="G321" s="206" t="s">
        <v>207</v>
      </c>
      <c r="H321" s="207">
        <v>1</v>
      </c>
      <c r="I321" s="208"/>
      <c r="J321" s="209">
        <f>ROUND(I321*H321,2)</f>
        <v>0</v>
      </c>
      <c r="K321" s="210"/>
      <c r="L321" s="38"/>
      <c r="M321" s="211" t="s">
        <v>1</v>
      </c>
      <c r="N321" s="212" t="s">
        <v>38</v>
      </c>
      <c r="O321" s="70"/>
      <c r="P321" s="213">
        <f>O321*H321</f>
        <v>0</v>
      </c>
      <c r="Q321" s="213">
        <v>1.34E-2</v>
      </c>
      <c r="R321" s="213">
        <f>Q321*H321</f>
        <v>1.34E-2</v>
      </c>
      <c r="S321" s="213">
        <v>0</v>
      </c>
      <c r="T321" s="214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215" t="s">
        <v>127</v>
      </c>
      <c r="AT321" s="215" t="s">
        <v>123</v>
      </c>
      <c r="AU321" s="215" t="s">
        <v>83</v>
      </c>
      <c r="AY321" s="16" t="s">
        <v>120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16" t="s">
        <v>81</v>
      </c>
      <c r="BK321" s="216">
        <f>ROUND(I321*H321,2)</f>
        <v>0</v>
      </c>
      <c r="BL321" s="16" t="s">
        <v>127</v>
      </c>
      <c r="BM321" s="215" t="s">
        <v>629</v>
      </c>
    </row>
    <row r="322" spans="1:65" s="13" customFormat="1">
      <c r="B322" s="228"/>
      <c r="C322" s="229"/>
      <c r="D322" s="230" t="s">
        <v>135</v>
      </c>
      <c r="E322" s="231" t="s">
        <v>1</v>
      </c>
      <c r="F322" s="232" t="s">
        <v>585</v>
      </c>
      <c r="G322" s="229"/>
      <c r="H322" s="233">
        <v>1</v>
      </c>
      <c r="I322" s="234"/>
      <c r="J322" s="229"/>
      <c r="K322" s="229"/>
      <c r="L322" s="235"/>
      <c r="M322" s="236"/>
      <c r="N322" s="237"/>
      <c r="O322" s="237"/>
      <c r="P322" s="237"/>
      <c r="Q322" s="237"/>
      <c r="R322" s="237"/>
      <c r="S322" s="237"/>
      <c r="T322" s="238"/>
      <c r="AT322" s="239" t="s">
        <v>135</v>
      </c>
      <c r="AU322" s="239" t="s">
        <v>83</v>
      </c>
      <c r="AV322" s="13" t="s">
        <v>83</v>
      </c>
      <c r="AW322" s="13" t="s">
        <v>30</v>
      </c>
      <c r="AX322" s="13" t="s">
        <v>81</v>
      </c>
      <c r="AY322" s="239" t="s">
        <v>120</v>
      </c>
    </row>
    <row r="323" spans="1:65" s="2" customFormat="1" ht="21.75" customHeight="1">
      <c r="A323" s="33"/>
      <c r="B323" s="34"/>
      <c r="C323" s="203" t="s">
        <v>630</v>
      </c>
      <c r="D323" s="203" t="s">
        <v>123</v>
      </c>
      <c r="E323" s="204" t="s">
        <v>631</v>
      </c>
      <c r="F323" s="205" t="s">
        <v>632</v>
      </c>
      <c r="G323" s="206" t="s">
        <v>207</v>
      </c>
      <c r="H323" s="207">
        <v>1</v>
      </c>
      <c r="I323" s="208"/>
      <c r="J323" s="209">
        <f>ROUND(I323*H323,2)</f>
        <v>0</v>
      </c>
      <c r="K323" s="210"/>
      <c r="L323" s="38"/>
      <c r="M323" s="211" t="s">
        <v>1</v>
      </c>
      <c r="N323" s="212" t="s">
        <v>38</v>
      </c>
      <c r="O323" s="70"/>
      <c r="P323" s="213">
        <f>O323*H323</f>
        <v>0</v>
      </c>
      <c r="Q323" s="213">
        <v>1.6549999999999999E-2</v>
      </c>
      <c r="R323" s="213">
        <f>Q323*H323</f>
        <v>1.6549999999999999E-2</v>
      </c>
      <c r="S323" s="213">
        <v>0</v>
      </c>
      <c r="T323" s="214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215" t="s">
        <v>127</v>
      </c>
      <c r="AT323" s="215" t="s">
        <v>123</v>
      </c>
      <c r="AU323" s="215" t="s">
        <v>83</v>
      </c>
      <c r="AY323" s="16" t="s">
        <v>120</v>
      </c>
      <c r="BE323" s="216">
        <f>IF(N323="základní",J323,0)</f>
        <v>0</v>
      </c>
      <c r="BF323" s="216">
        <f>IF(N323="snížená",J323,0)</f>
        <v>0</v>
      </c>
      <c r="BG323" s="216">
        <f>IF(N323="zákl. přenesená",J323,0)</f>
        <v>0</v>
      </c>
      <c r="BH323" s="216">
        <f>IF(N323="sníž. přenesená",J323,0)</f>
        <v>0</v>
      </c>
      <c r="BI323" s="216">
        <f>IF(N323="nulová",J323,0)</f>
        <v>0</v>
      </c>
      <c r="BJ323" s="16" t="s">
        <v>81</v>
      </c>
      <c r="BK323" s="216">
        <f>ROUND(I323*H323,2)</f>
        <v>0</v>
      </c>
      <c r="BL323" s="16" t="s">
        <v>127</v>
      </c>
      <c r="BM323" s="215" t="s">
        <v>633</v>
      </c>
    </row>
    <row r="324" spans="1:65" s="13" customFormat="1">
      <c r="B324" s="228"/>
      <c r="C324" s="229"/>
      <c r="D324" s="230" t="s">
        <v>135</v>
      </c>
      <c r="E324" s="231" t="s">
        <v>1</v>
      </c>
      <c r="F324" s="232" t="s">
        <v>585</v>
      </c>
      <c r="G324" s="229"/>
      <c r="H324" s="233">
        <v>1</v>
      </c>
      <c r="I324" s="234"/>
      <c r="J324" s="229"/>
      <c r="K324" s="229"/>
      <c r="L324" s="235"/>
      <c r="M324" s="236"/>
      <c r="N324" s="237"/>
      <c r="O324" s="237"/>
      <c r="P324" s="237"/>
      <c r="Q324" s="237"/>
      <c r="R324" s="237"/>
      <c r="S324" s="237"/>
      <c r="T324" s="238"/>
      <c r="AT324" s="239" t="s">
        <v>135</v>
      </c>
      <c r="AU324" s="239" t="s">
        <v>83</v>
      </c>
      <c r="AV324" s="13" t="s">
        <v>83</v>
      </c>
      <c r="AW324" s="13" t="s">
        <v>30</v>
      </c>
      <c r="AX324" s="13" t="s">
        <v>81</v>
      </c>
      <c r="AY324" s="239" t="s">
        <v>120</v>
      </c>
    </row>
    <row r="325" spans="1:65" s="2" customFormat="1" ht="21.75" customHeight="1">
      <c r="A325" s="33"/>
      <c r="B325" s="34"/>
      <c r="C325" s="203" t="s">
        <v>634</v>
      </c>
      <c r="D325" s="203" t="s">
        <v>123</v>
      </c>
      <c r="E325" s="204" t="s">
        <v>635</v>
      </c>
      <c r="F325" s="205" t="s">
        <v>636</v>
      </c>
      <c r="G325" s="206" t="s">
        <v>207</v>
      </c>
      <c r="H325" s="207">
        <v>2</v>
      </c>
      <c r="I325" s="208"/>
      <c r="J325" s="209">
        <f>ROUND(I325*H325,2)</f>
        <v>0</v>
      </c>
      <c r="K325" s="210"/>
      <c r="L325" s="38"/>
      <c r="M325" s="211" t="s">
        <v>1</v>
      </c>
      <c r="N325" s="212" t="s">
        <v>38</v>
      </c>
      <c r="O325" s="70"/>
      <c r="P325" s="213">
        <f>O325*H325</f>
        <v>0</v>
      </c>
      <c r="Q325" s="213">
        <v>2.8029999999999999E-2</v>
      </c>
      <c r="R325" s="213">
        <f>Q325*H325</f>
        <v>5.6059999999999999E-2</v>
      </c>
      <c r="S325" s="213">
        <v>0</v>
      </c>
      <c r="T325" s="214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215" t="s">
        <v>127</v>
      </c>
      <c r="AT325" s="215" t="s">
        <v>123</v>
      </c>
      <c r="AU325" s="215" t="s">
        <v>83</v>
      </c>
      <c r="AY325" s="16" t="s">
        <v>120</v>
      </c>
      <c r="BE325" s="216">
        <f>IF(N325="základní",J325,0)</f>
        <v>0</v>
      </c>
      <c r="BF325" s="216">
        <f>IF(N325="snížená",J325,0)</f>
        <v>0</v>
      </c>
      <c r="BG325" s="216">
        <f>IF(N325="zákl. přenesená",J325,0)</f>
        <v>0</v>
      </c>
      <c r="BH325" s="216">
        <f>IF(N325="sníž. přenesená",J325,0)</f>
        <v>0</v>
      </c>
      <c r="BI325" s="216">
        <f>IF(N325="nulová",J325,0)</f>
        <v>0</v>
      </c>
      <c r="BJ325" s="16" t="s">
        <v>81</v>
      </c>
      <c r="BK325" s="216">
        <f>ROUND(I325*H325,2)</f>
        <v>0</v>
      </c>
      <c r="BL325" s="16" t="s">
        <v>127</v>
      </c>
      <c r="BM325" s="215" t="s">
        <v>637</v>
      </c>
    </row>
    <row r="326" spans="1:65" s="13" customFormat="1">
      <c r="B326" s="228"/>
      <c r="C326" s="229"/>
      <c r="D326" s="230" t="s">
        <v>135</v>
      </c>
      <c r="E326" s="231" t="s">
        <v>1</v>
      </c>
      <c r="F326" s="232" t="s">
        <v>567</v>
      </c>
      <c r="G326" s="229"/>
      <c r="H326" s="233">
        <v>2</v>
      </c>
      <c r="I326" s="234"/>
      <c r="J326" s="229"/>
      <c r="K326" s="229"/>
      <c r="L326" s="235"/>
      <c r="M326" s="236"/>
      <c r="N326" s="237"/>
      <c r="O326" s="237"/>
      <c r="P326" s="237"/>
      <c r="Q326" s="237"/>
      <c r="R326" s="237"/>
      <c r="S326" s="237"/>
      <c r="T326" s="238"/>
      <c r="AT326" s="239" t="s">
        <v>135</v>
      </c>
      <c r="AU326" s="239" t="s">
        <v>83</v>
      </c>
      <c r="AV326" s="13" t="s">
        <v>83</v>
      </c>
      <c r="AW326" s="13" t="s">
        <v>30</v>
      </c>
      <c r="AX326" s="13" t="s">
        <v>81</v>
      </c>
      <c r="AY326" s="239" t="s">
        <v>120</v>
      </c>
    </row>
    <row r="327" spans="1:65" s="2" customFormat="1" ht="21.75" customHeight="1">
      <c r="A327" s="33"/>
      <c r="B327" s="34"/>
      <c r="C327" s="203" t="s">
        <v>638</v>
      </c>
      <c r="D327" s="203" t="s">
        <v>123</v>
      </c>
      <c r="E327" s="204" t="s">
        <v>639</v>
      </c>
      <c r="F327" s="205" t="s">
        <v>640</v>
      </c>
      <c r="G327" s="206" t="s">
        <v>207</v>
      </c>
      <c r="H327" s="207">
        <v>7</v>
      </c>
      <c r="I327" s="208"/>
      <c r="J327" s="209">
        <f>ROUND(I327*H327,2)</f>
        <v>0</v>
      </c>
      <c r="K327" s="210"/>
      <c r="L327" s="38"/>
      <c r="M327" s="211" t="s">
        <v>1</v>
      </c>
      <c r="N327" s="212" t="s">
        <v>38</v>
      </c>
      <c r="O327" s="70"/>
      <c r="P327" s="213">
        <f>O327*H327</f>
        <v>0</v>
      </c>
      <c r="Q327" s="213">
        <v>3.32E-2</v>
      </c>
      <c r="R327" s="213">
        <f>Q327*H327</f>
        <v>0.2324</v>
      </c>
      <c r="S327" s="213">
        <v>0</v>
      </c>
      <c r="T327" s="214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215" t="s">
        <v>127</v>
      </c>
      <c r="AT327" s="215" t="s">
        <v>123</v>
      </c>
      <c r="AU327" s="215" t="s">
        <v>83</v>
      </c>
      <c r="AY327" s="16" t="s">
        <v>120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6" t="s">
        <v>81</v>
      </c>
      <c r="BK327" s="216">
        <f>ROUND(I327*H327,2)</f>
        <v>0</v>
      </c>
      <c r="BL327" s="16" t="s">
        <v>127</v>
      </c>
      <c r="BM327" s="215" t="s">
        <v>641</v>
      </c>
    </row>
    <row r="328" spans="1:65" s="13" customFormat="1">
      <c r="B328" s="228"/>
      <c r="C328" s="229"/>
      <c r="D328" s="230" t="s">
        <v>135</v>
      </c>
      <c r="E328" s="231" t="s">
        <v>1</v>
      </c>
      <c r="F328" s="232" t="s">
        <v>615</v>
      </c>
      <c r="G328" s="229"/>
      <c r="H328" s="233">
        <v>7</v>
      </c>
      <c r="I328" s="234"/>
      <c r="J328" s="229"/>
      <c r="K328" s="229"/>
      <c r="L328" s="235"/>
      <c r="M328" s="236"/>
      <c r="N328" s="237"/>
      <c r="O328" s="237"/>
      <c r="P328" s="237"/>
      <c r="Q328" s="237"/>
      <c r="R328" s="237"/>
      <c r="S328" s="237"/>
      <c r="T328" s="238"/>
      <c r="AT328" s="239" t="s">
        <v>135</v>
      </c>
      <c r="AU328" s="239" t="s">
        <v>83</v>
      </c>
      <c r="AV328" s="13" t="s">
        <v>83</v>
      </c>
      <c r="AW328" s="13" t="s">
        <v>30</v>
      </c>
      <c r="AX328" s="13" t="s">
        <v>81</v>
      </c>
      <c r="AY328" s="239" t="s">
        <v>120</v>
      </c>
    </row>
    <row r="329" spans="1:65" s="2" customFormat="1" ht="21.75" customHeight="1">
      <c r="A329" s="33"/>
      <c r="B329" s="34"/>
      <c r="C329" s="203" t="s">
        <v>642</v>
      </c>
      <c r="D329" s="203" t="s">
        <v>123</v>
      </c>
      <c r="E329" s="204" t="s">
        <v>643</v>
      </c>
      <c r="F329" s="205" t="s">
        <v>644</v>
      </c>
      <c r="G329" s="206" t="s">
        <v>207</v>
      </c>
      <c r="H329" s="207">
        <v>4</v>
      </c>
      <c r="I329" s="208"/>
      <c r="J329" s="209">
        <f>ROUND(I329*H329,2)</f>
        <v>0</v>
      </c>
      <c r="K329" s="210"/>
      <c r="L329" s="38"/>
      <c r="M329" s="211" t="s">
        <v>1</v>
      </c>
      <c r="N329" s="212" t="s">
        <v>38</v>
      </c>
      <c r="O329" s="70"/>
      <c r="P329" s="213">
        <f>O329*H329</f>
        <v>0</v>
      </c>
      <c r="Q329" s="213">
        <v>3.6639999999999999E-2</v>
      </c>
      <c r="R329" s="213">
        <f>Q329*H329</f>
        <v>0.14656</v>
      </c>
      <c r="S329" s="213">
        <v>0</v>
      </c>
      <c r="T329" s="214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215" t="s">
        <v>127</v>
      </c>
      <c r="AT329" s="215" t="s">
        <v>123</v>
      </c>
      <c r="AU329" s="215" t="s">
        <v>83</v>
      </c>
      <c r="AY329" s="16" t="s">
        <v>120</v>
      </c>
      <c r="BE329" s="216">
        <f>IF(N329="základní",J329,0)</f>
        <v>0</v>
      </c>
      <c r="BF329" s="216">
        <f>IF(N329="snížená",J329,0)</f>
        <v>0</v>
      </c>
      <c r="BG329" s="216">
        <f>IF(N329="zákl. přenesená",J329,0)</f>
        <v>0</v>
      </c>
      <c r="BH329" s="216">
        <f>IF(N329="sníž. přenesená",J329,0)</f>
        <v>0</v>
      </c>
      <c r="BI329" s="216">
        <f>IF(N329="nulová",J329,0)</f>
        <v>0</v>
      </c>
      <c r="BJ329" s="16" t="s">
        <v>81</v>
      </c>
      <c r="BK329" s="216">
        <f>ROUND(I329*H329,2)</f>
        <v>0</v>
      </c>
      <c r="BL329" s="16" t="s">
        <v>127</v>
      </c>
      <c r="BM329" s="215" t="s">
        <v>645</v>
      </c>
    </row>
    <row r="330" spans="1:65" s="13" customFormat="1">
      <c r="B330" s="228"/>
      <c r="C330" s="229"/>
      <c r="D330" s="230" t="s">
        <v>135</v>
      </c>
      <c r="E330" s="231" t="s">
        <v>1</v>
      </c>
      <c r="F330" s="232" t="s">
        <v>580</v>
      </c>
      <c r="G330" s="229"/>
      <c r="H330" s="233">
        <v>4</v>
      </c>
      <c r="I330" s="234"/>
      <c r="J330" s="229"/>
      <c r="K330" s="229"/>
      <c r="L330" s="235"/>
      <c r="M330" s="236"/>
      <c r="N330" s="237"/>
      <c r="O330" s="237"/>
      <c r="P330" s="237"/>
      <c r="Q330" s="237"/>
      <c r="R330" s="237"/>
      <c r="S330" s="237"/>
      <c r="T330" s="238"/>
      <c r="AT330" s="239" t="s">
        <v>135</v>
      </c>
      <c r="AU330" s="239" t="s">
        <v>83</v>
      </c>
      <c r="AV330" s="13" t="s">
        <v>83</v>
      </c>
      <c r="AW330" s="13" t="s">
        <v>30</v>
      </c>
      <c r="AX330" s="13" t="s">
        <v>81</v>
      </c>
      <c r="AY330" s="239" t="s">
        <v>120</v>
      </c>
    </row>
    <row r="331" spans="1:65" s="2" customFormat="1" ht="21.75" customHeight="1">
      <c r="A331" s="33"/>
      <c r="B331" s="34"/>
      <c r="C331" s="203" t="s">
        <v>646</v>
      </c>
      <c r="D331" s="203" t="s">
        <v>123</v>
      </c>
      <c r="E331" s="204" t="s">
        <v>647</v>
      </c>
      <c r="F331" s="205" t="s">
        <v>648</v>
      </c>
      <c r="G331" s="206" t="s">
        <v>207</v>
      </c>
      <c r="H331" s="207">
        <v>3</v>
      </c>
      <c r="I331" s="208"/>
      <c r="J331" s="209">
        <f>ROUND(I331*H331,2)</f>
        <v>0</v>
      </c>
      <c r="K331" s="210"/>
      <c r="L331" s="38"/>
      <c r="M331" s="211" t="s">
        <v>1</v>
      </c>
      <c r="N331" s="212" t="s">
        <v>38</v>
      </c>
      <c r="O331" s="70"/>
      <c r="P331" s="213">
        <f>O331*H331</f>
        <v>0</v>
      </c>
      <c r="Q331" s="213">
        <v>1.54E-2</v>
      </c>
      <c r="R331" s="213">
        <f>Q331*H331</f>
        <v>4.6200000000000005E-2</v>
      </c>
      <c r="S331" s="213">
        <v>0</v>
      </c>
      <c r="T331" s="214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215" t="s">
        <v>127</v>
      </c>
      <c r="AT331" s="215" t="s">
        <v>123</v>
      </c>
      <c r="AU331" s="215" t="s">
        <v>83</v>
      </c>
      <c r="AY331" s="16" t="s">
        <v>120</v>
      </c>
      <c r="BE331" s="216">
        <f>IF(N331="základní",J331,0)</f>
        <v>0</v>
      </c>
      <c r="BF331" s="216">
        <f>IF(N331="snížená",J331,0)</f>
        <v>0</v>
      </c>
      <c r="BG331" s="216">
        <f>IF(N331="zákl. přenesená",J331,0)</f>
        <v>0</v>
      </c>
      <c r="BH331" s="216">
        <f>IF(N331="sníž. přenesená",J331,0)</f>
        <v>0</v>
      </c>
      <c r="BI331" s="216">
        <f>IF(N331="nulová",J331,0)</f>
        <v>0</v>
      </c>
      <c r="BJ331" s="16" t="s">
        <v>81</v>
      </c>
      <c r="BK331" s="216">
        <f>ROUND(I331*H331,2)</f>
        <v>0</v>
      </c>
      <c r="BL331" s="16" t="s">
        <v>127</v>
      </c>
      <c r="BM331" s="215" t="s">
        <v>649</v>
      </c>
    </row>
    <row r="332" spans="1:65" s="13" customFormat="1">
      <c r="B332" s="228"/>
      <c r="C332" s="229"/>
      <c r="D332" s="230" t="s">
        <v>135</v>
      </c>
      <c r="E332" s="231" t="s">
        <v>1</v>
      </c>
      <c r="F332" s="232" t="s">
        <v>650</v>
      </c>
      <c r="G332" s="229"/>
      <c r="H332" s="233">
        <v>3</v>
      </c>
      <c r="I332" s="234"/>
      <c r="J332" s="229"/>
      <c r="K332" s="229"/>
      <c r="L332" s="235"/>
      <c r="M332" s="236"/>
      <c r="N332" s="237"/>
      <c r="O332" s="237"/>
      <c r="P332" s="237"/>
      <c r="Q332" s="237"/>
      <c r="R332" s="237"/>
      <c r="S332" s="237"/>
      <c r="T332" s="238"/>
      <c r="AT332" s="239" t="s">
        <v>135</v>
      </c>
      <c r="AU332" s="239" t="s">
        <v>83</v>
      </c>
      <c r="AV332" s="13" t="s">
        <v>83</v>
      </c>
      <c r="AW332" s="13" t="s">
        <v>30</v>
      </c>
      <c r="AX332" s="13" t="s">
        <v>81</v>
      </c>
      <c r="AY332" s="239" t="s">
        <v>120</v>
      </c>
    </row>
    <row r="333" spans="1:65" s="2" customFormat="1" ht="21.75" customHeight="1">
      <c r="A333" s="33"/>
      <c r="B333" s="34"/>
      <c r="C333" s="203" t="s">
        <v>651</v>
      </c>
      <c r="D333" s="203" t="s">
        <v>123</v>
      </c>
      <c r="E333" s="204" t="s">
        <v>652</v>
      </c>
      <c r="F333" s="205" t="s">
        <v>653</v>
      </c>
      <c r="G333" s="206" t="s">
        <v>207</v>
      </c>
      <c r="H333" s="207">
        <v>1</v>
      </c>
      <c r="I333" s="208"/>
      <c r="J333" s="209">
        <f>ROUND(I333*H333,2)</f>
        <v>0</v>
      </c>
      <c r="K333" s="210"/>
      <c r="L333" s="38"/>
      <c r="M333" s="211" t="s">
        <v>1</v>
      </c>
      <c r="N333" s="212" t="s">
        <v>38</v>
      </c>
      <c r="O333" s="70"/>
      <c r="P333" s="213">
        <f>O333*H333</f>
        <v>0</v>
      </c>
      <c r="Q333" s="213">
        <v>1.8499999999999999E-2</v>
      </c>
      <c r="R333" s="213">
        <f>Q333*H333</f>
        <v>1.8499999999999999E-2</v>
      </c>
      <c r="S333" s="213">
        <v>0</v>
      </c>
      <c r="T333" s="214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215" t="s">
        <v>127</v>
      </c>
      <c r="AT333" s="215" t="s">
        <v>123</v>
      </c>
      <c r="AU333" s="215" t="s">
        <v>83</v>
      </c>
      <c r="AY333" s="16" t="s">
        <v>120</v>
      </c>
      <c r="BE333" s="216">
        <f>IF(N333="základní",J333,0)</f>
        <v>0</v>
      </c>
      <c r="BF333" s="216">
        <f>IF(N333="snížená",J333,0)</f>
        <v>0</v>
      </c>
      <c r="BG333" s="216">
        <f>IF(N333="zákl. přenesená",J333,0)</f>
        <v>0</v>
      </c>
      <c r="BH333" s="216">
        <f>IF(N333="sníž. přenesená",J333,0)</f>
        <v>0</v>
      </c>
      <c r="BI333" s="216">
        <f>IF(N333="nulová",J333,0)</f>
        <v>0</v>
      </c>
      <c r="BJ333" s="16" t="s">
        <v>81</v>
      </c>
      <c r="BK333" s="216">
        <f>ROUND(I333*H333,2)</f>
        <v>0</v>
      </c>
      <c r="BL333" s="16" t="s">
        <v>127</v>
      </c>
      <c r="BM333" s="215" t="s">
        <v>654</v>
      </c>
    </row>
    <row r="334" spans="1:65" s="13" customFormat="1">
      <c r="B334" s="228"/>
      <c r="C334" s="229"/>
      <c r="D334" s="230" t="s">
        <v>135</v>
      </c>
      <c r="E334" s="231" t="s">
        <v>1</v>
      </c>
      <c r="F334" s="232" t="s">
        <v>585</v>
      </c>
      <c r="G334" s="229"/>
      <c r="H334" s="233">
        <v>1</v>
      </c>
      <c r="I334" s="234"/>
      <c r="J334" s="229"/>
      <c r="K334" s="229"/>
      <c r="L334" s="235"/>
      <c r="M334" s="236"/>
      <c r="N334" s="237"/>
      <c r="O334" s="237"/>
      <c r="P334" s="237"/>
      <c r="Q334" s="237"/>
      <c r="R334" s="237"/>
      <c r="S334" s="237"/>
      <c r="T334" s="238"/>
      <c r="AT334" s="239" t="s">
        <v>135</v>
      </c>
      <c r="AU334" s="239" t="s">
        <v>83</v>
      </c>
      <c r="AV334" s="13" t="s">
        <v>83</v>
      </c>
      <c r="AW334" s="13" t="s">
        <v>30</v>
      </c>
      <c r="AX334" s="13" t="s">
        <v>81</v>
      </c>
      <c r="AY334" s="239" t="s">
        <v>120</v>
      </c>
    </row>
    <row r="335" spans="1:65" s="2" customFormat="1" ht="21.75" customHeight="1">
      <c r="A335" s="33"/>
      <c r="B335" s="34"/>
      <c r="C335" s="203" t="s">
        <v>655</v>
      </c>
      <c r="D335" s="203" t="s">
        <v>123</v>
      </c>
      <c r="E335" s="204" t="s">
        <v>656</v>
      </c>
      <c r="F335" s="205" t="s">
        <v>657</v>
      </c>
      <c r="G335" s="206" t="s">
        <v>207</v>
      </c>
      <c r="H335" s="207">
        <v>2</v>
      </c>
      <c r="I335" s="208"/>
      <c r="J335" s="209">
        <f>ROUND(I335*H335,2)</f>
        <v>0</v>
      </c>
      <c r="K335" s="210"/>
      <c r="L335" s="38"/>
      <c r="M335" s="211" t="s">
        <v>1</v>
      </c>
      <c r="N335" s="212" t="s">
        <v>38</v>
      </c>
      <c r="O335" s="70"/>
      <c r="P335" s="213">
        <f>O335*H335</f>
        <v>0</v>
      </c>
      <c r="Q335" s="213">
        <v>2.1760000000000002E-2</v>
      </c>
      <c r="R335" s="213">
        <f>Q335*H335</f>
        <v>4.3520000000000003E-2</v>
      </c>
      <c r="S335" s="213">
        <v>0</v>
      </c>
      <c r="T335" s="214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215" t="s">
        <v>127</v>
      </c>
      <c r="AT335" s="215" t="s">
        <v>123</v>
      </c>
      <c r="AU335" s="215" t="s">
        <v>83</v>
      </c>
      <c r="AY335" s="16" t="s">
        <v>120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16" t="s">
        <v>81</v>
      </c>
      <c r="BK335" s="216">
        <f>ROUND(I335*H335,2)</f>
        <v>0</v>
      </c>
      <c r="BL335" s="16" t="s">
        <v>127</v>
      </c>
      <c r="BM335" s="215" t="s">
        <v>658</v>
      </c>
    </row>
    <row r="336" spans="1:65" s="13" customFormat="1">
      <c r="B336" s="228"/>
      <c r="C336" s="229"/>
      <c r="D336" s="230" t="s">
        <v>135</v>
      </c>
      <c r="E336" s="231" t="s">
        <v>1</v>
      </c>
      <c r="F336" s="232" t="s">
        <v>567</v>
      </c>
      <c r="G336" s="229"/>
      <c r="H336" s="233">
        <v>2</v>
      </c>
      <c r="I336" s="234"/>
      <c r="J336" s="229"/>
      <c r="K336" s="229"/>
      <c r="L336" s="235"/>
      <c r="M336" s="236"/>
      <c r="N336" s="237"/>
      <c r="O336" s="237"/>
      <c r="P336" s="237"/>
      <c r="Q336" s="237"/>
      <c r="R336" s="237"/>
      <c r="S336" s="237"/>
      <c r="T336" s="238"/>
      <c r="AT336" s="239" t="s">
        <v>135</v>
      </c>
      <c r="AU336" s="239" t="s">
        <v>83</v>
      </c>
      <c r="AV336" s="13" t="s">
        <v>83</v>
      </c>
      <c r="AW336" s="13" t="s">
        <v>30</v>
      </c>
      <c r="AX336" s="13" t="s">
        <v>81</v>
      </c>
      <c r="AY336" s="239" t="s">
        <v>120</v>
      </c>
    </row>
    <row r="337" spans="1:65" s="2" customFormat="1" ht="21.75" customHeight="1">
      <c r="A337" s="33"/>
      <c r="B337" s="34"/>
      <c r="C337" s="203" t="s">
        <v>659</v>
      </c>
      <c r="D337" s="203" t="s">
        <v>123</v>
      </c>
      <c r="E337" s="204" t="s">
        <v>660</v>
      </c>
      <c r="F337" s="205" t="s">
        <v>661</v>
      </c>
      <c r="G337" s="206" t="s">
        <v>207</v>
      </c>
      <c r="H337" s="207">
        <v>2</v>
      </c>
      <c r="I337" s="208"/>
      <c r="J337" s="209">
        <f>ROUND(I337*H337,2)</f>
        <v>0</v>
      </c>
      <c r="K337" s="210"/>
      <c r="L337" s="38"/>
      <c r="M337" s="211" t="s">
        <v>1</v>
      </c>
      <c r="N337" s="212" t="s">
        <v>38</v>
      </c>
      <c r="O337" s="70"/>
      <c r="P337" s="213">
        <f>O337*H337</f>
        <v>0</v>
      </c>
      <c r="Q337" s="213">
        <v>2.5020000000000001E-2</v>
      </c>
      <c r="R337" s="213">
        <f>Q337*H337</f>
        <v>5.0040000000000001E-2</v>
      </c>
      <c r="S337" s="213">
        <v>0</v>
      </c>
      <c r="T337" s="214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215" t="s">
        <v>127</v>
      </c>
      <c r="AT337" s="215" t="s">
        <v>123</v>
      </c>
      <c r="AU337" s="215" t="s">
        <v>83</v>
      </c>
      <c r="AY337" s="16" t="s">
        <v>120</v>
      </c>
      <c r="BE337" s="216">
        <f>IF(N337="základní",J337,0)</f>
        <v>0</v>
      </c>
      <c r="BF337" s="216">
        <f>IF(N337="snížená",J337,0)</f>
        <v>0</v>
      </c>
      <c r="BG337" s="216">
        <f>IF(N337="zákl. přenesená",J337,0)</f>
        <v>0</v>
      </c>
      <c r="BH337" s="216">
        <f>IF(N337="sníž. přenesená",J337,0)</f>
        <v>0</v>
      </c>
      <c r="BI337" s="216">
        <f>IF(N337="nulová",J337,0)</f>
        <v>0</v>
      </c>
      <c r="BJ337" s="16" t="s">
        <v>81</v>
      </c>
      <c r="BK337" s="216">
        <f>ROUND(I337*H337,2)</f>
        <v>0</v>
      </c>
      <c r="BL337" s="16" t="s">
        <v>127</v>
      </c>
      <c r="BM337" s="215" t="s">
        <v>662</v>
      </c>
    </row>
    <row r="338" spans="1:65" s="13" customFormat="1">
      <c r="B338" s="228"/>
      <c r="C338" s="229"/>
      <c r="D338" s="230" t="s">
        <v>135</v>
      </c>
      <c r="E338" s="231" t="s">
        <v>1</v>
      </c>
      <c r="F338" s="232" t="s">
        <v>567</v>
      </c>
      <c r="G338" s="229"/>
      <c r="H338" s="233">
        <v>2</v>
      </c>
      <c r="I338" s="234"/>
      <c r="J338" s="229"/>
      <c r="K338" s="229"/>
      <c r="L338" s="235"/>
      <c r="M338" s="236"/>
      <c r="N338" s="237"/>
      <c r="O338" s="237"/>
      <c r="P338" s="237"/>
      <c r="Q338" s="237"/>
      <c r="R338" s="237"/>
      <c r="S338" s="237"/>
      <c r="T338" s="238"/>
      <c r="AT338" s="239" t="s">
        <v>135</v>
      </c>
      <c r="AU338" s="239" t="s">
        <v>83</v>
      </c>
      <c r="AV338" s="13" t="s">
        <v>83</v>
      </c>
      <c r="AW338" s="13" t="s">
        <v>30</v>
      </c>
      <c r="AX338" s="13" t="s">
        <v>81</v>
      </c>
      <c r="AY338" s="239" t="s">
        <v>120</v>
      </c>
    </row>
    <row r="339" spans="1:65" s="2" customFormat="1" ht="21.75" customHeight="1">
      <c r="A339" s="33"/>
      <c r="B339" s="34"/>
      <c r="C339" s="203" t="s">
        <v>663</v>
      </c>
      <c r="D339" s="203" t="s">
        <v>123</v>
      </c>
      <c r="E339" s="204" t="s">
        <v>664</v>
      </c>
      <c r="F339" s="205" t="s">
        <v>665</v>
      </c>
      <c r="G339" s="206" t="s">
        <v>207</v>
      </c>
      <c r="H339" s="207">
        <v>2</v>
      </c>
      <c r="I339" s="208"/>
      <c r="J339" s="209">
        <f>ROUND(I339*H339,2)</f>
        <v>0</v>
      </c>
      <c r="K339" s="210"/>
      <c r="L339" s="38"/>
      <c r="M339" s="211" t="s">
        <v>1</v>
      </c>
      <c r="N339" s="212" t="s">
        <v>38</v>
      </c>
      <c r="O339" s="70"/>
      <c r="P339" s="213">
        <f>O339*H339</f>
        <v>0</v>
      </c>
      <c r="Q339" s="213">
        <v>2.828E-2</v>
      </c>
      <c r="R339" s="213">
        <f>Q339*H339</f>
        <v>5.6559999999999999E-2</v>
      </c>
      <c r="S339" s="213">
        <v>0</v>
      </c>
      <c r="T339" s="214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215" t="s">
        <v>127</v>
      </c>
      <c r="AT339" s="215" t="s">
        <v>123</v>
      </c>
      <c r="AU339" s="215" t="s">
        <v>83</v>
      </c>
      <c r="AY339" s="16" t="s">
        <v>120</v>
      </c>
      <c r="BE339" s="216">
        <f>IF(N339="základní",J339,0)</f>
        <v>0</v>
      </c>
      <c r="BF339" s="216">
        <f>IF(N339="snížená",J339,0)</f>
        <v>0</v>
      </c>
      <c r="BG339" s="216">
        <f>IF(N339="zákl. přenesená",J339,0)</f>
        <v>0</v>
      </c>
      <c r="BH339" s="216">
        <f>IF(N339="sníž. přenesená",J339,0)</f>
        <v>0</v>
      </c>
      <c r="BI339" s="216">
        <f>IF(N339="nulová",J339,0)</f>
        <v>0</v>
      </c>
      <c r="BJ339" s="16" t="s">
        <v>81</v>
      </c>
      <c r="BK339" s="216">
        <f>ROUND(I339*H339,2)</f>
        <v>0</v>
      </c>
      <c r="BL339" s="16" t="s">
        <v>127</v>
      </c>
      <c r="BM339" s="215" t="s">
        <v>666</v>
      </c>
    </row>
    <row r="340" spans="1:65" s="13" customFormat="1">
      <c r="B340" s="228"/>
      <c r="C340" s="229"/>
      <c r="D340" s="230" t="s">
        <v>135</v>
      </c>
      <c r="E340" s="231" t="s">
        <v>1</v>
      </c>
      <c r="F340" s="232" t="s">
        <v>567</v>
      </c>
      <c r="G340" s="229"/>
      <c r="H340" s="233">
        <v>2</v>
      </c>
      <c r="I340" s="234"/>
      <c r="J340" s="229"/>
      <c r="K340" s="229"/>
      <c r="L340" s="235"/>
      <c r="M340" s="236"/>
      <c r="N340" s="237"/>
      <c r="O340" s="237"/>
      <c r="P340" s="237"/>
      <c r="Q340" s="237"/>
      <c r="R340" s="237"/>
      <c r="S340" s="237"/>
      <c r="T340" s="238"/>
      <c r="AT340" s="239" t="s">
        <v>135</v>
      </c>
      <c r="AU340" s="239" t="s">
        <v>83</v>
      </c>
      <c r="AV340" s="13" t="s">
        <v>83</v>
      </c>
      <c r="AW340" s="13" t="s">
        <v>30</v>
      </c>
      <c r="AX340" s="13" t="s">
        <v>81</v>
      </c>
      <c r="AY340" s="239" t="s">
        <v>120</v>
      </c>
    </row>
    <row r="341" spans="1:65" s="2" customFormat="1" ht="21.75" customHeight="1">
      <c r="A341" s="33"/>
      <c r="B341" s="34"/>
      <c r="C341" s="203" t="s">
        <v>667</v>
      </c>
      <c r="D341" s="203" t="s">
        <v>123</v>
      </c>
      <c r="E341" s="204" t="s">
        <v>668</v>
      </c>
      <c r="F341" s="205" t="s">
        <v>669</v>
      </c>
      <c r="G341" s="206" t="s">
        <v>207</v>
      </c>
      <c r="H341" s="207">
        <v>4</v>
      </c>
      <c r="I341" s="208"/>
      <c r="J341" s="209">
        <f>ROUND(I341*H341,2)</f>
        <v>0</v>
      </c>
      <c r="K341" s="210"/>
      <c r="L341" s="38"/>
      <c r="M341" s="211" t="s">
        <v>1</v>
      </c>
      <c r="N341" s="212" t="s">
        <v>38</v>
      </c>
      <c r="O341" s="70"/>
      <c r="P341" s="213">
        <f>O341*H341</f>
        <v>0</v>
      </c>
      <c r="Q341" s="213">
        <v>3.1539999999999999E-2</v>
      </c>
      <c r="R341" s="213">
        <f>Q341*H341</f>
        <v>0.12615999999999999</v>
      </c>
      <c r="S341" s="213">
        <v>0</v>
      </c>
      <c r="T341" s="214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215" t="s">
        <v>127</v>
      </c>
      <c r="AT341" s="215" t="s">
        <v>123</v>
      </c>
      <c r="AU341" s="215" t="s">
        <v>83</v>
      </c>
      <c r="AY341" s="16" t="s">
        <v>120</v>
      </c>
      <c r="BE341" s="216">
        <f>IF(N341="základní",J341,0)</f>
        <v>0</v>
      </c>
      <c r="BF341" s="216">
        <f>IF(N341="snížená",J341,0)</f>
        <v>0</v>
      </c>
      <c r="BG341" s="216">
        <f>IF(N341="zákl. přenesená",J341,0)</f>
        <v>0</v>
      </c>
      <c r="BH341" s="216">
        <f>IF(N341="sníž. přenesená",J341,0)</f>
        <v>0</v>
      </c>
      <c r="BI341" s="216">
        <f>IF(N341="nulová",J341,0)</f>
        <v>0</v>
      </c>
      <c r="BJ341" s="16" t="s">
        <v>81</v>
      </c>
      <c r="BK341" s="216">
        <f>ROUND(I341*H341,2)</f>
        <v>0</v>
      </c>
      <c r="BL341" s="16" t="s">
        <v>127</v>
      </c>
      <c r="BM341" s="215" t="s">
        <v>670</v>
      </c>
    </row>
    <row r="342" spans="1:65" s="13" customFormat="1">
      <c r="B342" s="228"/>
      <c r="C342" s="229"/>
      <c r="D342" s="230" t="s">
        <v>135</v>
      </c>
      <c r="E342" s="231" t="s">
        <v>1</v>
      </c>
      <c r="F342" s="232" t="s">
        <v>580</v>
      </c>
      <c r="G342" s="229"/>
      <c r="H342" s="233">
        <v>4</v>
      </c>
      <c r="I342" s="234"/>
      <c r="J342" s="229"/>
      <c r="K342" s="229"/>
      <c r="L342" s="235"/>
      <c r="M342" s="236"/>
      <c r="N342" s="237"/>
      <c r="O342" s="237"/>
      <c r="P342" s="237"/>
      <c r="Q342" s="237"/>
      <c r="R342" s="237"/>
      <c r="S342" s="237"/>
      <c r="T342" s="238"/>
      <c r="AT342" s="239" t="s">
        <v>135</v>
      </c>
      <c r="AU342" s="239" t="s">
        <v>83</v>
      </c>
      <c r="AV342" s="13" t="s">
        <v>83</v>
      </c>
      <c r="AW342" s="13" t="s">
        <v>30</v>
      </c>
      <c r="AX342" s="13" t="s">
        <v>81</v>
      </c>
      <c r="AY342" s="239" t="s">
        <v>120</v>
      </c>
    </row>
    <row r="343" spans="1:65" s="2" customFormat="1" ht="21.75" customHeight="1">
      <c r="A343" s="33"/>
      <c r="B343" s="34"/>
      <c r="C343" s="203" t="s">
        <v>671</v>
      </c>
      <c r="D343" s="203" t="s">
        <v>123</v>
      </c>
      <c r="E343" s="204" t="s">
        <v>672</v>
      </c>
      <c r="F343" s="205" t="s">
        <v>673</v>
      </c>
      <c r="G343" s="206" t="s">
        <v>207</v>
      </c>
      <c r="H343" s="207">
        <v>12</v>
      </c>
      <c r="I343" s="208"/>
      <c r="J343" s="209">
        <f>ROUND(I343*H343,2)</f>
        <v>0</v>
      </c>
      <c r="K343" s="210"/>
      <c r="L343" s="38"/>
      <c r="M343" s="211" t="s">
        <v>1</v>
      </c>
      <c r="N343" s="212" t="s">
        <v>38</v>
      </c>
      <c r="O343" s="70"/>
      <c r="P343" s="213">
        <f>O343*H343</f>
        <v>0</v>
      </c>
      <c r="Q343" s="213">
        <v>3.4799999999999998E-2</v>
      </c>
      <c r="R343" s="213">
        <f>Q343*H343</f>
        <v>0.41759999999999997</v>
      </c>
      <c r="S343" s="213">
        <v>0</v>
      </c>
      <c r="T343" s="214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215" t="s">
        <v>127</v>
      </c>
      <c r="AT343" s="215" t="s">
        <v>123</v>
      </c>
      <c r="AU343" s="215" t="s">
        <v>83</v>
      </c>
      <c r="AY343" s="16" t="s">
        <v>120</v>
      </c>
      <c r="BE343" s="216">
        <f>IF(N343="základní",J343,0)</f>
        <v>0</v>
      </c>
      <c r="BF343" s="216">
        <f>IF(N343="snížená",J343,0)</f>
        <v>0</v>
      </c>
      <c r="BG343" s="216">
        <f>IF(N343="zákl. přenesená",J343,0)</f>
        <v>0</v>
      </c>
      <c r="BH343" s="216">
        <f>IF(N343="sníž. přenesená",J343,0)</f>
        <v>0</v>
      </c>
      <c r="BI343" s="216">
        <f>IF(N343="nulová",J343,0)</f>
        <v>0</v>
      </c>
      <c r="BJ343" s="16" t="s">
        <v>81</v>
      </c>
      <c r="BK343" s="216">
        <f>ROUND(I343*H343,2)</f>
        <v>0</v>
      </c>
      <c r="BL343" s="16" t="s">
        <v>127</v>
      </c>
      <c r="BM343" s="215" t="s">
        <v>674</v>
      </c>
    </row>
    <row r="344" spans="1:65" s="13" customFormat="1">
      <c r="B344" s="228"/>
      <c r="C344" s="229"/>
      <c r="D344" s="230" t="s">
        <v>135</v>
      </c>
      <c r="E344" s="231" t="s">
        <v>1</v>
      </c>
      <c r="F344" s="232" t="s">
        <v>675</v>
      </c>
      <c r="G344" s="229"/>
      <c r="H344" s="233">
        <v>12</v>
      </c>
      <c r="I344" s="234"/>
      <c r="J344" s="229"/>
      <c r="K344" s="229"/>
      <c r="L344" s="235"/>
      <c r="M344" s="236"/>
      <c r="N344" s="237"/>
      <c r="O344" s="237"/>
      <c r="P344" s="237"/>
      <c r="Q344" s="237"/>
      <c r="R344" s="237"/>
      <c r="S344" s="237"/>
      <c r="T344" s="238"/>
      <c r="AT344" s="239" t="s">
        <v>135</v>
      </c>
      <c r="AU344" s="239" t="s">
        <v>83</v>
      </c>
      <c r="AV344" s="13" t="s">
        <v>83</v>
      </c>
      <c r="AW344" s="13" t="s">
        <v>30</v>
      </c>
      <c r="AX344" s="13" t="s">
        <v>81</v>
      </c>
      <c r="AY344" s="239" t="s">
        <v>120</v>
      </c>
    </row>
    <row r="345" spans="1:65" s="2" customFormat="1" ht="21.75" customHeight="1">
      <c r="A345" s="33"/>
      <c r="B345" s="34"/>
      <c r="C345" s="203" t="s">
        <v>676</v>
      </c>
      <c r="D345" s="203" t="s">
        <v>123</v>
      </c>
      <c r="E345" s="204" t="s">
        <v>677</v>
      </c>
      <c r="F345" s="205" t="s">
        <v>678</v>
      </c>
      <c r="G345" s="206" t="s">
        <v>207</v>
      </c>
      <c r="H345" s="207">
        <v>13</v>
      </c>
      <c r="I345" s="208"/>
      <c r="J345" s="209">
        <f>ROUND(I345*H345,2)</f>
        <v>0</v>
      </c>
      <c r="K345" s="210"/>
      <c r="L345" s="38"/>
      <c r="M345" s="211" t="s">
        <v>1</v>
      </c>
      <c r="N345" s="212" t="s">
        <v>38</v>
      </c>
      <c r="O345" s="70"/>
      <c r="P345" s="213">
        <f>O345*H345</f>
        <v>0</v>
      </c>
      <c r="Q345" s="213">
        <v>3.7199999999999997E-2</v>
      </c>
      <c r="R345" s="213">
        <f>Q345*H345</f>
        <v>0.48359999999999997</v>
      </c>
      <c r="S345" s="213">
        <v>0</v>
      </c>
      <c r="T345" s="214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215" t="s">
        <v>127</v>
      </c>
      <c r="AT345" s="215" t="s">
        <v>123</v>
      </c>
      <c r="AU345" s="215" t="s">
        <v>83</v>
      </c>
      <c r="AY345" s="16" t="s">
        <v>120</v>
      </c>
      <c r="BE345" s="216">
        <f>IF(N345="základní",J345,0)</f>
        <v>0</v>
      </c>
      <c r="BF345" s="216">
        <f>IF(N345="snížená",J345,0)</f>
        <v>0</v>
      </c>
      <c r="BG345" s="216">
        <f>IF(N345="zákl. přenesená",J345,0)</f>
        <v>0</v>
      </c>
      <c r="BH345" s="216">
        <f>IF(N345="sníž. přenesená",J345,0)</f>
        <v>0</v>
      </c>
      <c r="BI345" s="216">
        <f>IF(N345="nulová",J345,0)</f>
        <v>0</v>
      </c>
      <c r="BJ345" s="16" t="s">
        <v>81</v>
      </c>
      <c r="BK345" s="216">
        <f>ROUND(I345*H345,2)</f>
        <v>0</v>
      </c>
      <c r="BL345" s="16" t="s">
        <v>127</v>
      </c>
      <c r="BM345" s="215" t="s">
        <v>679</v>
      </c>
    </row>
    <row r="346" spans="1:65" s="13" customFormat="1">
      <c r="B346" s="228"/>
      <c r="C346" s="229"/>
      <c r="D346" s="230" t="s">
        <v>135</v>
      </c>
      <c r="E346" s="231" t="s">
        <v>1</v>
      </c>
      <c r="F346" s="232" t="s">
        <v>680</v>
      </c>
      <c r="G346" s="229"/>
      <c r="H346" s="233">
        <v>13</v>
      </c>
      <c r="I346" s="234"/>
      <c r="J346" s="229"/>
      <c r="K346" s="229"/>
      <c r="L346" s="235"/>
      <c r="M346" s="236"/>
      <c r="N346" s="237"/>
      <c r="O346" s="237"/>
      <c r="P346" s="237"/>
      <c r="Q346" s="237"/>
      <c r="R346" s="237"/>
      <c r="S346" s="237"/>
      <c r="T346" s="238"/>
      <c r="AT346" s="239" t="s">
        <v>135</v>
      </c>
      <c r="AU346" s="239" t="s">
        <v>83</v>
      </c>
      <c r="AV346" s="13" t="s">
        <v>83</v>
      </c>
      <c r="AW346" s="13" t="s">
        <v>30</v>
      </c>
      <c r="AX346" s="13" t="s">
        <v>81</v>
      </c>
      <c r="AY346" s="239" t="s">
        <v>120</v>
      </c>
    </row>
    <row r="347" spans="1:65" s="2" customFormat="1" ht="21.75" customHeight="1">
      <c r="A347" s="33"/>
      <c r="B347" s="34"/>
      <c r="C347" s="203" t="s">
        <v>681</v>
      </c>
      <c r="D347" s="203" t="s">
        <v>123</v>
      </c>
      <c r="E347" s="204" t="s">
        <v>682</v>
      </c>
      <c r="F347" s="205" t="s">
        <v>683</v>
      </c>
      <c r="G347" s="206" t="s">
        <v>207</v>
      </c>
      <c r="H347" s="207">
        <v>1</v>
      </c>
      <c r="I347" s="208"/>
      <c r="J347" s="209">
        <f>ROUND(I347*H347,2)</f>
        <v>0</v>
      </c>
      <c r="K347" s="210"/>
      <c r="L347" s="38"/>
      <c r="M347" s="211" t="s">
        <v>1</v>
      </c>
      <c r="N347" s="212" t="s">
        <v>38</v>
      </c>
      <c r="O347" s="70"/>
      <c r="P347" s="213">
        <f>O347*H347</f>
        <v>0</v>
      </c>
      <c r="Q347" s="213">
        <v>4.1320000000000003E-2</v>
      </c>
      <c r="R347" s="213">
        <f>Q347*H347</f>
        <v>4.1320000000000003E-2</v>
      </c>
      <c r="S347" s="213">
        <v>0</v>
      </c>
      <c r="T347" s="214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215" t="s">
        <v>127</v>
      </c>
      <c r="AT347" s="215" t="s">
        <v>123</v>
      </c>
      <c r="AU347" s="215" t="s">
        <v>83</v>
      </c>
      <c r="AY347" s="16" t="s">
        <v>120</v>
      </c>
      <c r="BE347" s="216">
        <f>IF(N347="základní",J347,0)</f>
        <v>0</v>
      </c>
      <c r="BF347" s="216">
        <f>IF(N347="snížená",J347,0)</f>
        <v>0</v>
      </c>
      <c r="BG347" s="216">
        <f>IF(N347="zákl. přenesená",J347,0)</f>
        <v>0</v>
      </c>
      <c r="BH347" s="216">
        <f>IF(N347="sníž. přenesená",J347,0)</f>
        <v>0</v>
      </c>
      <c r="BI347" s="216">
        <f>IF(N347="nulová",J347,0)</f>
        <v>0</v>
      </c>
      <c r="BJ347" s="16" t="s">
        <v>81</v>
      </c>
      <c r="BK347" s="216">
        <f>ROUND(I347*H347,2)</f>
        <v>0</v>
      </c>
      <c r="BL347" s="16" t="s">
        <v>127</v>
      </c>
      <c r="BM347" s="215" t="s">
        <v>684</v>
      </c>
    </row>
    <row r="348" spans="1:65" s="13" customFormat="1">
      <c r="B348" s="228"/>
      <c r="C348" s="229"/>
      <c r="D348" s="230" t="s">
        <v>135</v>
      </c>
      <c r="E348" s="231" t="s">
        <v>1</v>
      </c>
      <c r="F348" s="232" t="s">
        <v>585</v>
      </c>
      <c r="G348" s="229"/>
      <c r="H348" s="233">
        <v>1</v>
      </c>
      <c r="I348" s="234"/>
      <c r="J348" s="229"/>
      <c r="K348" s="229"/>
      <c r="L348" s="235"/>
      <c r="M348" s="236"/>
      <c r="N348" s="237"/>
      <c r="O348" s="237"/>
      <c r="P348" s="237"/>
      <c r="Q348" s="237"/>
      <c r="R348" s="237"/>
      <c r="S348" s="237"/>
      <c r="T348" s="238"/>
      <c r="AT348" s="239" t="s">
        <v>135</v>
      </c>
      <c r="AU348" s="239" t="s">
        <v>83</v>
      </c>
      <c r="AV348" s="13" t="s">
        <v>83</v>
      </c>
      <c r="AW348" s="13" t="s">
        <v>30</v>
      </c>
      <c r="AX348" s="13" t="s">
        <v>81</v>
      </c>
      <c r="AY348" s="239" t="s">
        <v>120</v>
      </c>
    </row>
    <row r="349" spans="1:65" s="2" customFormat="1" ht="21.75" customHeight="1">
      <c r="A349" s="33"/>
      <c r="B349" s="34"/>
      <c r="C349" s="203" t="s">
        <v>685</v>
      </c>
      <c r="D349" s="203" t="s">
        <v>123</v>
      </c>
      <c r="E349" s="204" t="s">
        <v>686</v>
      </c>
      <c r="F349" s="205" t="s">
        <v>687</v>
      </c>
      <c r="G349" s="206" t="s">
        <v>207</v>
      </c>
      <c r="H349" s="207">
        <v>1</v>
      </c>
      <c r="I349" s="208"/>
      <c r="J349" s="209">
        <f>ROUND(I349*H349,2)</f>
        <v>0</v>
      </c>
      <c r="K349" s="210"/>
      <c r="L349" s="38"/>
      <c r="M349" s="211" t="s">
        <v>1</v>
      </c>
      <c r="N349" s="212" t="s">
        <v>38</v>
      </c>
      <c r="O349" s="70"/>
      <c r="P349" s="213">
        <f>O349*H349</f>
        <v>0</v>
      </c>
      <c r="Q349" s="213">
        <v>4.7840000000000001E-2</v>
      </c>
      <c r="R349" s="213">
        <f>Q349*H349</f>
        <v>4.7840000000000001E-2</v>
      </c>
      <c r="S349" s="213">
        <v>0</v>
      </c>
      <c r="T349" s="214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215" t="s">
        <v>127</v>
      </c>
      <c r="AT349" s="215" t="s">
        <v>123</v>
      </c>
      <c r="AU349" s="215" t="s">
        <v>83</v>
      </c>
      <c r="AY349" s="16" t="s">
        <v>120</v>
      </c>
      <c r="BE349" s="216">
        <f>IF(N349="základní",J349,0)</f>
        <v>0</v>
      </c>
      <c r="BF349" s="216">
        <f>IF(N349="snížená",J349,0)</f>
        <v>0</v>
      </c>
      <c r="BG349" s="216">
        <f>IF(N349="zákl. přenesená",J349,0)</f>
        <v>0</v>
      </c>
      <c r="BH349" s="216">
        <f>IF(N349="sníž. přenesená",J349,0)</f>
        <v>0</v>
      </c>
      <c r="BI349" s="216">
        <f>IF(N349="nulová",J349,0)</f>
        <v>0</v>
      </c>
      <c r="BJ349" s="16" t="s">
        <v>81</v>
      </c>
      <c r="BK349" s="216">
        <f>ROUND(I349*H349,2)</f>
        <v>0</v>
      </c>
      <c r="BL349" s="16" t="s">
        <v>127</v>
      </c>
      <c r="BM349" s="215" t="s">
        <v>688</v>
      </c>
    </row>
    <row r="350" spans="1:65" s="13" customFormat="1">
      <c r="B350" s="228"/>
      <c r="C350" s="229"/>
      <c r="D350" s="230" t="s">
        <v>135</v>
      </c>
      <c r="E350" s="231" t="s">
        <v>1</v>
      </c>
      <c r="F350" s="232" t="s">
        <v>585</v>
      </c>
      <c r="G350" s="229"/>
      <c r="H350" s="233">
        <v>1</v>
      </c>
      <c r="I350" s="234"/>
      <c r="J350" s="229"/>
      <c r="K350" s="229"/>
      <c r="L350" s="235"/>
      <c r="M350" s="236"/>
      <c r="N350" s="237"/>
      <c r="O350" s="237"/>
      <c r="P350" s="237"/>
      <c r="Q350" s="237"/>
      <c r="R350" s="237"/>
      <c r="S350" s="237"/>
      <c r="T350" s="238"/>
      <c r="AT350" s="239" t="s">
        <v>135</v>
      </c>
      <c r="AU350" s="239" t="s">
        <v>83</v>
      </c>
      <c r="AV350" s="13" t="s">
        <v>83</v>
      </c>
      <c r="AW350" s="13" t="s">
        <v>30</v>
      </c>
      <c r="AX350" s="13" t="s">
        <v>81</v>
      </c>
      <c r="AY350" s="239" t="s">
        <v>120</v>
      </c>
    </row>
    <row r="351" spans="1:65" s="2" customFormat="1" ht="21.75" customHeight="1">
      <c r="A351" s="33"/>
      <c r="B351" s="34"/>
      <c r="C351" s="203" t="s">
        <v>689</v>
      </c>
      <c r="D351" s="203" t="s">
        <v>123</v>
      </c>
      <c r="E351" s="204" t="s">
        <v>690</v>
      </c>
      <c r="F351" s="205" t="s">
        <v>691</v>
      </c>
      <c r="G351" s="206" t="s">
        <v>207</v>
      </c>
      <c r="H351" s="207">
        <v>1</v>
      </c>
      <c r="I351" s="208"/>
      <c r="J351" s="209">
        <f>ROUND(I351*H351,2)</f>
        <v>0</v>
      </c>
      <c r="K351" s="210"/>
      <c r="L351" s="38"/>
      <c r="M351" s="211" t="s">
        <v>1</v>
      </c>
      <c r="N351" s="212" t="s">
        <v>38</v>
      </c>
      <c r="O351" s="70"/>
      <c r="P351" s="213">
        <f>O351*H351</f>
        <v>0</v>
      </c>
      <c r="Q351" s="213">
        <v>5.4359999999999999E-2</v>
      </c>
      <c r="R351" s="213">
        <f>Q351*H351</f>
        <v>5.4359999999999999E-2</v>
      </c>
      <c r="S351" s="213">
        <v>0</v>
      </c>
      <c r="T351" s="214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215" t="s">
        <v>127</v>
      </c>
      <c r="AT351" s="215" t="s">
        <v>123</v>
      </c>
      <c r="AU351" s="215" t="s">
        <v>83</v>
      </c>
      <c r="AY351" s="16" t="s">
        <v>120</v>
      </c>
      <c r="BE351" s="216">
        <f>IF(N351="základní",J351,0)</f>
        <v>0</v>
      </c>
      <c r="BF351" s="216">
        <f>IF(N351="snížená",J351,0)</f>
        <v>0</v>
      </c>
      <c r="BG351" s="216">
        <f>IF(N351="zákl. přenesená",J351,0)</f>
        <v>0</v>
      </c>
      <c r="BH351" s="216">
        <f>IF(N351="sníž. přenesená",J351,0)</f>
        <v>0</v>
      </c>
      <c r="BI351" s="216">
        <f>IF(N351="nulová",J351,0)</f>
        <v>0</v>
      </c>
      <c r="BJ351" s="16" t="s">
        <v>81</v>
      </c>
      <c r="BK351" s="216">
        <f>ROUND(I351*H351,2)</f>
        <v>0</v>
      </c>
      <c r="BL351" s="16" t="s">
        <v>127</v>
      </c>
      <c r="BM351" s="215" t="s">
        <v>692</v>
      </c>
    </row>
    <row r="352" spans="1:65" s="13" customFormat="1">
      <c r="B352" s="228"/>
      <c r="C352" s="229"/>
      <c r="D352" s="230" t="s">
        <v>135</v>
      </c>
      <c r="E352" s="231" t="s">
        <v>1</v>
      </c>
      <c r="F352" s="232" t="s">
        <v>585</v>
      </c>
      <c r="G352" s="229"/>
      <c r="H352" s="233">
        <v>1</v>
      </c>
      <c r="I352" s="234"/>
      <c r="J352" s="229"/>
      <c r="K352" s="229"/>
      <c r="L352" s="235"/>
      <c r="M352" s="236"/>
      <c r="N352" s="237"/>
      <c r="O352" s="237"/>
      <c r="P352" s="237"/>
      <c r="Q352" s="237"/>
      <c r="R352" s="237"/>
      <c r="S352" s="237"/>
      <c r="T352" s="238"/>
      <c r="AT352" s="239" t="s">
        <v>135</v>
      </c>
      <c r="AU352" s="239" t="s">
        <v>83</v>
      </c>
      <c r="AV352" s="13" t="s">
        <v>83</v>
      </c>
      <c r="AW352" s="13" t="s">
        <v>30</v>
      </c>
      <c r="AX352" s="13" t="s">
        <v>81</v>
      </c>
      <c r="AY352" s="239" t="s">
        <v>120</v>
      </c>
    </row>
    <row r="353" spans="1:65" s="2" customFormat="1" ht="21.75" customHeight="1">
      <c r="A353" s="33"/>
      <c r="B353" s="34"/>
      <c r="C353" s="203" t="s">
        <v>693</v>
      </c>
      <c r="D353" s="203" t="s">
        <v>123</v>
      </c>
      <c r="E353" s="204" t="s">
        <v>694</v>
      </c>
      <c r="F353" s="205" t="s">
        <v>695</v>
      </c>
      <c r="G353" s="206" t="s">
        <v>207</v>
      </c>
      <c r="H353" s="207">
        <v>1</v>
      </c>
      <c r="I353" s="208"/>
      <c r="J353" s="209">
        <f>ROUND(I353*H353,2)</f>
        <v>0</v>
      </c>
      <c r="K353" s="210"/>
      <c r="L353" s="38"/>
      <c r="M353" s="211" t="s">
        <v>1</v>
      </c>
      <c r="N353" s="212" t="s">
        <v>38</v>
      </c>
      <c r="O353" s="70"/>
      <c r="P353" s="213">
        <f>O353*H353</f>
        <v>0</v>
      </c>
      <c r="Q353" s="213">
        <v>2.24E-2</v>
      </c>
      <c r="R353" s="213">
        <f>Q353*H353</f>
        <v>2.24E-2</v>
      </c>
      <c r="S353" s="213">
        <v>0</v>
      </c>
      <c r="T353" s="214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215" t="s">
        <v>127</v>
      </c>
      <c r="AT353" s="215" t="s">
        <v>123</v>
      </c>
      <c r="AU353" s="215" t="s">
        <v>83</v>
      </c>
      <c r="AY353" s="16" t="s">
        <v>120</v>
      </c>
      <c r="BE353" s="216">
        <f>IF(N353="základní",J353,0)</f>
        <v>0</v>
      </c>
      <c r="BF353" s="216">
        <f>IF(N353="snížená",J353,0)</f>
        <v>0</v>
      </c>
      <c r="BG353" s="216">
        <f>IF(N353="zákl. přenesená",J353,0)</f>
        <v>0</v>
      </c>
      <c r="BH353" s="216">
        <f>IF(N353="sníž. přenesená",J353,0)</f>
        <v>0</v>
      </c>
      <c r="BI353" s="216">
        <f>IF(N353="nulová",J353,0)</f>
        <v>0</v>
      </c>
      <c r="BJ353" s="16" t="s">
        <v>81</v>
      </c>
      <c r="BK353" s="216">
        <f>ROUND(I353*H353,2)</f>
        <v>0</v>
      </c>
      <c r="BL353" s="16" t="s">
        <v>127</v>
      </c>
      <c r="BM353" s="215" t="s">
        <v>696</v>
      </c>
    </row>
    <row r="354" spans="1:65" s="13" customFormat="1">
      <c r="B354" s="228"/>
      <c r="C354" s="229"/>
      <c r="D354" s="230" t="s">
        <v>135</v>
      </c>
      <c r="E354" s="231" t="s">
        <v>1</v>
      </c>
      <c r="F354" s="232" t="s">
        <v>585</v>
      </c>
      <c r="G354" s="229"/>
      <c r="H354" s="233">
        <v>1</v>
      </c>
      <c r="I354" s="234"/>
      <c r="J354" s="229"/>
      <c r="K354" s="229"/>
      <c r="L354" s="235"/>
      <c r="M354" s="236"/>
      <c r="N354" s="237"/>
      <c r="O354" s="237"/>
      <c r="P354" s="237"/>
      <c r="Q354" s="237"/>
      <c r="R354" s="237"/>
      <c r="S354" s="237"/>
      <c r="T354" s="238"/>
      <c r="AT354" s="239" t="s">
        <v>135</v>
      </c>
      <c r="AU354" s="239" t="s">
        <v>83</v>
      </c>
      <c r="AV354" s="13" t="s">
        <v>83</v>
      </c>
      <c r="AW354" s="13" t="s">
        <v>30</v>
      </c>
      <c r="AX354" s="13" t="s">
        <v>81</v>
      </c>
      <c r="AY354" s="239" t="s">
        <v>120</v>
      </c>
    </row>
    <row r="355" spans="1:65" s="2" customFormat="1" ht="21.75" customHeight="1">
      <c r="A355" s="33"/>
      <c r="B355" s="34"/>
      <c r="C355" s="203" t="s">
        <v>697</v>
      </c>
      <c r="D355" s="203" t="s">
        <v>123</v>
      </c>
      <c r="E355" s="204" t="s">
        <v>698</v>
      </c>
      <c r="F355" s="205" t="s">
        <v>699</v>
      </c>
      <c r="G355" s="206" t="s">
        <v>207</v>
      </c>
      <c r="H355" s="207">
        <v>1</v>
      </c>
      <c r="I355" s="208"/>
      <c r="J355" s="209">
        <f>ROUND(I355*H355,2)</f>
        <v>0</v>
      </c>
      <c r="K355" s="210"/>
      <c r="L355" s="38"/>
      <c r="M355" s="211" t="s">
        <v>1</v>
      </c>
      <c r="N355" s="212" t="s">
        <v>38</v>
      </c>
      <c r="O355" s="70"/>
      <c r="P355" s="213">
        <f>O355*H355</f>
        <v>0</v>
      </c>
      <c r="Q355" s="213">
        <v>3.4540000000000001E-2</v>
      </c>
      <c r="R355" s="213">
        <f>Q355*H355</f>
        <v>3.4540000000000001E-2</v>
      </c>
      <c r="S355" s="213">
        <v>0</v>
      </c>
      <c r="T355" s="214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215" t="s">
        <v>127</v>
      </c>
      <c r="AT355" s="215" t="s">
        <v>123</v>
      </c>
      <c r="AU355" s="215" t="s">
        <v>83</v>
      </c>
      <c r="AY355" s="16" t="s">
        <v>120</v>
      </c>
      <c r="BE355" s="216">
        <f>IF(N355="základní",J355,0)</f>
        <v>0</v>
      </c>
      <c r="BF355" s="216">
        <f>IF(N355="snížená",J355,0)</f>
        <v>0</v>
      </c>
      <c r="BG355" s="216">
        <f>IF(N355="zákl. přenesená",J355,0)</f>
        <v>0</v>
      </c>
      <c r="BH355" s="216">
        <f>IF(N355="sníž. přenesená",J355,0)</f>
        <v>0</v>
      </c>
      <c r="BI355" s="216">
        <f>IF(N355="nulová",J355,0)</f>
        <v>0</v>
      </c>
      <c r="BJ355" s="16" t="s">
        <v>81</v>
      </c>
      <c r="BK355" s="216">
        <f>ROUND(I355*H355,2)</f>
        <v>0</v>
      </c>
      <c r="BL355" s="16" t="s">
        <v>127</v>
      </c>
      <c r="BM355" s="215" t="s">
        <v>700</v>
      </c>
    </row>
    <row r="356" spans="1:65" s="13" customFormat="1">
      <c r="B356" s="228"/>
      <c r="C356" s="229"/>
      <c r="D356" s="230" t="s">
        <v>135</v>
      </c>
      <c r="E356" s="231" t="s">
        <v>1</v>
      </c>
      <c r="F356" s="232" t="s">
        <v>585</v>
      </c>
      <c r="G356" s="229"/>
      <c r="H356" s="233">
        <v>1</v>
      </c>
      <c r="I356" s="234"/>
      <c r="J356" s="229"/>
      <c r="K356" s="229"/>
      <c r="L356" s="235"/>
      <c r="M356" s="236"/>
      <c r="N356" s="237"/>
      <c r="O356" s="237"/>
      <c r="P356" s="237"/>
      <c r="Q356" s="237"/>
      <c r="R356" s="237"/>
      <c r="S356" s="237"/>
      <c r="T356" s="238"/>
      <c r="AT356" s="239" t="s">
        <v>135</v>
      </c>
      <c r="AU356" s="239" t="s">
        <v>83</v>
      </c>
      <c r="AV356" s="13" t="s">
        <v>83</v>
      </c>
      <c r="AW356" s="13" t="s">
        <v>30</v>
      </c>
      <c r="AX356" s="13" t="s">
        <v>81</v>
      </c>
      <c r="AY356" s="239" t="s">
        <v>120</v>
      </c>
    </row>
    <row r="357" spans="1:65" s="2" customFormat="1" ht="21.75" customHeight="1">
      <c r="A357" s="33"/>
      <c r="B357" s="34"/>
      <c r="C357" s="203" t="s">
        <v>701</v>
      </c>
      <c r="D357" s="203" t="s">
        <v>123</v>
      </c>
      <c r="E357" s="204" t="s">
        <v>702</v>
      </c>
      <c r="F357" s="205" t="s">
        <v>703</v>
      </c>
      <c r="G357" s="206" t="s">
        <v>207</v>
      </c>
      <c r="H357" s="207">
        <v>1</v>
      </c>
      <c r="I357" s="208"/>
      <c r="J357" s="209">
        <f>ROUND(I357*H357,2)</f>
        <v>0</v>
      </c>
      <c r="K357" s="210"/>
      <c r="L357" s="38"/>
      <c r="M357" s="211" t="s">
        <v>1</v>
      </c>
      <c r="N357" s="212" t="s">
        <v>38</v>
      </c>
      <c r="O357" s="70"/>
      <c r="P357" s="213">
        <f>O357*H357</f>
        <v>0</v>
      </c>
      <c r="Q357" s="213">
        <v>5.6099999999999997E-2</v>
      </c>
      <c r="R357" s="213">
        <f>Q357*H357</f>
        <v>5.6099999999999997E-2</v>
      </c>
      <c r="S357" s="213">
        <v>0</v>
      </c>
      <c r="T357" s="214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215" t="s">
        <v>127</v>
      </c>
      <c r="AT357" s="215" t="s">
        <v>123</v>
      </c>
      <c r="AU357" s="215" t="s">
        <v>83</v>
      </c>
      <c r="AY357" s="16" t="s">
        <v>120</v>
      </c>
      <c r="BE357" s="216">
        <f>IF(N357="základní",J357,0)</f>
        <v>0</v>
      </c>
      <c r="BF357" s="216">
        <f>IF(N357="snížená",J357,0)</f>
        <v>0</v>
      </c>
      <c r="BG357" s="216">
        <f>IF(N357="zákl. přenesená",J357,0)</f>
        <v>0</v>
      </c>
      <c r="BH357" s="216">
        <f>IF(N357="sníž. přenesená",J357,0)</f>
        <v>0</v>
      </c>
      <c r="BI357" s="216">
        <f>IF(N357="nulová",J357,0)</f>
        <v>0</v>
      </c>
      <c r="BJ357" s="16" t="s">
        <v>81</v>
      </c>
      <c r="BK357" s="216">
        <f>ROUND(I357*H357,2)</f>
        <v>0</v>
      </c>
      <c r="BL357" s="16" t="s">
        <v>127</v>
      </c>
      <c r="BM357" s="215" t="s">
        <v>704</v>
      </c>
    </row>
    <row r="358" spans="1:65" s="13" customFormat="1">
      <c r="B358" s="228"/>
      <c r="C358" s="229"/>
      <c r="D358" s="230" t="s">
        <v>135</v>
      </c>
      <c r="E358" s="231" t="s">
        <v>1</v>
      </c>
      <c r="F358" s="232" t="s">
        <v>585</v>
      </c>
      <c r="G358" s="229"/>
      <c r="H358" s="233">
        <v>1</v>
      </c>
      <c r="I358" s="234"/>
      <c r="J358" s="229"/>
      <c r="K358" s="229"/>
      <c r="L358" s="235"/>
      <c r="M358" s="236"/>
      <c r="N358" s="237"/>
      <c r="O358" s="237"/>
      <c r="P358" s="237"/>
      <c r="Q358" s="237"/>
      <c r="R358" s="237"/>
      <c r="S358" s="237"/>
      <c r="T358" s="238"/>
      <c r="AT358" s="239" t="s">
        <v>135</v>
      </c>
      <c r="AU358" s="239" t="s">
        <v>83</v>
      </c>
      <c r="AV358" s="13" t="s">
        <v>83</v>
      </c>
      <c r="AW358" s="13" t="s">
        <v>30</v>
      </c>
      <c r="AX358" s="13" t="s">
        <v>81</v>
      </c>
      <c r="AY358" s="239" t="s">
        <v>120</v>
      </c>
    </row>
    <row r="359" spans="1:65" s="2" customFormat="1" ht="21.75" customHeight="1">
      <c r="A359" s="33"/>
      <c r="B359" s="34"/>
      <c r="C359" s="203" t="s">
        <v>705</v>
      </c>
      <c r="D359" s="203" t="s">
        <v>123</v>
      </c>
      <c r="E359" s="204" t="s">
        <v>706</v>
      </c>
      <c r="F359" s="205" t="s">
        <v>707</v>
      </c>
      <c r="G359" s="206" t="s">
        <v>207</v>
      </c>
      <c r="H359" s="207">
        <v>1</v>
      </c>
      <c r="I359" s="208"/>
      <c r="J359" s="209">
        <f>ROUND(I359*H359,2)</f>
        <v>0</v>
      </c>
      <c r="K359" s="210"/>
      <c r="L359" s="38"/>
      <c r="M359" s="211" t="s">
        <v>1</v>
      </c>
      <c r="N359" s="212" t="s">
        <v>38</v>
      </c>
      <c r="O359" s="70"/>
      <c r="P359" s="213">
        <f>O359*H359</f>
        <v>0</v>
      </c>
      <c r="Q359" s="213">
        <v>4.684E-2</v>
      </c>
      <c r="R359" s="213">
        <f>Q359*H359</f>
        <v>4.684E-2</v>
      </c>
      <c r="S359" s="213">
        <v>0</v>
      </c>
      <c r="T359" s="214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215" t="s">
        <v>127</v>
      </c>
      <c r="AT359" s="215" t="s">
        <v>123</v>
      </c>
      <c r="AU359" s="215" t="s">
        <v>83</v>
      </c>
      <c r="AY359" s="16" t="s">
        <v>120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16" t="s">
        <v>81</v>
      </c>
      <c r="BK359" s="216">
        <f>ROUND(I359*H359,2)</f>
        <v>0</v>
      </c>
      <c r="BL359" s="16" t="s">
        <v>127</v>
      </c>
      <c r="BM359" s="215" t="s">
        <v>708</v>
      </c>
    </row>
    <row r="360" spans="1:65" s="13" customFormat="1">
      <c r="B360" s="228"/>
      <c r="C360" s="229"/>
      <c r="D360" s="230" t="s">
        <v>135</v>
      </c>
      <c r="E360" s="231" t="s">
        <v>1</v>
      </c>
      <c r="F360" s="232" t="s">
        <v>585</v>
      </c>
      <c r="G360" s="229"/>
      <c r="H360" s="233">
        <v>1</v>
      </c>
      <c r="I360" s="234"/>
      <c r="J360" s="229"/>
      <c r="K360" s="229"/>
      <c r="L360" s="235"/>
      <c r="M360" s="236"/>
      <c r="N360" s="237"/>
      <c r="O360" s="237"/>
      <c r="P360" s="237"/>
      <c r="Q360" s="237"/>
      <c r="R360" s="237"/>
      <c r="S360" s="237"/>
      <c r="T360" s="238"/>
      <c r="AT360" s="239" t="s">
        <v>135</v>
      </c>
      <c r="AU360" s="239" t="s">
        <v>83</v>
      </c>
      <c r="AV360" s="13" t="s">
        <v>83</v>
      </c>
      <c r="AW360" s="13" t="s">
        <v>30</v>
      </c>
      <c r="AX360" s="13" t="s">
        <v>81</v>
      </c>
      <c r="AY360" s="239" t="s">
        <v>120</v>
      </c>
    </row>
    <row r="361" spans="1:65" s="2" customFormat="1" ht="21.75" customHeight="1">
      <c r="A361" s="33"/>
      <c r="B361" s="34"/>
      <c r="C361" s="203" t="s">
        <v>709</v>
      </c>
      <c r="D361" s="203" t="s">
        <v>123</v>
      </c>
      <c r="E361" s="204" t="s">
        <v>710</v>
      </c>
      <c r="F361" s="205" t="s">
        <v>711</v>
      </c>
      <c r="G361" s="206" t="s">
        <v>207</v>
      </c>
      <c r="H361" s="207">
        <v>2</v>
      </c>
      <c r="I361" s="208"/>
      <c r="J361" s="209">
        <f>ROUND(I361*H361,2)</f>
        <v>0</v>
      </c>
      <c r="K361" s="210"/>
      <c r="L361" s="38"/>
      <c r="M361" s="211" t="s">
        <v>1</v>
      </c>
      <c r="N361" s="212" t="s">
        <v>38</v>
      </c>
      <c r="O361" s="70"/>
      <c r="P361" s="213">
        <f>O361*H361</f>
        <v>0</v>
      </c>
      <c r="Q361" s="213">
        <v>6.2199999999999998E-2</v>
      </c>
      <c r="R361" s="213">
        <f>Q361*H361</f>
        <v>0.1244</v>
      </c>
      <c r="S361" s="213">
        <v>0</v>
      </c>
      <c r="T361" s="214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215" t="s">
        <v>127</v>
      </c>
      <c r="AT361" s="215" t="s">
        <v>123</v>
      </c>
      <c r="AU361" s="215" t="s">
        <v>83</v>
      </c>
      <c r="AY361" s="16" t="s">
        <v>120</v>
      </c>
      <c r="BE361" s="216">
        <f>IF(N361="základní",J361,0)</f>
        <v>0</v>
      </c>
      <c r="BF361" s="216">
        <f>IF(N361="snížená",J361,0)</f>
        <v>0</v>
      </c>
      <c r="BG361" s="216">
        <f>IF(N361="zákl. přenesená",J361,0)</f>
        <v>0</v>
      </c>
      <c r="BH361" s="216">
        <f>IF(N361="sníž. přenesená",J361,0)</f>
        <v>0</v>
      </c>
      <c r="BI361" s="216">
        <f>IF(N361="nulová",J361,0)</f>
        <v>0</v>
      </c>
      <c r="BJ361" s="16" t="s">
        <v>81</v>
      </c>
      <c r="BK361" s="216">
        <f>ROUND(I361*H361,2)</f>
        <v>0</v>
      </c>
      <c r="BL361" s="16" t="s">
        <v>127</v>
      </c>
      <c r="BM361" s="215" t="s">
        <v>712</v>
      </c>
    </row>
    <row r="362" spans="1:65" s="13" customFormat="1">
      <c r="B362" s="228"/>
      <c r="C362" s="229"/>
      <c r="D362" s="230" t="s">
        <v>135</v>
      </c>
      <c r="E362" s="231" t="s">
        <v>1</v>
      </c>
      <c r="F362" s="232" t="s">
        <v>567</v>
      </c>
      <c r="G362" s="229"/>
      <c r="H362" s="233">
        <v>2</v>
      </c>
      <c r="I362" s="234"/>
      <c r="J362" s="229"/>
      <c r="K362" s="229"/>
      <c r="L362" s="235"/>
      <c r="M362" s="236"/>
      <c r="N362" s="237"/>
      <c r="O362" s="237"/>
      <c r="P362" s="237"/>
      <c r="Q362" s="237"/>
      <c r="R362" s="237"/>
      <c r="S362" s="237"/>
      <c r="T362" s="238"/>
      <c r="AT362" s="239" t="s">
        <v>135</v>
      </c>
      <c r="AU362" s="239" t="s">
        <v>83</v>
      </c>
      <c r="AV362" s="13" t="s">
        <v>83</v>
      </c>
      <c r="AW362" s="13" t="s">
        <v>30</v>
      </c>
      <c r="AX362" s="13" t="s">
        <v>81</v>
      </c>
      <c r="AY362" s="239" t="s">
        <v>120</v>
      </c>
    </row>
    <row r="363" spans="1:65" s="2" customFormat="1" ht="21.75" customHeight="1">
      <c r="A363" s="33"/>
      <c r="B363" s="34"/>
      <c r="C363" s="203" t="s">
        <v>713</v>
      </c>
      <c r="D363" s="203" t="s">
        <v>123</v>
      </c>
      <c r="E363" s="204" t="s">
        <v>714</v>
      </c>
      <c r="F363" s="205" t="s">
        <v>715</v>
      </c>
      <c r="G363" s="206" t="s">
        <v>207</v>
      </c>
      <c r="H363" s="207">
        <v>1</v>
      </c>
      <c r="I363" s="208"/>
      <c r="J363" s="209">
        <f>ROUND(I363*H363,2)</f>
        <v>0</v>
      </c>
      <c r="K363" s="210"/>
      <c r="L363" s="38"/>
      <c r="M363" s="211" t="s">
        <v>1</v>
      </c>
      <c r="N363" s="212" t="s">
        <v>38</v>
      </c>
      <c r="O363" s="70"/>
      <c r="P363" s="213">
        <f>O363*H363</f>
        <v>0</v>
      </c>
      <c r="Q363" s="213">
        <v>8.0320000000000003E-2</v>
      </c>
      <c r="R363" s="213">
        <f>Q363*H363</f>
        <v>8.0320000000000003E-2</v>
      </c>
      <c r="S363" s="213">
        <v>0</v>
      </c>
      <c r="T363" s="214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215" t="s">
        <v>127</v>
      </c>
      <c r="AT363" s="215" t="s">
        <v>123</v>
      </c>
      <c r="AU363" s="215" t="s">
        <v>83</v>
      </c>
      <c r="AY363" s="16" t="s">
        <v>120</v>
      </c>
      <c r="BE363" s="216">
        <f>IF(N363="základní",J363,0)</f>
        <v>0</v>
      </c>
      <c r="BF363" s="216">
        <f>IF(N363="snížená",J363,0)</f>
        <v>0</v>
      </c>
      <c r="BG363" s="216">
        <f>IF(N363="zákl. přenesená",J363,0)</f>
        <v>0</v>
      </c>
      <c r="BH363" s="216">
        <f>IF(N363="sníž. přenesená",J363,0)</f>
        <v>0</v>
      </c>
      <c r="BI363" s="216">
        <f>IF(N363="nulová",J363,0)</f>
        <v>0</v>
      </c>
      <c r="BJ363" s="16" t="s">
        <v>81</v>
      </c>
      <c r="BK363" s="216">
        <f>ROUND(I363*H363,2)</f>
        <v>0</v>
      </c>
      <c r="BL363" s="16" t="s">
        <v>127</v>
      </c>
      <c r="BM363" s="215" t="s">
        <v>716</v>
      </c>
    </row>
    <row r="364" spans="1:65" s="13" customFormat="1">
      <c r="B364" s="228"/>
      <c r="C364" s="229"/>
      <c r="D364" s="230" t="s">
        <v>135</v>
      </c>
      <c r="E364" s="231" t="s">
        <v>1</v>
      </c>
      <c r="F364" s="232" t="s">
        <v>585</v>
      </c>
      <c r="G364" s="229"/>
      <c r="H364" s="233">
        <v>1</v>
      </c>
      <c r="I364" s="234"/>
      <c r="J364" s="229"/>
      <c r="K364" s="229"/>
      <c r="L364" s="235"/>
      <c r="M364" s="236"/>
      <c r="N364" s="237"/>
      <c r="O364" s="237"/>
      <c r="P364" s="237"/>
      <c r="Q364" s="237"/>
      <c r="R364" s="237"/>
      <c r="S364" s="237"/>
      <c r="T364" s="238"/>
      <c r="AT364" s="239" t="s">
        <v>135</v>
      </c>
      <c r="AU364" s="239" t="s">
        <v>83</v>
      </c>
      <c r="AV364" s="13" t="s">
        <v>83</v>
      </c>
      <c r="AW364" s="13" t="s">
        <v>30</v>
      </c>
      <c r="AX364" s="13" t="s">
        <v>81</v>
      </c>
      <c r="AY364" s="239" t="s">
        <v>120</v>
      </c>
    </row>
    <row r="365" spans="1:65" s="2" customFormat="1" ht="21.75" customHeight="1">
      <c r="A365" s="33"/>
      <c r="B365" s="34"/>
      <c r="C365" s="203" t="s">
        <v>717</v>
      </c>
      <c r="D365" s="203" t="s">
        <v>123</v>
      </c>
      <c r="E365" s="204" t="s">
        <v>718</v>
      </c>
      <c r="F365" s="205" t="s">
        <v>719</v>
      </c>
      <c r="G365" s="206" t="s">
        <v>207</v>
      </c>
      <c r="H365" s="207">
        <v>1</v>
      </c>
      <c r="I365" s="208"/>
      <c r="J365" s="209">
        <f>ROUND(I365*H365,2)</f>
        <v>0</v>
      </c>
      <c r="K365" s="210"/>
      <c r="L365" s="38"/>
      <c r="M365" s="211" t="s">
        <v>1</v>
      </c>
      <c r="N365" s="212" t="s">
        <v>38</v>
      </c>
      <c r="O365" s="70"/>
      <c r="P365" s="213">
        <f>O365*H365</f>
        <v>0</v>
      </c>
      <c r="Q365" s="213">
        <v>0.10374</v>
      </c>
      <c r="R365" s="213">
        <f>Q365*H365</f>
        <v>0.10374</v>
      </c>
      <c r="S365" s="213">
        <v>0</v>
      </c>
      <c r="T365" s="214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215" t="s">
        <v>127</v>
      </c>
      <c r="AT365" s="215" t="s">
        <v>123</v>
      </c>
      <c r="AU365" s="215" t="s">
        <v>83</v>
      </c>
      <c r="AY365" s="16" t="s">
        <v>120</v>
      </c>
      <c r="BE365" s="216">
        <f>IF(N365="základní",J365,0)</f>
        <v>0</v>
      </c>
      <c r="BF365" s="216">
        <f>IF(N365="snížená",J365,0)</f>
        <v>0</v>
      </c>
      <c r="BG365" s="216">
        <f>IF(N365="zákl. přenesená",J365,0)</f>
        <v>0</v>
      </c>
      <c r="BH365" s="216">
        <f>IF(N365="sníž. přenesená",J365,0)</f>
        <v>0</v>
      </c>
      <c r="BI365" s="216">
        <f>IF(N365="nulová",J365,0)</f>
        <v>0</v>
      </c>
      <c r="BJ365" s="16" t="s">
        <v>81</v>
      </c>
      <c r="BK365" s="216">
        <f>ROUND(I365*H365,2)</f>
        <v>0</v>
      </c>
      <c r="BL365" s="16" t="s">
        <v>127</v>
      </c>
      <c r="BM365" s="215" t="s">
        <v>720</v>
      </c>
    </row>
    <row r="366" spans="1:65" s="13" customFormat="1">
      <c r="B366" s="228"/>
      <c r="C366" s="229"/>
      <c r="D366" s="230" t="s">
        <v>135</v>
      </c>
      <c r="E366" s="231" t="s">
        <v>1</v>
      </c>
      <c r="F366" s="232" t="s">
        <v>585</v>
      </c>
      <c r="G366" s="229"/>
      <c r="H366" s="233">
        <v>1</v>
      </c>
      <c r="I366" s="234"/>
      <c r="J366" s="229"/>
      <c r="K366" s="229"/>
      <c r="L366" s="235"/>
      <c r="M366" s="236"/>
      <c r="N366" s="237"/>
      <c r="O366" s="237"/>
      <c r="P366" s="237"/>
      <c r="Q366" s="237"/>
      <c r="R366" s="237"/>
      <c r="S366" s="237"/>
      <c r="T366" s="238"/>
      <c r="AT366" s="239" t="s">
        <v>135</v>
      </c>
      <c r="AU366" s="239" t="s">
        <v>83</v>
      </c>
      <c r="AV366" s="13" t="s">
        <v>83</v>
      </c>
      <c r="AW366" s="13" t="s">
        <v>30</v>
      </c>
      <c r="AX366" s="13" t="s">
        <v>81</v>
      </c>
      <c r="AY366" s="239" t="s">
        <v>120</v>
      </c>
    </row>
    <row r="367" spans="1:65" s="2" customFormat="1" ht="21.75" customHeight="1">
      <c r="A367" s="33"/>
      <c r="B367" s="34"/>
      <c r="C367" s="203" t="s">
        <v>721</v>
      </c>
      <c r="D367" s="203" t="s">
        <v>123</v>
      </c>
      <c r="E367" s="204" t="s">
        <v>722</v>
      </c>
      <c r="F367" s="205" t="s">
        <v>723</v>
      </c>
      <c r="G367" s="206" t="s">
        <v>207</v>
      </c>
      <c r="H367" s="207">
        <v>1</v>
      </c>
      <c r="I367" s="208"/>
      <c r="J367" s="209">
        <f>ROUND(I367*H367,2)</f>
        <v>0</v>
      </c>
      <c r="K367" s="210"/>
      <c r="L367" s="38"/>
      <c r="M367" s="211" t="s">
        <v>1</v>
      </c>
      <c r="N367" s="212" t="s">
        <v>38</v>
      </c>
      <c r="O367" s="70"/>
      <c r="P367" s="213">
        <f>O367*H367</f>
        <v>0</v>
      </c>
      <c r="Q367" s="213">
        <v>6.5799999999999997E-2</v>
      </c>
      <c r="R367" s="213">
        <f>Q367*H367</f>
        <v>6.5799999999999997E-2</v>
      </c>
      <c r="S367" s="213">
        <v>0</v>
      </c>
      <c r="T367" s="214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215" t="s">
        <v>127</v>
      </c>
      <c r="AT367" s="215" t="s">
        <v>123</v>
      </c>
      <c r="AU367" s="215" t="s">
        <v>83</v>
      </c>
      <c r="AY367" s="16" t="s">
        <v>120</v>
      </c>
      <c r="BE367" s="216">
        <f>IF(N367="základní",J367,0)</f>
        <v>0</v>
      </c>
      <c r="BF367" s="216">
        <f>IF(N367="snížená",J367,0)</f>
        <v>0</v>
      </c>
      <c r="BG367" s="216">
        <f>IF(N367="zákl. přenesená",J367,0)</f>
        <v>0</v>
      </c>
      <c r="BH367" s="216">
        <f>IF(N367="sníž. přenesená",J367,0)</f>
        <v>0</v>
      </c>
      <c r="BI367" s="216">
        <f>IF(N367="nulová",J367,0)</f>
        <v>0</v>
      </c>
      <c r="BJ367" s="16" t="s">
        <v>81</v>
      </c>
      <c r="BK367" s="216">
        <f>ROUND(I367*H367,2)</f>
        <v>0</v>
      </c>
      <c r="BL367" s="16" t="s">
        <v>127</v>
      </c>
      <c r="BM367" s="215" t="s">
        <v>724</v>
      </c>
    </row>
    <row r="368" spans="1:65" s="13" customFormat="1">
      <c r="B368" s="228"/>
      <c r="C368" s="229"/>
      <c r="D368" s="230" t="s">
        <v>135</v>
      </c>
      <c r="E368" s="231" t="s">
        <v>1</v>
      </c>
      <c r="F368" s="232" t="s">
        <v>585</v>
      </c>
      <c r="G368" s="229"/>
      <c r="H368" s="233">
        <v>1</v>
      </c>
      <c r="I368" s="234"/>
      <c r="J368" s="229"/>
      <c r="K368" s="229"/>
      <c r="L368" s="235"/>
      <c r="M368" s="236"/>
      <c r="N368" s="237"/>
      <c r="O368" s="237"/>
      <c r="P368" s="237"/>
      <c r="Q368" s="237"/>
      <c r="R368" s="237"/>
      <c r="S368" s="237"/>
      <c r="T368" s="238"/>
      <c r="AT368" s="239" t="s">
        <v>135</v>
      </c>
      <c r="AU368" s="239" t="s">
        <v>83</v>
      </c>
      <c r="AV368" s="13" t="s">
        <v>83</v>
      </c>
      <c r="AW368" s="13" t="s">
        <v>30</v>
      </c>
      <c r="AX368" s="13" t="s">
        <v>81</v>
      </c>
      <c r="AY368" s="239" t="s">
        <v>120</v>
      </c>
    </row>
    <row r="369" spans="1:65" s="2" customFormat="1" ht="21.75" customHeight="1">
      <c r="A369" s="33"/>
      <c r="B369" s="34"/>
      <c r="C369" s="203" t="s">
        <v>725</v>
      </c>
      <c r="D369" s="203" t="s">
        <v>123</v>
      </c>
      <c r="E369" s="204" t="s">
        <v>726</v>
      </c>
      <c r="F369" s="205" t="s">
        <v>727</v>
      </c>
      <c r="G369" s="206" t="s">
        <v>207</v>
      </c>
      <c r="H369" s="207">
        <v>1</v>
      </c>
      <c r="I369" s="208"/>
      <c r="J369" s="209">
        <f>ROUND(I369*H369,2)</f>
        <v>0</v>
      </c>
      <c r="K369" s="210"/>
      <c r="L369" s="38"/>
      <c r="M369" s="211" t="s">
        <v>1</v>
      </c>
      <c r="N369" s="212" t="s">
        <v>38</v>
      </c>
      <c r="O369" s="70"/>
      <c r="P369" s="213">
        <f>O369*H369</f>
        <v>0</v>
      </c>
      <c r="Q369" s="213">
        <v>8.8200000000000001E-2</v>
      </c>
      <c r="R369" s="213">
        <f>Q369*H369</f>
        <v>8.8200000000000001E-2</v>
      </c>
      <c r="S369" s="213">
        <v>0</v>
      </c>
      <c r="T369" s="214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215" t="s">
        <v>127</v>
      </c>
      <c r="AT369" s="215" t="s">
        <v>123</v>
      </c>
      <c r="AU369" s="215" t="s">
        <v>83</v>
      </c>
      <c r="AY369" s="16" t="s">
        <v>120</v>
      </c>
      <c r="BE369" s="216">
        <f>IF(N369="základní",J369,0)</f>
        <v>0</v>
      </c>
      <c r="BF369" s="216">
        <f>IF(N369="snížená",J369,0)</f>
        <v>0</v>
      </c>
      <c r="BG369" s="216">
        <f>IF(N369="zákl. přenesená",J369,0)</f>
        <v>0</v>
      </c>
      <c r="BH369" s="216">
        <f>IF(N369="sníž. přenesená",J369,0)</f>
        <v>0</v>
      </c>
      <c r="BI369" s="216">
        <f>IF(N369="nulová",J369,0)</f>
        <v>0</v>
      </c>
      <c r="BJ369" s="16" t="s">
        <v>81</v>
      </c>
      <c r="BK369" s="216">
        <f>ROUND(I369*H369,2)</f>
        <v>0</v>
      </c>
      <c r="BL369" s="16" t="s">
        <v>127</v>
      </c>
      <c r="BM369" s="215" t="s">
        <v>728</v>
      </c>
    </row>
    <row r="370" spans="1:65" s="13" customFormat="1">
      <c r="B370" s="228"/>
      <c r="C370" s="229"/>
      <c r="D370" s="230" t="s">
        <v>135</v>
      </c>
      <c r="E370" s="231" t="s">
        <v>1</v>
      </c>
      <c r="F370" s="232" t="s">
        <v>585</v>
      </c>
      <c r="G370" s="229"/>
      <c r="H370" s="233">
        <v>1</v>
      </c>
      <c r="I370" s="234"/>
      <c r="J370" s="229"/>
      <c r="K370" s="229"/>
      <c r="L370" s="235"/>
      <c r="M370" s="236"/>
      <c r="N370" s="237"/>
      <c r="O370" s="237"/>
      <c r="P370" s="237"/>
      <c r="Q370" s="237"/>
      <c r="R370" s="237"/>
      <c r="S370" s="237"/>
      <c r="T370" s="238"/>
      <c r="AT370" s="239" t="s">
        <v>135</v>
      </c>
      <c r="AU370" s="239" t="s">
        <v>83</v>
      </c>
      <c r="AV370" s="13" t="s">
        <v>83</v>
      </c>
      <c r="AW370" s="13" t="s">
        <v>30</v>
      </c>
      <c r="AX370" s="13" t="s">
        <v>81</v>
      </c>
      <c r="AY370" s="239" t="s">
        <v>120</v>
      </c>
    </row>
    <row r="371" spans="1:65" s="2" customFormat="1" ht="21.75" customHeight="1">
      <c r="A371" s="33"/>
      <c r="B371" s="34"/>
      <c r="C371" s="203" t="s">
        <v>729</v>
      </c>
      <c r="D371" s="203" t="s">
        <v>123</v>
      </c>
      <c r="E371" s="204" t="s">
        <v>730</v>
      </c>
      <c r="F371" s="205" t="s">
        <v>731</v>
      </c>
      <c r="G371" s="206" t="s">
        <v>207</v>
      </c>
      <c r="H371" s="207">
        <v>2</v>
      </c>
      <c r="I371" s="208"/>
      <c r="J371" s="209">
        <f>ROUND(I371*H371,2)</f>
        <v>0</v>
      </c>
      <c r="K371" s="210"/>
      <c r="L371" s="38"/>
      <c r="M371" s="211" t="s">
        <v>1</v>
      </c>
      <c r="N371" s="212" t="s">
        <v>38</v>
      </c>
      <c r="O371" s="70"/>
      <c r="P371" s="213">
        <f>O371*H371</f>
        <v>0</v>
      </c>
      <c r="Q371" s="213">
        <v>0</v>
      </c>
      <c r="R371" s="213">
        <f>Q371*H371</f>
        <v>0</v>
      </c>
      <c r="S371" s="213">
        <v>0</v>
      </c>
      <c r="T371" s="214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215" t="s">
        <v>127</v>
      </c>
      <c r="AT371" s="215" t="s">
        <v>123</v>
      </c>
      <c r="AU371" s="215" t="s">
        <v>83</v>
      </c>
      <c r="AY371" s="16" t="s">
        <v>120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16" t="s">
        <v>81</v>
      </c>
      <c r="BK371" s="216">
        <f>ROUND(I371*H371,2)</f>
        <v>0</v>
      </c>
      <c r="BL371" s="16" t="s">
        <v>127</v>
      </c>
      <c r="BM371" s="215" t="s">
        <v>732</v>
      </c>
    </row>
    <row r="372" spans="1:65" s="2" customFormat="1" ht="21.75" customHeight="1">
      <c r="A372" s="33"/>
      <c r="B372" s="34"/>
      <c r="C372" s="217" t="s">
        <v>733</v>
      </c>
      <c r="D372" s="217" t="s">
        <v>130</v>
      </c>
      <c r="E372" s="218" t="s">
        <v>734</v>
      </c>
      <c r="F372" s="219" t="s">
        <v>735</v>
      </c>
      <c r="G372" s="220" t="s">
        <v>233</v>
      </c>
      <c r="H372" s="221">
        <v>1</v>
      </c>
      <c r="I372" s="222"/>
      <c r="J372" s="223">
        <f>ROUND(I372*H372,2)</f>
        <v>0</v>
      </c>
      <c r="K372" s="224"/>
      <c r="L372" s="225"/>
      <c r="M372" s="226" t="s">
        <v>1</v>
      </c>
      <c r="N372" s="227" t="s">
        <v>38</v>
      </c>
      <c r="O372" s="70"/>
      <c r="P372" s="213">
        <f>O372*H372</f>
        <v>0</v>
      </c>
      <c r="Q372" s="213">
        <v>2E-3</v>
      </c>
      <c r="R372" s="213">
        <f>Q372*H372</f>
        <v>2E-3</v>
      </c>
      <c r="S372" s="213">
        <v>0</v>
      </c>
      <c r="T372" s="214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215" t="s">
        <v>133</v>
      </c>
      <c r="AT372" s="215" t="s">
        <v>130</v>
      </c>
      <c r="AU372" s="215" t="s">
        <v>83</v>
      </c>
      <c r="AY372" s="16" t="s">
        <v>120</v>
      </c>
      <c r="BE372" s="216">
        <f>IF(N372="základní",J372,0)</f>
        <v>0</v>
      </c>
      <c r="BF372" s="216">
        <f>IF(N372="snížená",J372,0)</f>
        <v>0</v>
      </c>
      <c r="BG372" s="216">
        <f>IF(N372="zákl. přenesená",J372,0)</f>
        <v>0</v>
      </c>
      <c r="BH372" s="216">
        <f>IF(N372="sníž. přenesená",J372,0)</f>
        <v>0</v>
      </c>
      <c r="BI372" s="216">
        <f>IF(N372="nulová",J372,0)</f>
        <v>0</v>
      </c>
      <c r="BJ372" s="16" t="s">
        <v>81</v>
      </c>
      <c r="BK372" s="216">
        <f>ROUND(I372*H372,2)</f>
        <v>0</v>
      </c>
      <c r="BL372" s="16" t="s">
        <v>127</v>
      </c>
      <c r="BM372" s="215" t="s">
        <v>736</v>
      </c>
    </row>
    <row r="373" spans="1:65" s="13" customFormat="1">
      <c r="B373" s="228"/>
      <c r="C373" s="229"/>
      <c r="D373" s="230" t="s">
        <v>135</v>
      </c>
      <c r="E373" s="231" t="s">
        <v>1</v>
      </c>
      <c r="F373" s="232" t="s">
        <v>737</v>
      </c>
      <c r="G373" s="229"/>
      <c r="H373" s="233">
        <v>1</v>
      </c>
      <c r="I373" s="234"/>
      <c r="J373" s="229"/>
      <c r="K373" s="229"/>
      <c r="L373" s="235"/>
      <c r="M373" s="236"/>
      <c r="N373" s="237"/>
      <c r="O373" s="237"/>
      <c r="P373" s="237"/>
      <c r="Q373" s="237"/>
      <c r="R373" s="237"/>
      <c r="S373" s="237"/>
      <c r="T373" s="238"/>
      <c r="AT373" s="239" t="s">
        <v>135</v>
      </c>
      <c r="AU373" s="239" t="s">
        <v>83</v>
      </c>
      <c r="AV373" s="13" t="s">
        <v>83</v>
      </c>
      <c r="AW373" s="13" t="s">
        <v>30</v>
      </c>
      <c r="AX373" s="13" t="s">
        <v>81</v>
      </c>
      <c r="AY373" s="239" t="s">
        <v>120</v>
      </c>
    </row>
    <row r="374" spans="1:65" s="2" customFormat="1" ht="21.75" customHeight="1">
      <c r="A374" s="33"/>
      <c r="B374" s="34"/>
      <c r="C374" s="217" t="s">
        <v>738</v>
      </c>
      <c r="D374" s="217" t="s">
        <v>130</v>
      </c>
      <c r="E374" s="218" t="s">
        <v>739</v>
      </c>
      <c r="F374" s="219" t="s">
        <v>740</v>
      </c>
      <c r="G374" s="220" t="s">
        <v>233</v>
      </c>
      <c r="H374" s="221">
        <v>1</v>
      </c>
      <c r="I374" s="222"/>
      <c r="J374" s="223">
        <f>ROUND(I374*H374,2)</f>
        <v>0</v>
      </c>
      <c r="K374" s="224"/>
      <c r="L374" s="225"/>
      <c r="M374" s="226" t="s">
        <v>1</v>
      </c>
      <c r="N374" s="227" t="s">
        <v>38</v>
      </c>
      <c r="O374" s="70"/>
      <c r="P374" s="213">
        <f>O374*H374</f>
        <v>0</v>
      </c>
      <c r="Q374" s="213">
        <v>2E-3</v>
      </c>
      <c r="R374" s="213">
        <f>Q374*H374</f>
        <v>2E-3</v>
      </c>
      <c r="S374" s="213">
        <v>0</v>
      </c>
      <c r="T374" s="214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215" t="s">
        <v>133</v>
      </c>
      <c r="AT374" s="215" t="s">
        <v>130</v>
      </c>
      <c r="AU374" s="215" t="s">
        <v>83</v>
      </c>
      <c r="AY374" s="16" t="s">
        <v>120</v>
      </c>
      <c r="BE374" s="216">
        <f>IF(N374="základní",J374,0)</f>
        <v>0</v>
      </c>
      <c r="BF374" s="216">
        <f>IF(N374="snížená",J374,0)</f>
        <v>0</v>
      </c>
      <c r="BG374" s="216">
        <f>IF(N374="zákl. přenesená",J374,0)</f>
        <v>0</v>
      </c>
      <c r="BH374" s="216">
        <f>IF(N374="sníž. přenesená",J374,0)</f>
        <v>0</v>
      </c>
      <c r="BI374" s="216">
        <f>IF(N374="nulová",J374,0)</f>
        <v>0</v>
      </c>
      <c r="BJ374" s="16" t="s">
        <v>81</v>
      </c>
      <c r="BK374" s="216">
        <f>ROUND(I374*H374,2)</f>
        <v>0</v>
      </c>
      <c r="BL374" s="16" t="s">
        <v>127</v>
      </c>
      <c r="BM374" s="215" t="s">
        <v>741</v>
      </c>
    </row>
    <row r="375" spans="1:65" s="13" customFormat="1">
      <c r="B375" s="228"/>
      <c r="C375" s="229"/>
      <c r="D375" s="230" t="s">
        <v>135</v>
      </c>
      <c r="E375" s="231" t="s">
        <v>1</v>
      </c>
      <c r="F375" s="232" t="s">
        <v>585</v>
      </c>
      <c r="G375" s="229"/>
      <c r="H375" s="233">
        <v>1</v>
      </c>
      <c r="I375" s="234"/>
      <c r="J375" s="229"/>
      <c r="K375" s="229"/>
      <c r="L375" s="235"/>
      <c r="M375" s="236"/>
      <c r="N375" s="237"/>
      <c r="O375" s="237"/>
      <c r="P375" s="237"/>
      <c r="Q375" s="237"/>
      <c r="R375" s="237"/>
      <c r="S375" s="237"/>
      <c r="T375" s="238"/>
      <c r="AT375" s="239" t="s">
        <v>135</v>
      </c>
      <c r="AU375" s="239" t="s">
        <v>83</v>
      </c>
      <c r="AV375" s="13" t="s">
        <v>83</v>
      </c>
      <c r="AW375" s="13" t="s">
        <v>30</v>
      </c>
      <c r="AX375" s="13" t="s">
        <v>81</v>
      </c>
      <c r="AY375" s="239" t="s">
        <v>120</v>
      </c>
    </row>
    <row r="376" spans="1:65" s="2" customFormat="1" ht="16.5" customHeight="1">
      <c r="A376" s="33"/>
      <c r="B376" s="34"/>
      <c r="C376" s="203" t="s">
        <v>742</v>
      </c>
      <c r="D376" s="203" t="s">
        <v>123</v>
      </c>
      <c r="E376" s="204" t="s">
        <v>743</v>
      </c>
      <c r="F376" s="205" t="s">
        <v>744</v>
      </c>
      <c r="G376" s="206" t="s">
        <v>207</v>
      </c>
      <c r="H376" s="207">
        <v>60</v>
      </c>
      <c r="I376" s="208"/>
      <c r="J376" s="209">
        <f>ROUND(I376*H376,2)</f>
        <v>0</v>
      </c>
      <c r="K376" s="210"/>
      <c r="L376" s="38"/>
      <c r="M376" s="211" t="s">
        <v>1</v>
      </c>
      <c r="N376" s="212" t="s">
        <v>38</v>
      </c>
      <c r="O376" s="70"/>
      <c r="P376" s="213">
        <f>O376*H376</f>
        <v>0</v>
      </c>
      <c r="Q376" s="213">
        <v>0</v>
      </c>
      <c r="R376" s="213">
        <f>Q376*H376</f>
        <v>0</v>
      </c>
      <c r="S376" s="213">
        <v>0</v>
      </c>
      <c r="T376" s="214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215" t="s">
        <v>127</v>
      </c>
      <c r="AT376" s="215" t="s">
        <v>123</v>
      </c>
      <c r="AU376" s="215" t="s">
        <v>83</v>
      </c>
      <c r="AY376" s="16" t="s">
        <v>120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16" t="s">
        <v>81</v>
      </c>
      <c r="BK376" s="216">
        <f>ROUND(I376*H376,2)</f>
        <v>0</v>
      </c>
      <c r="BL376" s="16" t="s">
        <v>127</v>
      </c>
      <c r="BM376" s="215" t="s">
        <v>745</v>
      </c>
    </row>
    <row r="377" spans="1:65" s="13" customFormat="1">
      <c r="B377" s="228"/>
      <c r="C377" s="229"/>
      <c r="D377" s="230" t="s">
        <v>135</v>
      </c>
      <c r="E377" s="231" t="s">
        <v>1</v>
      </c>
      <c r="F377" s="232" t="s">
        <v>746</v>
      </c>
      <c r="G377" s="229"/>
      <c r="H377" s="233">
        <v>60</v>
      </c>
      <c r="I377" s="234"/>
      <c r="J377" s="229"/>
      <c r="K377" s="229"/>
      <c r="L377" s="235"/>
      <c r="M377" s="236"/>
      <c r="N377" s="237"/>
      <c r="O377" s="237"/>
      <c r="P377" s="237"/>
      <c r="Q377" s="237"/>
      <c r="R377" s="237"/>
      <c r="S377" s="237"/>
      <c r="T377" s="238"/>
      <c r="AT377" s="239" t="s">
        <v>135</v>
      </c>
      <c r="AU377" s="239" t="s">
        <v>83</v>
      </c>
      <c r="AV377" s="13" t="s">
        <v>83</v>
      </c>
      <c r="AW377" s="13" t="s">
        <v>30</v>
      </c>
      <c r="AX377" s="13" t="s">
        <v>81</v>
      </c>
      <c r="AY377" s="239" t="s">
        <v>120</v>
      </c>
    </row>
    <row r="378" spans="1:65" s="2" customFormat="1" ht="16.5" customHeight="1">
      <c r="A378" s="33"/>
      <c r="B378" s="34"/>
      <c r="C378" s="203" t="s">
        <v>747</v>
      </c>
      <c r="D378" s="203" t="s">
        <v>123</v>
      </c>
      <c r="E378" s="204" t="s">
        <v>748</v>
      </c>
      <c r="F378" s="205" t="s">
        <v>749</v>
      </c>
      <c r="G378" s="206" t="s">
        <v>750</v>
      </c>
      <c r="H378" s="207">
        <v>1000</v>
      </c>
      <c r="I378" s="208"/>
      <c r="J378" s="209">
        <f>ROUND(I378*H378,2)</f>
        <v>0</v>
      </c>
      <c r="K378" s="210"/>
      <c r="L378" s="38"/>
      <c r="M378" s="211" t="s">
        <v>1</v>
      </c>
      <c r="N378" s="212" t="s">
        <v>38</v>
      </c>
      <c r="O378" s="70"/>
      <c r="P378" s="213">
        <f>O378*H378</f>
        <v>0</v>
      </c>
      <c r="Q378" s="213">
        <v>0</v>
      </c>
      <c r="R378" s="213">
        <f>Q378*H378</f>
        <v>0</v>
      </c>
      <c r="S378" s="213">
        <v>0</v>
      </c>
      <c r="T378" s="214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215" t="s">
        <v>127</v>
      </c>
      <c r="AT378" s="215" t="s">
        <v>123</v>
      </c>
      <c r="AU378" s="215" t="s">
        <v>83</v>
      </c>
      <c r="AY378" s="16" t="s">
        <v>120</v>
      </c>
      <c r="BE378" s="216">
        <f>IF(N378="základní",J378,0)</f>
        <v>0</v>
      </c>
      <c r="BF378" s="216">
        <f>IF(N378="snížená",J378,0)</f>
        <v>0</v>
      </c>
      <c r="BG378" s="216">
        <f>IF(N378="zákl. přenesená",J378,0)</f>
        <v>0</v>
      </c>
      <c r="BH378" s="216">
        <f>IF(N378="sníž. přenesená",J378,0)</f>
        <v>0</v>
      </c>
      <c r="BI378" s="216">
        <f>IF(N378="nulová",J378,0)</f>
        <v>0</v>
      </c>
      <c r="BJ378" s="16" t="s">
        <v>81</v>
      </c>
      <c r="BK378" s="216">
        <f>ROUND(I378*H378,2)</f>
        <v>0</v>
      </c>
      <c r="BL378" s="16" t="s">
        <v>127</v>
      </c>
      <c r="BM378" s="215" t="s">
        <v>751</v>
      </c>
    </row>
    <row r="379" spans="1:65" s="2" customFormat="1" ht="21.75" customHeight="1">
      <c r="A379" s="33"/>
      <c r="B379" s="34"/>
      <c r="C379" s="203" t="s">
        <v>752</v>
      </c>
      <c r="D379" s="203" t="s">
        <v>123</v>
      </c>
      <c r="E379" s="204" t="s">
        <v>753</v>
      </c>
      <c r="F379" s="205" t="s">
        <v>754</v>
      </c>
      <c r="G379" s="206" t="s">
        <v>160</v>
      </c>
      <c r="H379" s="207">
        <v>3.637</v>
      </c>
      <c r="I379" s="208"/>
      <c r="J379" s="209">
        <f>ROUND(I379*H379,2)</f>
        <v>0</v>
      </c>
      <c r="K379" s="210"/>
      <c r="L379" s="38"/>
      <c r="M379" s="211" t="s">
        <v>1</v>
      </c>
      <c r="N379" s="212" t="s">
        <v>38</v>
      </c>
      <c r="O379" s="70"/>
      <c r="P379" s="213">
        <f>O379*H379</f>
        <v>0</v>
      </c>
      <c r="Q379" s="213">
        <v>0</v>
      </c>
      <c r="R379" s="213">
        <f>Q379*H379</f>
        <v>0</v>
      </c>
      <c r="S379" s="213">
        <v>0</v>
      </c>
      <c r="T379" s="214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215" t="s">
        <v>127</v>
      </c>
      <c r="AT379" s="215" t="s">
        <v>123</v>
      </c>
      <c r="AU379" s="215" t="s">
        <v>83</v>
      </c>
      <c r="AY379" s="16" t="s">
        <v>120</v>
      </c>
      <c r="BE379" s="216">
        <f>IF(N379="základní",J379,0)</f>
        <v>0</v>
      </c>
      <c r="BF379" s="216">
        <f>IF(N379="snížená",J379,0)</f>
        <v>0</v>
      </c>
      <c r="BG379" s="216">
        <f>IF(N379="zákl. přenesená",J379,0)</f>
        <v>0</v>
      </c>
      <c r="BH379" s="216">
        <f>IF(N379="sníž. přenesená",J379,0)</f>
        <v>0</v>
      </c>
      <c r="BI379" s="216">
        <f>IF(N379="nulová",J379,0)</f>
        <v>0</v>
      </c>
      <c r="BJ379" s="16" t="s">
        <v>81</v>
      </c>
      <c r="BK379" s="216">
        <f>ROUND(I379*H379,2)</f>
        <v>0</v>
      </c>
      <c r="BL379" s="16" t="s">
        <v>127</v>
      </c>
      <c r="BM379" s="215" t="s">
        <v>755</v>
      </c>
    </row>
    <row r="380" spans="1:65" s="12" customFormat="1" ht="22.75" customHeight="1">
      <c r="B380" s="187"/>
      <c r="C380" s="188"/>
      <c r="D380" s="189" t="s">
        <v>72</v>
      </c>
      <c r="E380" s="201" t="s">
        <v>756</v>
      </c>
      <c r="F380" s="201" t="s">
        <v>757</v>
      </c>
      <c r="G380" s="188"/>
      <c r="H380" s="188"/>
      <c r="I380" s="191"/>
      <c r="J380" s="202">
        <f>BK380</f>
        <v>0</v>
      </c>
      <c r="K380" s="188"/>
      <c r="L380" s="193"/>
      <c r="M380" s="194"/>
      <c r="N380" s="195"/>
      <c r="O380" s="195"/>
      <c r="P380" s="196">
        <f>SUM(P381:P383)</f>
        <v>0</v>
      </c>
      <c r="Q380" s="195"/>
      <c r="R380" s="196">
        <f>SUM(R381:R383)</f>
        <v>0.08</v>
      </c>
      <c r="S380" s="195"/>
      <c r="T380" s="197">
        <f>SUM(T381:T383)</f>
        <v>0</v>
      </c>
      <c r="AR380" s="198" t="s">
        <v>83</v>
      </c>
      <c r="AT380" s="199" t="s">
        <v>72</v>
      </c>
      <c r="AU380" s="199" t="s">
        <v>81</v>
      </c>
      <c r="AY380" s="198" t="s">
        <v>120</v>
      </c>
      <c r="BK380" s="200">
        <f>SUM(BK381:BK383)</f>
        <v>0</v>
      </c>
    </row>
    <row r="381" spans="1:65" s="2" customFormat="1" ht="16.5" customHeight="1">
      <c r="A381" s="33"/>
      <c r="B381" s="34"/>
      <c r="C381" s="203" t="s">
        <v>758</v>
      </c>
      <c r="D381" s="203" t="s">
        <v>123</v>
      </c>
      <c r="E381" s="204" t="s">
        <v>759</v>
      </c>
      <c r="F381" s="205" t="s">
        <v>760</v>
      </c>
      <c r="G381" s="206" t="s">
        <v>761</v>
      </c>
      <c r="H381" s="207">
        <v>80</v>
      </c>
      <c r="I381" s="208"/>
      <c r="J381" s="209">
        <f>ROUND(I381*H381,2)</f>
        <v>0</v>
      </c>
      <c r="K381" s="210"/>
      <c r="L381" s="38"/>
      <c r="M381" s="211" t="s">
        <v>1</v>
      </c>
      <c r="N381" s="212" t="s">
        <v>38</v>
      </c>
      <c r="O381" s="70"/>
      <c r="P381" s="213">
        <f>O381*H381</f>
        <v>0</v>
      </c>
      <c r="Q381" s="213">
        <v>0</v>
      </c>
      <c r="R381" s="213">
        <f>Q381*H381</f>
        <v>0</v>
      </c>
      <c r="S381" s="213">
        <v>0</v>
      </c>
      <c r="T381" s="214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215" t="s">
        <v>127</v>
      </c>
      <c r="AT381" s="215" t="s">
        <v>123</v>
      </c>
      <c r="AU381" s="215" t="s">
        <v>83</v>
      </c>
      <c r="AY381" s="16" t="s">
        <v>120</v>
      </c>
      <c r="BE381" s="216">
        <f>IF(N381="základní",J381,0)</f>
        <v>0</v>
      </c>
      <c r="BF381" s="216">
        <f>IF(N381="snížená",J381,0)</f>
        <v>0</v>
      </c>
      <c r="BG381" s="216">
        <f>IF(N381="zákl. přenesená",J381,0)</f>
        <v>0</v>
      </c>
      <c r="BH381" s="216">
        <f>IF(N381="sníž. přenesená",J381,0)</f>
        <v>0</v>
      </c>
      <c r="BI381" s="216">
        <f>IF(N381="nulová",J381,0)</f>
        <v>0</v>
      </c>
      <c r="BJ381" s="16" t="s">
        <v>81</v>
      </c>
      <c r="BK381" s="216">
        <f>ROUND(I381*H381,2)</f>
        <v>0</v>
      </c>
      <c r="BL381" s="16" t="s">
        <v>127</v>
      </c>
      <c r="BM381" s="215" t="s">
        <v>762</v>
      </c>
    </row>
    <row r="382" spans="1:65" s="2" customFormat="1" ht="16.5" customHeight="1">
      <c r="A382" s="33"/>
      <c r="B382" s="34"/>
      <c r="C382" s="217" t="s">
        <v>763</v>
      </c>
      <c r="D382" s="217" t="s">
        <v>130</v>
      </c>
      <c r="E382" s="218" t="s">
        <v>764</v>
      </c>
      <c r="F382" s="219" t="s">
        <v>765</v>
      </c>
      <c r="G382" s="220" t="s">
        <v>196</v>
      </c>
      <c r="H382" s="221">
        <v>1</v>
      </c>
      <c r="I382" s="222"/>
      <c r="J382" s="223">
        <f>ROUND(I382*H382,2)</f>
        <v>0</v>
      </c>
      <c r="K382" s="224"/>
      <c r="L382" s="225"/>
      <c r="M382" s="226" t="s">
        <v>1</v>
      </c>
      <c r="N382" s="227" t="s">
        <v>38</v>
      </c>
      <c r="O382" s="70"/>
      <c r="P382" s="213">
        <f>O382*H382</f>
        <v>0</v>
      </c>
      <c r="Q382" s="213">
        <v>0.08</v>
      </c>
      <c r="R382" s="213">
        <f>Q382*H382</f>
        <v>0.08</v>
      </c>
      <c r="S382" s="213">
        <v>0</v>
      </c>
      <c r="T382" s="214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215" t="s">
        <v>133</v>
      </c>
      <c r="AT382" s="215" t="s">
        <v>130</v>
      </c>
      <c r="AU382" s="215" t="s">
        <v>83</v>
      </c>
      <c r="AY382" s="16" t="s">
        <v>120</v>
      </c>
      <c r="BE382" s="216">
        <f>IF(N382="základní",J382,0)</f>
        <v>0</v>
      </c>
      <c r="BF382" s="216">
        <f>IF(N382="snížená",J382,0)</f>
        <v>0</v>
      </c>
      <c r="BG382" s="216">
        <f>IF(N382="zákl. přenesená",J382,0)</f>
        <v>0</v>
      </c>
      <c r="BH382" s="216">
        <f>IF(N382="sníž. přenesená",J382,0)</f>
        <v>0</v>
      </c>
      <c r="BI382" s="216">
        <f>IF(N382="nulová",J382,0)</f>
        <v>0</v>
      </c>
      <c r="BJ382" s="16" t="s">
        <v>81</v>
      </c>
      <c r="BK382" s="216">
        <f>ROUND(I382*H382,2)</f>
        <v>0</v>
      </c>
      <c r="BL382" s="16" t="s">
        <v>127</v>
      </c>
      <c r="BM382" s="215" t="s">
        <v>766</v>
      </c>
    </row>
    <row r="383" spans="1:65" s="2" customFormat="1" ht="21.75" customHeight="1">
      <c r="A383" s="33"/>
      <c r="B383" s="34"/>
      <c r="C383" s="203" t="s">
        <v>767</v>
      </c>
      <c r="D383" s="203" t="s">
        <v>123</v>
      </c>
      <c r="E383" s="204" t="s">
        <v>768</v>
      </c>
      <c r="F383" s="205" t="s">
        <v>769</v>
      </c>
      <c r="G383" s="206" t="s">
        <v>160</v>
      </c>
      <c r="H383" s="207">
        <v>0.08</v>
      </c>
      <c r="I383" s="208"/>
      <c r="J383" s="209">
        <f>ROUND(I383*H383,2)</f>
        <v>0</v>
      </c>
      <c r="K383" s="210"/>
      <c r="L383" s="38"/>
      <c r="M383" s="211" t="s">
        <v>1</v>
      </c>
      <c r="N383" s="212" t="s">
        <v>38</v>
      </c>
      <c r="O383" s="70"/>
      <c r="P383" s="213">
        <f>O383*H383</f>
        <v>0</v>
      </c>
      <c r="Q383" s="213">
        <v>0</v>
      </c>
      <c r="R383" s="213">
        <f>Q383*H383</f>
        <v>0</v>
      </c>
      <c r="S383" s="213">
        <v>0</v>
      </c>
      <c r="T383" s="214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215" t="s">
        <v>127</v>
      </c>
      <c r="AT383" s="215" t="s">
        <v>123</v>
      </c>
      <c r="AU383" s="215" t="s">
        <v>83</v>
      </c>
      <c r="AY383" s="16" t="s">
        <v>120</v>
      </c>
      <c r="BE383" s="216">
        <f>IF(N383="základní",J383,0)</f>
        <v>0</v>
      </c>
      <c r="BF383" s="216">
        <f>IF(N383="snížená",J383,0)</f>
        <v>0</v>
      </c>
      <c r="BG383" s="216">
        <f>IF(N383="zákl. přenesená",J383,0)</f>
        <v>0</v>
      </c>
      <c r="BH383" s="216">
        <f>IF(N383="sníž. přenesená",J383,0)</f>
        <v>0</v>
      </c>
      <c r="BI383" s="216">
        <f>IF(N383="nulová",J383,0)</f>
        <v>0</v>
      </c>
      <c r="BJ383" s="16" t="s">
        <v>81</v>
      </c>
      <c r="BK383" s="216">
        <f>ROUND(I383*H383,2)</f>
        <v>0</v>
      </c>
      <c r="BL383" s="16" t="s">
        <v>127</v>
      </c>
      <c r="BM383" s="215" t="s">
        <v>770</v>
      </c>
    </row>
    <row r="384" spans="1:65" s="12" customFormat="1" ht="26" customHeight="1">
      <c r="B384" s="187"/>
      <c r="C384" s="188"/>
      <c r="D384" s="189" t="s">
        <v>72</v>
      </c>
      <c r="E384" s="190" t="s">
        <v>771</v>
      </c>
      <c r="F384" s="190" t="s">
        <v>772</v>
      </c>
      <c r="G384" s="188"/>
      <c r="H384" s="188"/>
      <c r="I384" s="191"/>
      <c r="J384" s="192">
        <f>BK384</f>
        <v>0</v>
      </c>
      <c r="K384" s="188"/>
      <c r="L384" s="193"/>
      <c r="M384" s="194"/>
      <c r="N384" s="195"/>
      <c r="O384" s="195"/>
      <c r="P384" s="196">
        <f>SUM(P385:P390)</f>
        <v>0</v>
      </c>
      <c r="Q384" s="195"/>
      <c r="R384" s="196">
        <f>SUM(R385:R390)</f>
        <v>0</v>
      </c>
      <c r="S384" s="195"/>
      <c r="T384" s="197">
        <f>SUM(T385:T390)</f>
        <v>0</v>
      </c>
      <c r="AR384" s="198" t="s">
        <v>137</v>
      </c>
      <c r="AT384" s="199" t="s">
        <v>72</v>
      </c>
      <c r="AU384" s="199" t="s">
        <v>73</v>
      </c>
      <c r="AY384" s="198" t="s">
        <v>120</v>
      </c>
      <c r="BK384" s="200">
        <f>SUM(BK385:BK390)</f>
        <v>0</v>
      </c>
    </row>
    <row r="385" spans="1:65" s="2" customFormat="1" ht="16.5" customHeight="1">
      <c r="A385" s="33"/>
      <c r="B385" s="34"/>
      <c r="C385" s="203" t="s">
        <v>773</v>
      </c>
      <c r="D385" s="203" t="s">
        <v>123</v>
      </c>
      <c r="E385" s="204" t="s">
        <v>774</v>
      </c>
      <c r="F385" s="205" t="s">
        <v>775</v>
      </c>
      <c r="G385" s="206" t="s">
        <v>776</v>
      </c>
      <c r="H385" s="207">
        <v>72</v>
      </c>
      <c r="I385" s="208"/>
      <c r="J385" s="209">
        <f>ROUND(I385*H385,2)</f>
        <v>0</v>
      </c>
      <c r="K385" s="210"/>
      <c r="L385" s="38"/>
      <c r="M385" s="211" t="s">
        <v>1</v>
      </c>
      <c r="N385" s="212" t="s">
        <v>38</v>
      </c>
      <c r="O385" s="70"/>
      <c r="P385" s="213">
        <f>O385*H385</f>
        <v>0</v>
      </c>
      <c r="Q385" s="213">
        <v>0</v>
      </c>
      <c r="R385" s="213">
        <f>Q385*H385</f>
        <v>0</v>
      </c>
      <c r="S385" s="213">
        <v>0</v>
      </c>
      <c r="T385" s="214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215" t="s">
        <v>777</v>
      </c>
      <c r="AT385" s="215" t="s">
        <v>123</v>
      </c>
      <c r="AU385" s="215" t="s">
        <v>81</v>
      </c>
      <c r="AY385" s="16" t="s">
        <v>120</v>
      </c>
      <c r="BE385" s="216">
        <f>IF(N385="základní",J385,0)</f>
        <v>0</v>
      </c>
      <c r="BF385" s="216">
        <f>IF(N385="snížená",J385,0)</f>
        <v>0</v>
      </c>
      <c r="BG385" s="216">
        <f>IF(N385="zákl. přenesená",J385,0)</f>
        <v>0</v>
      </c>
      <c r="BH385" s="216">
        <f>IF(N385="sníž. přenesená",J385,0)</f>
        <v>0</v>
      </c>
      <c r="BI385" s="216">
        <f>IF(N385="nulová",J385,0)</f>
        <v>0</v>
      </c>
      <c r="BJ385" s="16" t="s">
        <v>81</v>
      </c>
      <c r="BK385" s="216">
        <f>ROUND(I385*H385,2)</f>
        <v>0</v>
      </c>
      <c r="BL385" s="16" t="s">
        <v>777</v>
      </c>
      <c r="BM385" s="215" t="s">
        <v>778</v>
      </c>
    </row>
    <row r="386" spans="1:65" s="2" customFormat="1" ht="16.5" customHeight="1">
      <c r="A386" s="33"/>
      <c r="B386" s="34"/>
      <c r="C386" s="203" t="s">
        <v>779</v>
      </c>
      <c r="D386" s="203" t="s">
        <v>123</v>
      </c>
      <c r="E386" s="204" t="s">
        <v>780</v>
      </c>
      <c r="F386" s="205" t="s">
        <v>781</v>
      </c>
      <c r="G386" s="206" t="s">
        <v>776</v>
      </c>
      <c r="H386" s="207">
        <v>40</v>
      </c>
      <c r="I386" s="208"/>
      <c r="J386" s="209">
        <f>ROUND(I386*H386,2)</f>
        <v>0</v>
      </c>
      <c r="K386" s="210"/>
      <c r="L386" s="38"/>
      <c r="M386" s="211" t="s">
        <v>1</v>
      </c>
      <c r="N386" s="212" t="s">
        <v>38</v>
      </c>
      <c r="O386" s="70"/>
      <c r="P386" s="213">
        <f>O386*H386</f>
        <v>0</v>
      </c>
      <c r="Q386" s="213">
        <v>0</v>
      </c>
      <c r="R386" s="213">
        <f>Q386*H386</f>
        <v>0</v>
      </c>
      <c r="S386" s="213">
        <v>0</v>
      </c>
      <c r="T386" s="214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215" t="s">
        <v>777</v>
      </c>
      <c r="AT386" s="215" t="s">
        <v>123</v>
      </c>
      <c r="AU386" s="215" t="s">
        <v>81</v>
      </c>
      <c r="AY386" s="16" t="s">
        <v>120</v>
      </c>
      <c r="BE386" s="216">
        <f>IF(N386="základní",J386,0)</f>
        <v>0</v>
      </c>
      <c r="BF386" s="216">
        <f>IF(N386="snížená",J386,0)</f>
        <v>0</v>
      </c>
      <c r="BG386" s="216">
        <f>IF(N386="zákl. přenesená",J386,0)</f>
        <v>0</v>
      </c>
      <c r="BH386" s="216">
        <f>IF(N386="sníž. přenesená",J386,0)</f>
        <v>0</v>
      </c>
      <c r="BI386" s="216">
        <f>IF(N386="nulová",J386,0)</f>
        <v>0</v>
      </c>
      <c r="BJ386" s="16" t="s">
        <v>81</v>
      </c>
      <c r="BK386" s="216">
        <f>ROUND(I386*H386,2)</f>
        <v>0</v>
      </c>
      <c r="BL386" s="16" t="s">
        <v>777</v>
      </c>
      <c r="BM386" s="215" t="s">
        <v>782</v>
      </c>
    </row>
    <row r="387" spans="1:65" s="13" customFormat="1">
      <c r="B387" s="228"/>
      <c r="C387" s="229"/>
      <c r="D387" s="230" t="s">
        <v>135</v>
      </c>
      <c r="E387" s="231" t="s">
        <v>1</v>
      </c>
      <c r="F387" s="232" t="s">
        <v>783</v>
      </c>
      <c r="G387" s="229"/>
      <c r="H387" s="233">
        <v>40</v>
      </c>
      <c r="I387" s="234"/>
      <c r="J387" s="229"/>
      <c r="K387" s="229"/>
      <c r="L387" s="235"/>
      <c r="M387" s="236"/>
      <c r="N387" s="237"/>
      <c r="O387" s="237"/>
      <c r="P387" s="237"/>
      <c r="Q387" s="237"/>
      <c r="R387" s="237"/>
      <c r="S387" s="237"/>
      <c r="T387" s="238"/>
      <c r="AT387" s="239" t="s">
        <v>135</v>
      </c>
      <c r="AU387" s="239" t="s">
        <v>81</v>
      </c>
      <c r="AV387" s="13" t="s">
        <v>83</v>
      </c>
      <c r="AW387" s="13" t="s">
        <v>30</v>
      </c>
      <c r="AX387" s="13" t="s">
        <v>81</v>
      </c>
      <c r="AY387" s="239" t="s">
        <v>120</v>
      </c>
    </row>
    <row r="388" spans="1:65" s="2" customFormat="1" ht="16.5" customHeight="1">
      <c r="A388" s="33"/>
      <c r="B388" s="34"/>
      <c r="C388" s="203" t="s">
        <v>784</v>
      </c>
      <c r="D388" s="203" t="s">
        <v>123</v>
      </c>
      <c r="E388" s="204" t="s">
        <v>785</v>
      </c>
      <c r="F388" s="205" t="s">
        <v>786</v>
      </c>
      <c r="G388" s="206" t="s">
        <v>233</v>
      </c>
      <c r="H388" s="207">
        <v>3</v>
      </c>
      <c r="I388" s="208"/>
      <c r="J388" s="209">
        <f>ROUND(I388*H388,2)</f>
        <v>0</v>
      </c>
      <c r="K388" s="210"/>
      <c r="L388" s="38"/>
      <c r="M388" s="211" t="s">
        <v>1</v>
      </c>
      <c r="N388" s="212" t="s">
        <v>38</v>
      </c>
      <c r="O388" s="70"/>
      <c r="P388" s="213">
        <f>O388*H388</f>
        <v>0</v>
      </c>
      <c r="Q388" s="213">
        <v>0</v>
      </c>
      <c r="R388" s="213">
        <f>Q388*H388</f>
        <v>0</v>
      </c>
      <c r="S388" s="213">
        <v>0</v>
      </c>
      <c r="T388" s="214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215" t="s">
        <v>777</v>
      </c>
      <c r="AT388" s="215" t="s">
        <v>123</v>
      </c>
      <c r="AU388" s="215" t="s">
        <v>81</v>
      </c>
      <c r="AY388" s="16" t="s">
        <v>120</v>
      </c>
      <c r="BE388" s="216">
        <f>IF(N388="základní",J388,0)</f>
        <v>0</v>
      </c>
      <c r="BF388" s="216">
        <f>IF(N388="snížená",J388,0)</f>
        <v>0</v>
      </c>
      <c r="BG388" s="216">
        <f>IF(N388="zákl. přenesená",J388,0)</f>
        <v>0</v>
      </c>
      <c r="BH388" s="216">
        <f>IF(N388="sníž. přenesená",J388,0)</f>
        <v>0</v>
      </c>
      <c r="BI388" s="216">
        <f>IF(N388="nulová",J388,0)</f>
        <v>0</v>
      </c>
      <c r="BJ388" s="16" t="s">
        <v>81</v>
      </c>
      <c r="BK388" s="216">
        <f>ROUND(I388*H388,2)</f>
        <v>0</v>
      </c>
      <c r="BL388" s="16" t="s">
        <v>777</v>
      </c>
      <c r="BM388" s="215" t="s">
        <v>787</v>
      </c>
    </row>
    <row r="389" spans="1:65" s="2" customFormat="1" ht="16.5" customHeight="1">
      <c r="A389" s="33"/>
      <c r="B389" s="34"/>
      <c r="C389" s="203" t="s">
        <v>788</v>
      </c>
      <c r="D389" s="203" t="s">
        <v>123</v>
      </c>
      <c r="E389" s="204" t="s">
        <v>789</v>
      </c>
      <c r="F389" s="205" t="s">
        <v>790</v>
      </c>
      <c r="G389" s="206" t="s">
        <v>233</v>
      </c>
      <c r="H389" s="207">
        <v>3</v>
      </c>
      <c r="I389" s="208"/>
      <c r="J389" s="209">
        <f>ROUND(I389*H389,2)</f>
        <v>0</v>
      </c>
      <c r="K389" s="210"/>
      <c r="L389" s="38"/>
      <c r="M389" s="211" t="s">
        <v>1</v>
      </c>
      <c r="N389" s="212" t="s">
        <v>38</v>
      </c>
      <c r="O389" s="70"/>
      <c r="P389" s="213">
        <f>O389*H389</f>
        <v>0</v>
      </c>
      <c r="Q389" s="213">
        <v>0</v>
      </c>
      <c r="R389" s="213">
        <f>Q389*H389</f>
        <v>0</v>
      </c>
      <c r="S389" s="213">
        <v>0</v>
      </c>
      <c r="T389" s="214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215" t="s">
        <v>777</v>
      </c>
      <c r="AT389" s="215" t="s">
        <v>123</v>
      </c>
      <c r="AU389" s="215" t="s">
        <v>81</v>
      </c>
      <c r="AY389" s="16" t="s">
        <v>120</v>
      </c>
      <c r="BE389" s="216">
        <f>IF(N389="základní",J389,0)</f>
        <v>0</v>
      </c>
      <c r="BF389" s="216">
        <f>IF(N389="snížená",J389,0)</f>
        <v>0</v>
      </c>
      <c r="BG389" s="216">
        <f>IF(N389="zákl. přenesená",J389,0)</f>
        <v>0</v>
      </c>
      <c r="BH389" s="216">
        <f>IF(N389="sníž. přenesená",J389,0)</f>
        <v>0</v>
      </c>
      <c r="BI389" s="216">
        <f>IF(N389="nulová",J389,0)</f>
        <v>0</v>
      </c>
      <c r="BJ389" s="16" t="s">
        <v>81</v>
      </c>
      <c r="BK389" s="216">
        <f>ROUND(I389*H389,2)</f>
        <v>0</v>
      </c>
      <c r="BL389" s="16" t="s">
        <v>777</v>
      </c>
      <c r="BM389" s="215" t="s">
        <v>791</v>
      </c>
    </row>
    <row r="390" spans="1:65" s="2" customFormat="1" ht="33" customHeight="1">
      <c r="A390" s="33"/>
      <c r="B390" s="34"/>
      <c r="C390" s="203" t="s">
        <v>792</v>
      </c>
      <c r="D390" s="203" t="s">
        <v>123</v>
      </c>
      <c r="E390" s="204" t="s">
        <v>793</v>
      </c>
      <c r="F390" s="205" t="s">
        <v>794</v>
      </c>
      <c r="G390" s="206" t="s">
        <v>196</v>
      </c>
      <c r="H390" s="207">
        <v>1</v>
      </c>
      <c r="I390" s="208"/>
      <c r="J390" s="209">
        <f>ROUND(I390*H390,2)</f>
        <v>0</v>
      </c>
      <c r="K390" s="210"/>
      <c r="L390" s="38"/>
      <c r="M390" s="250" t="s">
        <v>1</v>
      </c>
      <c r="N390" s="251" t="s">
        <v>38</v>
      </c>
      <c r="O390" s="252"/>
      <c r="P390" s="253">
        <f>O390*H390</f>
        <v>0</v>
      </c>
      <c r="Q390" s="253">
        <v>0</v>
      </c>
      <c r="R390" s="253">
        <f>Q390*H390</f>
        <v>0</v>
      </c>
      <c r="S390" s="253">
        <v>0</v>
      </c>
      <c r="T390" s="254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215" t="s">
        <v>777</v>
      </c>
      <c r="AT390" s="215" t="s">
        <v>123</v>
      </c>
      <c r="AU390" s="215" t="s">
        <v>81</v>
      </c>
      <c r="AY390" s="16" t="s">
        <v>120</v>
      </c>
      <c r="BE390" s="216">
        <f>IF(N390="základní",J390,0)</f>
        <v>0</v>
      </c>
      <c r="BF390" s="216">
        <f>IF(N390="snížená",J390,0)</f>
        <v>0</v>
      </c>
      <c r="BG390" s="216">
        <f>IF(N390="zákl. přenesená",J390,0)</f>
        <v>0</v>
      </c>
      <c r="BH390" s="216">
        <f>IF(N390="sníž. přenesená",J390,0)</f>
        <v>0</v>
      </c>
      <c r="BI390" s="216">
        <f>IF(N390="nulová",J390,0)</f>
        <v>0</v>
      </c>
      <c r="BJ390" s="16" t="s">
        <v>81</v>
      </c>
      <c r="BK390" s="216">
        <f>ROUND(I390*H390,2)</f>
        <v>0</v>
      </c>
      <c r="BL390" s="16" t="s">
        <v>777</v>
      </c>
      <c r="BM390" s="215" t="s">
        <v>795</v>
      </c>
    </row>
    <row r="391" spans="1:65" s="2" customFormat="1" ht="6.9" customHeight="1">
      <c r="A391" s="33"/>
      <c r="B391" s="53"/>
      <c r="C391" s="54"/>
      <c r="D391" s="54"/>
      <c r="E391" s="54"/>
      <c r="F391" s="54"/>
      <c r="G391" s="54"/>
      <c r="H391" s="54"/>
      <c r="I391" s="151"/>
      <c r="J391" s="54"/>
      <c r="K391" s="54"/>
      <c r="L391" s="38"/>
      <c r="M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</row>
  </sheetData>
  <sheetProtection password="CC35" sheet="1" objects="1" scenarios="1" formatColumns="0" formatRows="0" autoFilter="0"/>
  <autoFilter ref="C125:K390" xr:uid="{00000000-0009-0000-0000-000001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7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88671875" style="1" customWidth="1"/>
    <col min="7" max="7" width="7" style="1" customWidth="1"/>
    <col min="8" max="8" width="11.44140625" style="1" customWidth="1"/>
    <col min="9" max="9" width="20.109375" style="107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886718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" customHeight="1">
      <c r="I2" s="107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6" t="s">
        <v>86</v>
      </c>
    </row>
    <row r="3" spans="1:46" s="1" customFormat="1" ht="6.9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83</v>
      </c>
    </row>
    <row r="4" spans="1:46" s="1" customFormat="1" ht="24.9" customHeight="1">
      <c r="B4" s="19"/>
      <c r="D4" s="111" t="s">
        <v>87</v>
      </c>
      <c r="I4" s="107"/>
      <c r="L4" s="19"/>
      <c r="M4" s="112" t="s">
        <v>10</v>
      </c>
      <c r="AT4" s="16" t="s">
        <v>4</v>
      </c>
    </row>
    <row r="5" spans="1:46" s="1" customFormat="1" ht="6.9" customHeight="1">
      <c r="B5" s="19"/>
      <c r="I5" s="107"/>
      <c r="L5" s="19"/>
    </row>
    <row r="6" spans="1:46" s="1" customFormat="1" ht="12" customHeight="1">
      <c r="B6" s="19"/>
      <c r="D6" s="113" t="s">
        <v>16</v>
      </c>
      <c r="I6" s="107"/>
      <c r="L6" s="19"/>
    </row>
    <row r="7" spans="1:46" s="1" customFormat="1" ht="23.25" customHeight="1">
      <c r="B7" s="19"/>
      <c r="E7" s="299" t="str">
        <f>'Rekapitulace stavby'!K6</f>
        <v>D.1.4.1 Vytápění - Rekonstrukce kotelny a výměna těles budovy ZZ v areálu Lékařské fakulty OU-objekty C,D,E</v>
      </c>
      <c r="F7" s="300"/>
      <c r="G7" s="300"/>
      <c r="H7" s="300"/>
      <c r="I7" s="107"/>
      <c r="L7" s="19"/>
    </row>
    <row r="8" spans="1:46" s="2" customFormat="1" ht="12" customHeight="1">
      <c r="A8" s="33"/>
      <c r="B8" s="38"/>
      <c r="C8" s="33"/>
      <c r="D8" s="113" t="s">
        <v>88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8"/>
      <c r="C9" s="33"/>
      <c r="D9" s="33"/>
      <c r="E9" s="301" t="s">
        <v>796</v>
      </c>
      <c r="F9" s="302"/>
      <c r="G9" s="302"/>
      <c r="H9" s="302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5. 3. 2020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15" t="str">
        <f>IF('Rekapitulace stavby'!E11="","",'Rekapitulace stavby'!E11)</f>
        <v xml:space="preserve"> </v>
      </c>
      <c r="F15" s="33"/>
      <c r="G15" s="33"/>
      <c r="H15" s="33"/>
      <c r="I15" s="116" t="s">
        <v>27</v>
      </c>
      <c r="J15" s="115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28</v>
      </c>
      <c r="E17" s="33"/>
      <c r="F17" s="33"/>
      <c r="G17" s="33"/>
      <c r="H17" s="33"/>
      <c r="I17" s="116" t="s">
        <v>25</v>
      </c>
      <c r="J17" s="29" t="str">
        <f>'Rekapitulace stavby'!AN13</f>
        <v xml:space="preserve"> 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03" t="str">
        <f>'Rekapitulace stavby'!E14</f>
        <v xml:space="preserve"> </v>
      </c>
      <c r="F18" s="304"/>
      <c r="G18" s="304"/>
      <c r="H18" s="304"/>
      <c r="I18" s="116" t="s">
        <v>27</v>
      </c>
      <c r="J18" s="29" t="str">
        <f>'Rekapitulace stavby'!AN14</f>
        <v xml:space="preserve"> 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29</v>
      </c>
      <c r="E20" s="33"/>
      <c r="F20" s="33"/>
      <c r="G20" s="33"/>
      <c r="H20" s="33"/>
      <c r="I20" s="116" t="s">
        <v>25</v>
      </c>
      <c r="J20" s="115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5" t="str">
        <f>IF('Rekapitulace stavby'!E17="","",'Rekapitulace stavby'!E17)</f>
        <v xml:space="preserve"> </v>
      </c>
      <c r="F21" s="33"/>
      <c r="G21" s="33"/>
      <c r="H21" s="33"/>
      <c r="I21" s="116" t="s">
        <v>27</v>
      </c>
      <c r="J21" s="115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31</v>
      </c>
      <c r="E23" s="33"/>
      <c r="F23" s="33"/>
      <c r="G23" s="33"/>
      <c r="H23" s="33"/>
      <c r="I23" s="116" t="s">
        <v>25</v>
      </c>
      <c r="J23" s="115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5" t="str">
        <f>IF('Rekapitulace stavby'!E20="","",'Rekapitulace stavby'!E20)</f>
        <v xml:space="preserve"> </v>
      </c>
      <c r="F24" s="33"/>
      <c r="G24" s="33"/>
      <c r="H24" s="33"/>
      <c r="I24" s="116" t="s">
        <v>27</v>
      </c>
      <c r="J24" s="115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32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8"/>
      <c r="B27" s="119"/>
      <c r="C27" s="118"/>
      <c r="D27" s="118"/>
      <c r="E27" s="305" t="s">
        <v>1</v>
      </c>
      <c r="F27" s="305"/>
      <c r="G27" s="305"/>
      <c r="H27" s="305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8"/>
      <c r="C30" s="33"/>
      <c r="D30" s="124" t="s">
        <v>33</v>
      </c>
      <c r="E30" s="33"/>
      <c r="F30" s="33"/>
      <c r="G30" s="33"/>
      <c r="H30" s="33"/>
      <c r="I30" s="114"/>
      <c r="J30" s="125">
        <f>ROUND(J125, 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6" t="s">
        <v>35</v>
      </c>
      <c r="G32" s="33"/>
      <c r="H32" s="33"/>
      <c r="I32" s="127" t="s">
        <v>34</v>
      </c>
      <c r="J32" s="126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8" t="s">
        <v>37</v>
      </c>
      <c r="E33" s="113" t="s">
        <v>38</v>
      </c>
      <c r="F33" s="129">
        <f>ROUND((SUM(BE125:BE186)),  2)</f>
        <v>0</v>
      </c>
      <c r="G33" s="33"/>
      <c r="H33" s="33"/>
      <c r="I33" s="130">
        <v>0.21</v>
      </c>
      <c r="J33" s="129">
        <f>ROUND(((SUM(BE125:BE186))*I33),  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3" t="s">
        <v>39</v>
      </c>
      <c r="F34" s="129">
        <f>ROUND((SUM(BF125:BF186)),  2)</f>
        <v>0</v>
      </c>
      <c r="G34" s="33"/>
      <c r="H34" s="33"/>
      <c r="I34" s="130">
        <v>0.15</v>
      </c>
      <c r="J34" s="129">
        <f>ROUND(((SUM(BF125:BF186))*I34),  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8"/>
      <c r="C35" s="33"/>
      <c r="D35" s="33"/>
      <c r="E35" s="113" t="s">
        <v>40</v>
      </c>
      <c r="F35" s="129">
        <f>ROUND((SUM(BG125:BG186)),  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8"/>
      <c r="C36" s="33"/>
      <c r="D36" s="33"/>
      <c r="E36" s="113" t="s">
        <v>41</v>
      </c>
      <c r="F36" s="129">
        <f>ROUND((SUM(BH125:BH186)),  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8"/>
      <c r="C37" s="33"/>
      <c r="D37" s="33"/>
      <c r="E37" s="113" t="s">
        <v>42</v>
      </c>
      <c r="F37" s="129">
        <f>ROUND((SUM(BI125:BI186)),  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8"/>
      <c r="C39" s="131"/>
      <c r="D39" s="132" t="s">
        <v>43</v>
      </c>
      <c r="E39" s="133"/>
      <c r="F39" s="133"/>
      <c r="G39" s="134" t="s">
        <v>44</v>
      </c>
      <c r="H39" s="135" t="s">
        <v>45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19"/>
      <c r="I41" s="107"/>
      <c r="L41" s="19"/>
    </row>
    <row r="42" spans="1:31" s="1" customFormat="1" ht="14.4" customHeight="1">
      <c r="B42" s="19"/>
      <c r="I42" s="107"/>
      <c r="L42" s="19"/>
    </row>
    <row r="43" spans="1:31" s="1" customFormat="1" ht="14.4" customHeight="1">
      <c r="B43" s="19"/>
      <c r="I43" s="107"/>
      <c r="L43" s="19"/>
    </row>
    <row r="44" spans="1:31" s="1" customFormat="1" ht="14.4" customHeight="1">
      <c r="B44" s="19"/>
      <c r="I44" s="107"/>
      <c r="L44" s="19"/>
    </row>
    <row r="45" spans="1:31" s="1" customFormat="1" ht="14.4" customHeight="1">
      <c r="B45" s="19"/>
      <c r="I45" s="107"/>
      <c r="L45" s="19"/>
    </row>
    <row r="46" spans="1:31" s="1" customFormat="1" ht="14.4" customHeight="1">
      <c r="B46" s="19"/>
      <c r="I46" s="107"/>
      <c r="L46" s="19"/>
    </row>
    <row r="47" spans="1:31" s="1" customFormat="1" ht="14.4" customHeight="1">
      <c r="B47" s="19"/>
      <c r="I47" s="107"/>
      <c r="L47" s="19"/>
    </row>
    <row r="48" spans="1:31" s="1" customFormat="1" ht="14.4" customHeight="1">
      <c r="B48" s="19"/>
      <c r="I48" s="107"/>
      <c r="L48" s="19"/>
    </row>
    <row r="49" spans="1:31" s="1" customFormat="1" ht="14.4" customHeight="1">
      <c r="B49" s="19"/>
      <c r="I49" s="107"/>
      <c r="L49" s="19"/>
    </row>
    <row r="50" spans="1:31" s="2" customFormat="1" ht="14.4" customHeight="1">
      <c r="B50" s="50"/>
      <c r="D50" s="139" t="s">
        <v>46</v>
      </c>
      <c r="E50" s="140"/>
      <c r="F50" s="140"/>
      <c r="G50" s="139" t="s">
        <v>47</v>
      </c>
      <c r="H50" s="140"/>
      <c r="I50" s="141"/>
      <c r="J50" s="140"/>
      <c r="K50" s="140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5">
      <c r="A61" s="33"/>
      <c r="B61" s="38"/>
      <c r="C61" s="33"/>
      <c r="D61" s="142" t="s">
        <v>48</v>
      </c>
      <c r="E61" s="143"/>
      <c r="F61" s="144" t="s">
        <v>49</v>
      </c>
      <c r="G61" s="142" t="s">
        <v>48</v>
      </c>
      <c r="H61" s="143"/>
      <c r="I61" s="145"/>
      <c r="J61" s="146" t="s">
        <v>49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">
      <c r="A65" s="33"/>
      <c r="B65" s="38"/>
      <c r="C65" s="33"/>
      <c r="D65" s="139" t="s">
        <v>50</v>
      </c>
      <c r="E65" s="147"/>
      <c r="F65" s="147"/>
      <c r="G65" s="139" t="s">
        <v>51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5">
      <c r="A76" s="33"/>
      <c r="B76" s="38"/>
      <c r="C76" s="33"/>
      <c r="D76" s="142" t="s">
        <v>48</v>
      </c>
      <c r="E76" s="143"/>
      <c r="F76" s="144" t="s">
        <v>49</v>
      </c>
      <c r="G76" s="142" t="s">
        <v>48</v>
      </c>
      <c r="H76" s="143"/>
      <c r="I76" s="145"/>
      <c r="J76" s="146" t="s">
        <v>49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90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3.25" customHeight="1">
      <c r="A85" s="33"/>
      <c r="B85" s="34"/>
      <c r="C85" s="35"/>
      <c r="D85" s="35"/>
      <c r="E85" s="297" t="str">
        <f>E7</f>
        <v>D.1.4.1 Vytápění - Rekonstrukce kotelny a výměna těles budovy ZZ v areálu Lékařské fakulty OU-objekty C,D,E</v>
      </c>
      <c r="F85" s="298"/>
      <c r="G85" s="298"/>
      <c r="H85" s="29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88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5"/>
      <c r="D87" s="35"/>
      <c r="E87" s="294" t="str">
        <f>E9</f>
        <v>Ova_LKF_dem - Demontáž</v>
      </c>
      <c r="F87" s="296"/>
      <c r="G87" s="296"/>
      <c r="H87" s="296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20</v>
      </c>
      <c r="D89" s="35"/>
      <c r="E89" s="35"/>
      <c r="F89" s="26" t="str">
        <f>F12</f>
        <v>Ostrava</v>
      </c>
      <c r="G89" s="35"/>
      <c r="H89" s="35"/>
      <c r="I89" s="116" t="s">
        <v>22</v>
      </c>
      <c r="J89" s="65" t="str">
        <f>IF(J12="","",J12)</f>
        <v>5. 3. 2020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116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28</v>
      </c>
      <c r="D92" s="35"/>
      <c r="E92" s="35"/>
      <c r="F92" s="26" t="str">
        <f>IF(E18="","",E18)</f>
        <v xml:space="preserve"> </v>
      </c>
      <c r="G92" s="35"/>
      <c r="H92" s="35"/>
      <c r="I92" s="116" t="s">
        <v>31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4" customHeight="1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55" t="s">
        <v>91</v>
      </c>
      <c r="D94" s="156"/>
      <c r="E94" s="156"/>
      <c r="F94" s="156"/>
      <c r="G94" s="156"/>
      <c r="H94" s="156"/>
      <c r="I94" s="157"/>
      <c r="J94" s="158" t="s">
        <v>92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4" customHeight="1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59" t="s">
        <v>93</v>
      </c>
      <c r="D96" s="35"/>
      <c r="E96" s="35"/>
      <c r="F96" s="35"/>
      <c r="G96" s="35"/>
      <c r="H96" s="35"/>
      <c r="I96" s="114"/>
      <c r="J96" s="83">
        <f>J125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94</v>
      </c>
    </row>
    <row r="97" spans="1:31" s="9" customFormat="1" ht="24.9" customHeight="1">
      <c r="B97" s="160"/>
      <c r="C97" s="161"/>
      <c r="D97" s="162" t="s">
        <v>95</v>
      </c>
      <c r="E97" s="163"/>
      <c r="F97" s="163"/>
      <c r="G97" s="163"/>
      <c r="H97" s="163"/>
      <c r="I97" s="164"/>
      <c r="J97" s="165">
        <f>J126</f>
        <v>0</v>
      </c>
      <c r="K97" s="161"/>
      <c r="L97" s="166"/>
    </row>
    <row r="98" spans="1:31" s="10" customFormat="1" ht="20" customHeight="1">
      <c r="B98" s="167"/>
      <c r="C98" s="168"/>
      <c r="D98" s="169" t="s">
        <v>96</v>
      </c>
      <c r="E98" s="170"/>
      <c r="F98" s="170"/>
      <c r="G98" s="170"/>
      <c r="H98" s="170"/>
      <c r="I98" s="171"/>
      <c r="J98" s="172">
        <f>J127</f>
        <v>0</v>
      </c>
      <c r="K98" s="168"/>
      <c r="L98" s="173"/>
    </row>
    <row r="99" spans="1:31" s="10" customFormat="1" ht="20" customHeight="1">
      <c r="B99" s="167"/>
      <c r="C99" s="168"/>
      <c r="D99" s="169" t="s">
        <v>97</v>
      </c>
      <c r="E99" s="170"/>
      <c r="F99" s="170"/>
      <c r="G99" s="170"/>
      <c r="H99" s="170"/>
      <c r="I99" s="171"/>
      <c r="J99" s="172">
        <f>J130</f>
        <v>0</v>
      </c>
      <c r="K99" s="168"/>
      <c r="L99" s="173"/>
    </row>
    <row r="100" spans="1:31" s="10" customFormat="1" ht="20" customHeight="1">
      <c r="B100" s="167"/>
      <c r="C100" s="168"/>
      <c r="D100" s="169" t="s">
        <v>98</v>
      </c>
      <c r="E100" s="170"/>
      <c r="F100" s="170"/>
      <c r="G100" s="170"/>
      <c r="H100" s="170"/>
      <c r="I100" s="171"/>
      <c r="J100" s="172">
        <f>J135</f>
        <v>0</v>
      </c>
      <c r="K100" s="168"/>
      <c r="L100" s="173"/>
    </row>
    <row r="101" spans="1:31" s="10" customFormat="1" ht="20" customHeight="1">
      <c r="B101" s="167"/>
      <c r="C101" s="168"/>
      <c r="D101" s="169" t="s">
        <v>99</v>
      </c>
      <c r="E101" s="170"/>
      <c r="F101" s="170"/>
      <c r="G101" s="170"/>
      <c r="H101" s="170"/>
      <c r="I101" s="171"/>
      <c r="J101" s="172">
        <f>J139</f>
        <v>0</v>
      </c>
      <c r="K101" s="168"/>
      <c r="L101" s="173"/>
    </row>
    <row r="102" spans="1:31" s="10" customFormat="1" ht="20" customHeight="1">
      <c r="B102" s="167"/>
      <c r="C102" s="168"/>
      <c r="D102" s="169" t="s">
        <v>100</v>
      </c>
      <c r="E102" s="170"/>
      <c r="F102" s="170"/>
      <c r="G102" s="170"/>
      <c r="H102" s="170"/>
      <c r="I102" s="171"/>
      <c r="J102" s="172">
        <f>J151</f>
        <v>0</v>
      </c>
      <c r="K102" s="168"/>
      <c r="L102" s="173"/>
    </row>
    <row r="103" spans="1:31" s="10" customFormat="1" ht="20" customHeight="1">
      <c r="B103" s="167"/>
      <c r="C103" s="168"/>
      <c r="D103" s="169" t="s">
        <v>101</v>
      </c>
      <c r="E103" s="170"/>
      <c r="F103" s="170"/>
      <c r="G103" s="170"/>
      <c r="H103" s="170"/>
      <c r="I103" s="171"/>
      <c r="J103" s="172">
        <f>J159</f>
        <v>0</v>
      </c>
      <c r="K103" s="168"/>
      <c r="L103" s="173"/>
    </row>
    <row r="104" spans="1:31" s="10" customFormat="1" ht="20" customHeight="1">
      <c r="B104" s="167"/>
      <c r="C104" s="168"/>
      <c r="D104" s="169" t="s">
        <v>102</v>
      </c>
      <c r="E104" s="170"/>
      <c r="F104" s="170"/>
      <c r="G104" s="170"/>
      <c r="H104" s="170"/>
      <c r="I104" s="171"/>
      <c r="J104" s="172">
        <f>J173</f>
        <v>0</v>
      </c>
      <c r="K104" s="168"/>
      <c r="L104" s="173"/>
    </row>
    <row r="105" spans="1:31" s="9" customFormat="1" ht="24.9" customHeight="1">
      <c r="B105" s="160"/>
      <c r="C105" s="161"/>
      <c r="D105" s="162" t="s">
        <v>104</v>
      </c>
      <c r="E105" s="163"/>
      <c r="F105" s="163"/>
      <c r="G105" s="163"/>
      <c r="H105" s="163"/>
      <c r="I105" s="164"/>
      <c r="J105" s="165">
        <f>J180</f>
        <v>0</v>
      </c>
      <c r="K105" s="161"/>
      <c r="L105" s="166"/>
    </row>
    <row r="106" spans="1:31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" customHeight="1">
      <c r="A107" s="33"/>
      <c r="B107" s="53"/>
      <c r="C107" s="54"/>
      <c r="D107" s="54"/>
      <c r="E107" s="54"/>
      <c r="F107" s="54"/>
      <c r="G107" s="54"/>
      <c r="H107" s="54"/>
      <c r="I107" s="151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" customHeight="1">
      <c r="A111" s="33"/>
      <c r="B111" s="55"/>
      <c r="C111" s="56"/>
      <c r="D111" s="56"/>
      <c r="E111" s="56"/>
      <c r="F111" s="56"/>
      <c r="G111" s="56"/>
      <c r="H111" s="56"/>
      <c r="I111" s="154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" customHeight="1">
      <c r="A112" s="33"/>
      <c r="B112" s="34"/>
      <c r="C112" s="22" t="s">
        <v>105</v>
      </c>
      <c r="D112" s="35"/>
      <c r="E112" s="35"/>
      <c r="F112" s="35"/>
      <c r="G112" s="35"/>
      <c r="H112" s="35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" customHeight="1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16</v>
      </c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3.25" customHeight="1">
      <c r="A115" s="33"/>
      <c r="B115" s="34"/>
      <c r="C115" s="35"/>
      <c r="D115" s="35"/>
      <c r="E115" s="297" t="str">
        <f>E7</f>
        <v>D.1.4.1 Vytápění - Rekonstrukce kotelny a výměna těles budovy ZZ v areálu Lékařské fakulty OU-objekty C,D,E</v>
      </c>
      <c r="F115" s="298"/>
      <c r="G115" s="298"/>
      <c r="H115" s="298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88</v>
      </c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5"/>
      <c r="D117" s="35"/>
      <c r="E117" s="294" t="str">
        <f>E9</f>
        <v>Ova_LKF_dem - Demontáž</v>
      </c>
      <c r="F117" s="296"/>
      <c r="G117" s="296"/>
      <c r="H117" s="296"/>
      <c r="I117" s="114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" customHeight="1">
      <c r="A118" s="33"/>
      <c r="B118" s="34"/>
      <c r="C118" s="35"/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20</v>
      </c>
      <c r="D119" s="35"/>
      <c r="E119" s="35"/>
      <c r="F119" s="26" t="str">
        <f>F12</f>
        <v>Ostrava</v>
      </c>
      <c r="G119" s="35"/>
      <c r="H119" s="35"/>
      <c r="I119" s="116" t="s">
        <v>22</v>
      </c>
      <c r="J119" s="65" t="str">
        <f>IF(J12="","",J12)</f>
        <v>5. 3. 2020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" customHeight="1">
      <c r="A120" s="33"/>
      <c r="B120" s="34"/>
      <c r="C120" s="35"/>
      <c r="D120" s="35"/>
      <c r="E120" s="35"/>
      <c r="F120" s="35"/>
      <c r="G120" s="35"/>
      <c r="H120" s="35"/>
      <c r="I120" s="114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15" customHeight="1">
      <c r="A121" s="33"/>
      <c r="B121" s="34"/>
      <c r="C121" s="28" t="s">
        <v>24</v>
      </c>
      <c r="D121" s="35"/>
      <c r="E121" s="35"/>
      <c r="F121" s="26" t="str">
        <f>E15</f>
        <v xml:space="preserve"> </v>
      </c>
      <c r="G121" s="35"/>
      <c r="H121" s="35"/>
      <c r="I121" s="116" t="s">
        <v>29</v>
      </c>
      <c r="J121" s="31" t="str">
        <f>E21</f>
        <v xml:space="preserve"> 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15" customHeight="1">
      <c r="A122" s="33"/>
      <c r="B122" s="34"/>
      <c r="C122" s="28" t="s">
        <v>28</v>
      </c>
      <c r="D122" s="35"/>
      <c r="E122" s="35"/>
      <c r="F122" s="26" t="str">
        <f>IF(E18="","",E18)</f>
        <v xml:space="preserve"> </v>
      </c>
      <c r="G122" s="35"/>
      <c r="H122" s="35"/>
      <c r="I122" s="116" t="s">
        <v>31</v>
      </c>
      <c r="J122" s="31" t="str">
        <f>E24</f>
        <v xml:space="preserve"> 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4" customHeight="1">
      <c r="A123" s="33"/>
      <c r="B123" s="34"/>
      <c r="C123" s="35"/>
      <c r="D123" s="35"/>
      <c r="E123" s="35"/>
      <c r="F123" s="35"/>
      <c r="G123" s="35"/>
      <c r="H123" s="35"/>
      <c r="I123" s="114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74"/>
      <c r="B124" s="175"/>
      <c r="C124" s="176" t="s">
        <v>106</v>
      </c>
      <c r="D124" s="177" t="s">
        <v>58</v>
      </c>
      <c r="E124" s="177" t="s">
        <v>54</v>
      </c>
      <c r="F124" s="177" t="s">
        <v>55</v>
      </c>
      <c r="G124" s="177" t="s">
        <v>107</v>
      </c>
      <c r="H124" s="177" t="s">
        <v>108</v>
      </c>
      <c r="I124" s="178" t="s">
        <v>109</v>
      </c>
      <c r="J124" s="179" t="s">
        <v>92</v>
      </c>
      <c r="K124" s="180" t="s">
        <v>110</v>
      </c>
      <c r="L124" s="181"/>
      <c r="M124" s="74" t="s">
        <v>1</v>
      </c>
      <c r="N124" s="75" t="s">
        <v>37</v>
      </c>
      <c r="O124" s="75" t="s">
        <v>111</v>
      </c>
      <c r="P124" s="75" t="s">
        <v>112</v>
      </c>
      <c r="Q124" s="75" t="s">
        <v>113</v>
      </c>
      <c r="R124" s="75" t="s">
        <v>114</v>
      </c>
      <c r="S124" s="75" t="s">
        <v>115</v>
      </c>
      <c r="T124" s="76" t="s">
        <v>116</v>
      </c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</row>
    <row r="125" spans="1:65" s="2" customFormat="1" ht="22.75" customHeight="1">
      <c r="A125" s="33"/>
      <c r="B125" s="34"/>
      <c r="C125" s="81" t="s">
        <v>117</v>
      </c>
      <c r="D125" s="35"/>
      <c r="E125" s="35"/>
      <c r="F125" s="35"/>
      <c r="G125" s="35"/>
      <c r="H125" s="35"/>
      <c r="I125" s="114"/>
      <c r="J125" s="182">
        <f>BK125</f>
        <v>0</v>
      </c>
      <c r="K125" s="35"/>
      <c r="L125" s="38"/>
      <c r="M125" s="77"/>
      <c r="N125" s="183"/>
      <c r="O125" s="78"/>
      <c r="P125" s="184">
        <f>P126+P180</f>
        <v>0</v>
      </c>
      <c r="Q125" s="78"/>
      <c r="R125" s="184">
        <f>R126+R180</f>
        <v>8.1080000000000013E-2</v>
      </c>
      <c r="S125" s="78"/>
      <c r="T125" s="185">
        <f>T126+T180</f>
        <v>15.169560000000001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72</v>
      </c>
      <c r="AU125" s="16" t="s">
        <v>94</v>
      </c>
      <c r="BK125" s="186">
        <f>BK126+BK180</f>
        <v>0</v>
      </c>
    </row>
    <row r="126" spans="1:65" s="12" customFormat="1" ht="26" customHeight="1">
      <c r="B126" s="187"/>
      <c r="C126" s="188"/>
      <c r="D126" s="189" t="s">
        <v>72</v>
      </c>
      <c r="E126" s="190" t="s">
        <v>118</v>
      </c>
      <c r="F126" s="190" t="s">
        <v>119</v>
      </c>
      <c r="G126" s="188"/>
      <c r="H126" s="188"/>
      <c r="I126" s="191"/>
      <c r="J126" s="192">
        <f>BK126</f>
        <v>0</v>
      </c>
      <c r="K126" s="188"/>
      <c r="L126" s="193"/>
      <c r="M126" s="194"/>
      <c r="N126" s="195"/>
      <c r="O126" s="195"/>
      <c r="P126" s="196">
        <f>P127+P130+P135+P139+P151+P159+P173</f>
        <v>0</v>
      </c>
      <c r="Q126" s="195"/>
      <c r="R126" s="196">
        <f>R127+R130+R135+R139+R151+R159+R173</f>
        <v>8.1080000000000013E-2</v>
      </c>
      <c r="S126" s="195"/>
      <c r="T126" s="197">
        <f>T127+T130+T135+T139+T151+T159+T173</f>
        <v>15.169560000000001</v>
      </c>
      <c r="AR126" s="198" t="s">
        <v>83</v>
      </c>
      <c r="AT126" s="199" t="s">
        <v>72</v>
      </c>
      <c r="AU126" s="199" t="s">
        <v>73</v>
      </c>
      <c r="AY126" s="198" t="s">
        <v>120</v>
      </c>
      <c r="BK126" s="200">
        <f>BK127+BK130+BK135+BK139+BK151+BK159+BK173</f>
        <v>0</v>
      </c>
    </row>
    <row r="127" spans="1:65" s="12" customFormat="1" ht="22.75" customHeight="1">
      <c r="B127" s="187"/>
      <c r="C127" s="188"/>
      <c r="D127" s="189" t="s">
        <v>72</v>
      </c>
      <c r="E127" s="201" t="s">
        <v>121</v>
      </c>
      <c r="F127" s="201" t="s">
        <v>122</v>
      </c>
      <c r="G127" s="188"/>
      <c r="H127" s="188"/>
      <c r="I127" s="191"/>
      <c r="J127" s="202">
        <f>BK127</f>
        <v>0</v>
      </c>
      <c r="K127" s="188"/>
      <c r="L127" s="193"/>
      <c r="M127" s="194"/>
      <c r="N127" s="195"/>
      <c r="O127" s="195"/>
      <c r="P127" s="196">
        <f>SUM(P128:P129)</f>
        <v>0</v>
      </c>
      <c r="Q127" s="195"/>
      <c r="R127" s="196">
        <f>SUM(R128:R129)</f>
        <v>0</v>
      </c>
      <c r="S127" s="195"/>
      <c r="T127" s="197">
        <f>SUM(T128:T129)</f>
        <v>0.45150000000000001</v>
      </c>
      <c r="AR127" s="198" t="s">
        <v>83</v>
      </c>
      <c r="AT127" s="199" t="s">
        <v>72</v>
      </c>
      <c r="AU127" s="199" t="s">
        <v>81</v>
      </c>
      <c r="AY127" s="198" t="s">
        <v>120</v>
      </c>
      <c r="BK127" s="200">
        <f>SUM(BK128:BK129)</f>
        <v>0</v>
      </c>
    </row>
    <row r="128" spans="1:65" s="2" customFormat="1" ht="16.5" customHeight="1">
      <c r="A128" s="33"/>
      <c r="B128" s="34"/>
      <c r="C128" s="203" t="s">
        <v>797</v>
      </c>
      <c r="D128" s="203" t="s">
        <v>123</v>
      </c>
      <c r="E128" s="204" t="s">
        <v>798</v>
      </c>
      <c r="F128" s="205" t="s">
        <v>799</v>
      </c>
      <c r="G128" s="206" t="s">
        <v>126</v>
      </c>
      <c r="H128" s="207">
        <v>1050</v>
      </c>
      <c r="I128" s="208"/>
      <c r="J128" s="209">
        <f>ROUND(I128*H128,2)</f>
        <v>0</v>
      </c>
      <c r="K128" s="210"/>
      <c r="L128" s="38"/>
      <c r="M128" s="211" t="s">
        <v>1</v>
      </c>
      <c r="N128" s="212" t="s">
        <v>38</v>
      </c>
      <c r="O128" s="70"/>
      <c r="P128" s="213">
        <f>O128*H128</f>
        <v>0</v>
      </c>
      <c r="Q128" s="213">
        <v>0</v>
      </c>
      <c r="R128" s="213">
        <f>Q128*H128</f>
        <v>0</v>
      </c>
      <c r="S128" s="213">
        <v>4.2999999999999999E-4</v>
      </c>
      <c r="T128" s="214">
        <f>S128*H128</f>
        <v>0.45150000000000001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127</v>
      </c>
      <c r="AT128" s="215" t="s">
        <v>123</v>
      </c>
      <c r="AU128" s="215" t="s">
        <v>83</v>
      </c>
      <c r="AY128" s="16" t="s">
        <v>120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6" t="s">
        <v>81</v>
      </c>
      <c r="BK128" s="216">
        <f>ROUND(I128*H128,2)</f>
        <v>0</v>
      </c>
      <c r="BL128" s="16" t="s">
        <v>127</v>
      </c>
      <c r="BM128" s="215" t="s">
        <v>800</v>
      </c>
    </row>
    <row r="129" spans="1:65" s="2" customFormat="1" ht="21.75" customHeight="1">
      <c r="A129" s="33"/>
      <c r="B129" s="34"/>
      <c r="C129" s="203" t="s">
        <v>801</v>
      </c>
      <c r="D129" s="203" t="s">
        <v>123</v>
      </c>
      <c r="E129" s="204" t="s">
        <v>158</v>
      </c>
      <c r="F129" s="205" t="s">
        <v>159</v>
      </c>
      <c r="G129" s="206" t="s">
        <v>160</v>
      </c>
      <c r="H129" s="207">
        <v>0.45200000000000001</v>
      </c>
      <c r="I129" s="208"/>
      <c r="J129" s="209">
        <f>ROUND(I129*H129,2)</f>
        <v>0</v>
      </c>
      <c r="K129" s="210"/>
      <c r="L129" s="38"/>
      <c r="M129" s="211" t="s">
        <v>1</v>
      </c>
      <c r="N129" s="212" t="s">
        <v>38</v>
      </c>
      <c r="O129" s="70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127</v>
      </c>
      <c r="AT129" s="215" t="s">
        <v>123</v>
      </c>
      <c r="AU129" s="215" t="s">
        <v>83</v>
      </c>
      <c r="AY129" s="16" t="s">
        <v>120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6" t="s">
        <v>81</v>
      </c>
      <c r="BK129" s="216">
        <f>ROUND(I129*H129,2)</f>
        <v>0</v>
      </c>
      <c r="BL129" s="16" t="s">
        <v>127</v>
      </c>
      <c r="BM129" s="215" t="s">
        <v>802</v>
      </c>
    </row>
    <row r="130" spans="1:65" s="12" customFormat="1" ht="22.75" customHeight="1">
      <c r="B130" s="187"/>
      <c r="C130" s="188"/>
      <c r="D130" s="189" t="s">
        <v>72</v>
      </c>
      <c r="E130" s="201" t="s">
        <v>162</v>
      </c>
      <c r="F130" s="201" t="s">
        <v>163</v>
      </c>
      <c r="G130" s="188"/>
      <c r="H130" s="188"/>
      <c r="I130" s="191"/>
      <c r="J130" s="202">
        <f>BK130</f>
        <v>0</v>
      </c>
      <c r="K130" s="188"/>
      <c r="L130" s="193"/>
      <c r="M130" s="194"/>
      <c r="N130" s="195"/>
      <c r="O130" s="195"/>
      <c r="P130" s="196">
        <f>SUM(P131:P134)</f>
        <v>0</v>
      </c>
      <c r="Q130" s="195"/>
      <c r="R130" s="196">
        <f>SUM(R131:R134)</f>
        <v>0</v>
      </c>
      <c r="S130" s="195"/>
      <c r="T130" s="197">
        <f>SUM(T131:T134)</f>
        <v>6.1719999999999997E-2</v>
      </c>
      <c r="AR130" s="198" t="s">
        <v>83</v>
      </c>
      <c r="AT130" s="199" t="s">
        <v>72</v>
      </c>
      <c r="AU130" s="199" t="s">
        <v>81</v>
      </c>
      <c r="AY130" s="198" t="s">
        <v>120</v>
      </c>
      <c r="BK130" s="200">
        <f>SUM(BK131:BK134)</f>
        <v>0</v>
      </c>
    </row>
    <row r="131" spans="1:65" s="2" customFormat="1" ht="21.75" customHeight="1">
      <c r="A131" s="33"/>
      <c r="B131" s="34"/>
      <c r="C131" s="203" t="s">
        <v>287</v>
      </c>
      <c r="D131" s="203" t="s">
        <v>123</v>
      </c>
      <c r="E131" s="204" t="s">
        <v>803</v>
      </c>
      <c r="F131" s="205" t="s">
        <v>804</v>
      </c>
      <c r="G131" s="206" t="s">
        <v>126</v>
      </c>
      <c r="H131" s="207">
        <v>8</v>
      </c>
      <c r="I131" s="208"/>
      <c r="J131" s="209">
        <f>ROUND(I131*H131,2)</f>
        <v>0</v>
      </c>
      <c r="K131" s="210"/>
      <c r="L131" s="38"/>
      <c r="M131" s="211" t="s">
        <v>1</v>
      </c>
      <c r="N131" s="212" t="s">
        <v>38</v>
      </c>
      <c r="O131" s="70"/>
      <c r="P131" s="213">
        <f>O131*H131</f>
        <v>0</v>
      </c>
      <c r="Q131" s="213">
        <v>0</v>
      </c>
      <c r="R131" s="213">
        <f>Q131*H131</f>
        <v>0</v>
      </c>
      <c r="S131" s="213">
        <v>2.1299999999999999E-3</v>
      </c>
      <c r="T131" s="214">
        <f>S131*H131</f>
        <v>1.704E-2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127</v>
      </c>
      <c r="AT131" s="215" t="s">
        <v>123</v>
      </c>
      <c r="AU131" s="215" t="s">
        <v>83</v>
      </c>
      <c r="AY131" s="16" t="s">
        <v>120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6" t="s">
        <v>81</v>
      </c>
      <c r="BK131" s="216">
        <f>ROUND(I131*H131,2)</f>
        <v>0</v>
      </c>
      <c r="BL131" s="16" t="s">
        <v>127</v>
      </c>
      <c r="BM131" s="215" t="s">
        <v>805</v>
      </c>
    </row>
    <row r="132" spans="1:65" s="2" customFormat="1" ht="21.75" customHeight="1">
      <c r="A132" s="33"/>
      <c r="B132" s="34"/>
      <c r="C132" s="203" t="s">
        <v>269</v>
      </c>
      <c r="D132" s="203" t="s">
        <v>123</v>
      </c>
      <c r="E132" s="204" t="s">
        <v>806</v>
      </c>
      <c r="F132" s="205" t="s">
        <v>807</v>
      </c>
      <c r="G132" s="206" t="s">
        <v>126</v>
      </c>
      <c r="H132" s="207">
        <v>8</v>
      </c>
      <c r="I132" s="208"/>
      <c r="J132" s="209">
        <f>ROUND(I132*H132,2)</f>
        <v>0</v>
      </c>
      <c r="K132" s="210"/>
      <c r="L132" s="38"/>
      <c r="M132" s="211" t="s">
        <v>1</v>
      </c>
      <c r="N132" s="212" t="s">
        <v>38</v>
      </c>
      <c r="O132" s="70"/>
      <c r="P132" s="213">
        <f>O132*H132</f>
        <v>0</v>
      </c>
      <c r="Q132" s="213">
        <v>0</v>
      </c>
      <c r="R132" s="213">
        <f>Q132*H132</f>
        <v>0</v>
      </c>
      <c r="S132" s="213">
        <v>4.9699999999999996E-3</v>
      </c>
      <c r="T132" s="214">
        <f>S132*H132</f>
        <v>3.9759999999999997E-2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127</v>
      </c>
      <c r="AT132" s="215" t="s">
        <v>123</v>
      </c>
      <c r="AU132" s="215" t="s">
        <v>83</v>
      </c>
      <c r="AY132" s="16" t="s">
        <v>120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81</v>
      </c>
      <c r="BK132" s="216">
        <f>ROUND(I132*H132,2)</f>
        <v>0</v>
      </c>
      <c r="BL132" s="16" t="s">
        <v>127</v>
      </c>
      <c r="BM132" s="215" t="s">
        <v>808</v>
      </c>
    </row>
    <row r="133" spans="1:65" s="2" customFormat="1" ht="16.5" customHeight="1">
      <c r="A133" s="33"/>
      <c r="B133" s="34"/>
      <c r="C133" s="203" t="s">
        <v>274</v>
      </c>
      <c r="D133" s="203" t="s">
        <v>123</v>
      </c>
      <c r="E133" s="204" t="s">
        <v>809</v>
      </c>
      <c r="F133" s="205" t="s">
        <v>810</v>
      </c>
      <c r="G133" s="206" t="s">
        <v>207</v>
      </c>
      <c r="H133" s="207">
        <v>4</v>
      </c>
      <c r="I133" s="208"/>
      <c r="J133" s="209">
        <f>ROUND(I133*H133,2)</f>
        <v>0</v>
      </c>
      <c r="K133" s="210"/>
      <c r="L133" s="38"/>
      <c r="M133" s="211" t="s">
        <v>1</v>
      </c>
      <c r="N133" s="212" t="s">
        <v>38</v>
      </c>
      <c r="O133" s="70"/>
      <c r="P133" s="213">
        <f>O133*H133</f>
        <v>0</v>
      </c>
      <c r="Q133" s="213">
        <v>0</v>
      </c>
      <c r="R133" s="213">
        <f>Q133*H133</f>
        <v>0</v>
      </c>
      <c r="S133" s="213">
        <v>1.23E-3</v>
      </c>
      <c r="T133" s="214">
        <f>S133*H133</f>
        <v>4.9199999999999999E-3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127</v>
      </c>
      <c r="AT133" s="215" t="s">
        <v>123</v>
      </c>
      <c r="AU133" s="215" t="s">
        <v>83</v>
      </c>
      <c r="AY133" s="16" t="s">
        <v>120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6" t="s">
        <v>81</v>
      </c>
      <c r="BK133" s="216">
        <f>ROUND(I133*H133,2)</f>
        <v>0</v>
      </c>
      <c r="BL133" s="16" t="s">
        <v>127</v>
      </c>
      <c r="BM133" s="215" t="s">
        <v>811</v>
      </c>
    </row>
    <row r="134" spans="1:65" s="2" customFormat="1" ht="21.75" customHeight="1">
      <c r="A134" s="33"/>
      <c r="B134" s="34"/>
      <c r="C134" s="203" t="s">
        <v>279</v>
      </c>
      <c r="D134" s="203" t="s">
        <v>123</v>
      </c>
      <c r="E134" s="204" t="s">
        <v>812</v>
      </c>
      <c r="F134" s="205" t="s">
        <v>813</v>
      </c>
      <c r="G134" s="206" t="s">
        <v>160</v>
      </c>
      <c r="H134" s="207">
        <v>6.2E-2</v>
      </c>
      <c r="I134" s="208"/>
      <c r="J134" s="209">
        <f>ROUND(I134*H134,2)</f>
        <v>0</v>
      </c>
      <c r="K134" s="210"/>
      <c r="L134" s="38"/>
      <c r="M134" s="211" t="s">
        <v>1</v>
      </c>
      <c r="N134" s="212" t="s">
        <v>38</v>
      </c>
      <c r="O134" s="70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127</v>
      </c>
      <c r="AT134" s="215" t="s">
        <v>123</v>
      </c>
      <c r="AU134" s="215" t="s">
        <v>83</v>
      </c>
      <c r="AY134" s="16" t="s">
        <v>120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6" t="s">
        <v>81</v>
      </c>
      <c r="BK134" s="216">
        <f>ROUND(I134*H134,2)</f>
        <v>0</v>
      </c>
      <c r="BL134" s="16" t="s">
        <v>127</v>
      </c>
      <c r="BM134" s="215" t="s">
        <v>814</v>
      </c>
    </row>
    <row r="135" spans="1:65" s="12" customFormat="1" ht="22.75" customHeight="1">
      <c r="B135" s="187"/>
      <c r="C135" s="188"/>
      <c r="D135" s="189" t="s">
        <v>72</v>
      </c>
      <c r="E135" s="201" t="s">
        <v>213</v>
      </c>
      <c r="F135" s="201" t="s">
        <v>214</v>
      </c>
      <c r="G135" s="188"/>
      <c r="H135" s="188"/>
      <c r="I135" s="191"/>
      <c r="J135" s="202">
        <f>BK135</f>
        <v>0</v>
      </c>
      <c r="K135" s="188"/>
      <c r="L135" s="193"/>
      <c r="M135" s="194"/>
      <c r="N135" s="195"/>
      <c r="O135" s="195"/>
      <c r="P135" s="196">
        <f>SUM(P136:P138)</f>
        <v>0</v>
      </c>
      <c r="Q135" s="195"/>
      <c r="R135" s="196">
        <f>SUM(R136:R138)</f>
        <v>1.2600000000000001E-3</v>
      </c>
      <c r="S135" s="195"/>
      <c r="T135" s="197">
        <f>SUM(T136:T138)</f>
        <v>2.7600000000000002</v>
      </c>
      <c r="AR135" s="198" t="s">
        <v>83</v>
      </c>
      <c r="AT135" s="199" t="s">
        <v>72</v>
      </c>
      <c r="AU135" s="199" t="s">
        <v>81</v>
      </c>
      <c r="AY135" s="198" t="s">
        <v>120</v>
      </c>
      <c r="BK135" s="200">
        <f>SUM(BK136:BK138)</f>
        <v>0</v>
      </c>
    </row>
    <row r="136" spans="1:65" s="2" customFormat="1" ht="16.5" customHeight="1">
      <c r="A136" s="33"/>
      <c r="B136" s="34"/>
      <c r="C136" s="203" t="s">
        <v>81</v>
      </c>
      <c r="D136" s="203" t="s">
        <v>123</v>
      </c>
      <c r="E136" s="204" t="s">
        <v>815</v>
      </c>
      <c r="F136" s="205" t="s">
        <v>816</v>
      </c>
      <c r="G136" s="206" t="s">
        <v>207</v>
      </c>
      <c r="H136" s="207">
        <v>3</v>
      </c>
      <c r="I136" s="208"/>
      <c r="J136" s="209">
        <f>ROUND(I136*H136,2)</f>
        <v>0</v>
      </c>
      <c r="K136" s="210"/>
      <c r="L136" s="38"/>
      <c r="M136" s="211" t="s">
        <v>1</v>
      </c>
      <c r="N136" s="212" t="s">
        <v>38</v>
      </c>
      <c r="O136" s="70"/>
      <c r="P136" s="213">
        <f>O136*H136</f>
        <v>0</v>
      </c>
      <c r="Q136" s="213">
        <v>4.2000000000000002E-4</v>
      </c>
      <c r="R136" s="213">
        <f>Q136*H136</f>
        <v>1.2600000000000001E-3</v>
      </c>
      <c r="S136" s="213">
        <v>0.92</v>
      </c>
      <c r="T136" s="214">
        <f>S136*H136</f>
        <v>2.7600000000000002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127</v>
      </c>
      <c r="AT136" s="215" t="s">
        <v>123</v>
      </c>
      <c r="AU136" s="215" t="s">
        <v>83</v>
      </c>
      <c r="AY136" s="16" t="s">
        <v>120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6" t="s">
        <v>81</v>
      </c>
      <c r="BK136" s="216">
        <f>ROUND(I136*H136,2)</f>
        <v>0</v>
      </c>
      <c r="BL136" s="16" t="s">
        <v>127</v>
      </c>
      <c r="BM136" s="215" t="s">
        <v>817</v>
      </c>
    </row>
    <row r="137" spans="1:65" s="2" customFormat="1" ht="21.75" customHeight="1">
      <c r="A137" s="33"/>
      <c r="B137" s="34"/>
      <c r="C137" s="203" t="s">
        <v>83</v>
      </c>
      <c r="D137" s="203" t="s">
        <v>123</v>
      </c>
      <c r="E137" s="204" t="s">
        <v>818</v>
      </c>
      <c r="F137" s="205" t="s">
        <v>819</v>
      </c>
      <c r="G137" s="206" t="s">
        <v>207</v>
      </c>
      <c r="H137" s="207">
        <v>3</v>
      </c>
      <c r="I137" s="208"/>
      <c r="J137" s="209">
        <f>ROUND(I137*H137,2)</f>
        <v>0</v>
      </c>
      <c r="K137" s="210"/>
      <c r="L137" s="38"/>
      <c r="M137" s="211" t="s">
        <v>1</v>
      </c>
      <c r="N137" s="212" t="s">
        <v>38</v>
      </c>
      <c r="O137" s="70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127</v>
      </c>
      <c r="AT137" s="215" t="s">
        <v>123</v>
      </c>
      <c r="AU137" s="215" t="s">
        <v>83</v>
      </c>
      <c r="AY137" s="16" t="s">
        <v>120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6" t="s">
        <v>81</v>
      </c>
      <c r="BK137" s="216">
        <f>ROUND(I137*H137,2)</f>
        <v>0</v>
      </c>
      <c r="BL137" s="16" t="s">
        <v>127</v>
      </c>
      <c r="BM137" s="215" t="s">
        <v>820</v>
      </c>
    </row>
    <row r="138" spans="1:65" s="2" customFormat="1" ht="21.75" customHeight="1">
      <c r="A138" s="33"/>
      <c r="B138" s="34"/>
      <c r="C138" s="203" t="s">
        <v>129</v>
      </c>
      <c r="D138" s="203" t="s">
        <v>123</v>
      </c>
      <c r="E138" s="204" t="s">
        <v>821</v>
      </c>
      <c r="F138" s="205" t="s">
        <v>822</v>
      </c>
      <c r="G138" s="206" t="s">
        <v>160</v>
      </c>
      <c r="H138" s="207">
        <v>2.76</v>
      </c>
      <c r="I138" s="208"/>
      <c r="J138" s="209">
        <f>ROUND(I138*H138,2)</f>
        <v>0</v>
      </c>
      <c r="K138" s="210"/>
      <c r="L138" s="38"/>
      <c r="M138" s="211" t="s">
        <v>1</v>
      </c>
      <c r="N138" s="212" t="s">
        <v>38</v>
      </c>
      <c r="O138" s="70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127</v>
      </c>
      <c r="AT138" s="215" t="s">
        <v>123</v>
      </c>
      <c r="AU138" s="215" t="s">
        <v>83</v>
      </c>
      <c r="AY138" s="16" t="s">
        <v>120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6" t="s">
        <v>81</v>
      </c>
      <c r="BK138" s="216">
        <f>ROUND(I138*H138,2)</f>
        <v>0</v>
      </c>
      <c r="BL138" s="16" t="s">
        <v>127</v>
      </c>
      <c r="BM138" s="215" t="s">
        <v>823</v>
      </c>
    </row>
    <row r="139" spans="1:65" s="12" customFormat="1" ht="22.75" customHeight="1">
      <c r="B139" s="187"/>
      <c r="C139" s="188"/>
      <c r="D139" s="189" t="s">
        <v>72</v>
      </c>
      <c r="E139" s="201" t="s">
        <v>239</v>
      </c>
      <c r="F139" s="201" t="s">
        <v>240</v>
      </c>
      <c r="G139" s="188"/>
      <c r="H139" s="188"/>
      <c r="I139" s="191"/>
      <c r="J139" s="202">
        <f>BK139</f>
        <v>0</v>
      </c>
      <c r="K139" s="188"/>
      <c r="L139" s="193"/>
      <c r="M139" s="194"/>
      <c r="N139" s="195"/>
      <c r="O139" s="195"/>
      <c r="P139" s="196">
        <f>SUM(P140:P150)</f>
        <v>0</v>
      </c>
      <c r="Q139" s="195"/>
      <c r="R139" s="196">
        <f>SUM(R140:R150)</f>
        <v>1.546E-2</v>
      </c>
      <c r="S139" s="195"/>
      <c r="T139" s="197">
        <f>SUM(T140:T150)</f>
        <v>0.86245999999999989</v>
      </c>
      <c r="AR139" s="198" t="s">
        <v>83</v>
      </c>
      <c r="AT139" s="199" t="s">
        <v>72</v>
      </c>
      <c r="AU139" s="199" t="s">
        <v>81</v>
      </c>
      <c r="AY139" s="198" t="s">
        <v>120</v>
      </c>
      <c r="BK139" s="200">
        <f>SUM(BK140:BK150)</f>
        <v>0</v>
      </c>
    </row>
    <row r="140" spans="1:65" s="2" customFormat="1" ht="21.75" customHeight="1">
      <c r="A140" s="33"/>
      <c r="B140" s="34"/>
      <c r="C140" s="203" t="s">
        <v>137</v>
      </c>
      <c r="D140" s="203" t="s">
        <v>123</v>
      </c>
      <c r="E140" s="204" t="s">
        <v>824</v>
      </c>
      <c r="F140" s="205" t="s">
        <v>825</v>
      </c>
      <c r="G140" s="206" t="s">
        <v>207</v>
      </c>
      <c r="H140" s="207">
        <v>1</v>
      </c>
      <c r="I140" s="208"/>
      <c r="J140" s="209">
        <f t="shared" ref="J140:J150" si="0">ROUND(I140*H140,2)</f>
        <v>0</v>
      </c>
      <c r="K140" s="210"/>
      <c r="L140" s="38"/>
      <c r="M140" s="211" t="s">
        <v>1</v>
      </c>
      <c r="N140" s="212" t="s">
        <v>38</v>
      </c>
      <c r="O140" s="70"/>
      <c r="P140" s="213">
        <f t="shared" ref="P140:P150" si="1">O140*H140</f>
        <v>0</v>
      </c>
      <c r="Q140" s="213">
        <v>0</v>
      </c>
      <c r="R140" s="213">
        <f t="shared" ref="R140:R150" si="2">Q140*H140</f>
        <v>0</v>
      </c>
      <c r="S140" s="213">
        <v>0.51195999999999997</v>
      </c>
      <c r="T140" s="214">
        <f t="shared" ref="T140:T150" si="3">S140*H140</f>
        <v>0.51195999999999997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127</v>
      </c>
      <c r="AT140" s="215" t="s">
        <v>123</v>
      </c>
      <c r="AU140" s="215" t="s">
        <v>83</v>
      </c>
      <c r="AY140" s="16" t="s">
        <v>120</v>
      </c>
      <c r="BE140" s="216">
        <f t="shared" ref="BE140:BE150" si="4">IF(N140="základní",J140,0)</f>
        <v>0</v>
      </c>
      <c r="BF140" s="216">
        <f t="shared" ref="BF140:BF150" si="5">IF(N140="snížená",J140,0)</f>
        <v>0</v>
      </c>
      <c r="BG140" s="216">
        <f t="shared" ref="BG140:BG150" si="6">IF(N140="zákl. přenesená",J140,0)</f>
        <v>0</v>
      </c>
      <c r="BH140" s="216">
        <f t="shared" ref="BH140:BH150" si="7">IF(N140="sníž. přenesená",J140,0)</f>
        <v>0</v>
      </c>
      <c r="BI140" s="216">
        <f t="shared" ref="BI140:BI150" si="8">IF(N140="nulová",J140,0)</f>
        <v>0</v>
      </c>
      <c r="BJ140" s="16" t="s">
        <v>81</v>
      </c>
      <c r="BK140" s="216">
        <f t="shared" ref="BK140:BK150" si="9">ROUND(I140*H140,2)</f>
        <v>0</v>
      </c>
      <c r="BL140" s="16" t="s">
        <v>127</v>
      </c>
      <c r="BM140" s="215" t="s">
        <v>826</v>
      </c>
    </row>
    <row r="141" spans="1:65" s="2" customFormat="1" ht="16.5" customHeight="1">
      <c r="A141" s="33"/>
      <c r="B141" s="34"/>
      <c r="C141" s="203" t="s">
        <v>827</v>
      </c>
      <c r="D141" s="203" t="s">
        <v>123</v>
      </c>
      <c r="E141" s="204" t="s">
        <v>828</v>
      </c>
      <c r="F141" s="205" t="s">
        <v>829</v>
      </c>
      <c r="G141" s="206" t="s">
        <v>207</v>
      </c>
      <c r="H141" s="207">
        <v>1</v>
      </c>
      <c r="I141" s="208"/>
      <c r="J141" s="209">
        <f t="shared" si="0"/>
        <v>0</v>
      </c>
      <c r="K141" s="210"/>
      <c r="L141" s="38"/>
      <c r="M141" s="211" t="s">
        <v>1</v>
      </c>
      <c r="N141" s="212" t="s">
        <v>38</v>
      </c>
      <c r="O141" s="70"/>
      <c r="P141" s="213">
        <f t="shared" si="1"/>
        <v>0</v>
      </c>
      <c r="Q141" s="213">
        <v>4.9399999999999999E-3</v>
      </c>
      <c r="R141" s="213">
        <f t="shared" si="2"/>
        <v>4.9399999999999999E-3</v>
      </c>
      <c r="S141" s="213">
        <v>0</v>
      </c>
      <c r="T141" s="214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5" t="s">
        <v>127</v>
      </c>
      <c r="AT141" s="215" t="s">
        <v>123</v>
      </c>
      <c r="AU141" s="215" t="s">
        <v>83</v>
      </c>
      <c r="AY141" s="16" t="s">
        <v>120</v>
      </c>
      <c r="BE141" s="216">
        <f t="shared" si="4"/>
        <v>0</v>
      </c>
      <c r="BF141" s="216">
        <f t="shared" si="5"/>
        <v>0</v>
      </c>
      <c r="BG141" s="216">
        <f t="shared" si="6"/>
        <v>0</v>
      </c>
      <c r="BH141" s="216">
        <f t="shared" si="7"/>
        <v>0</v>
      </c>
      <c r="BI141" s="216">
        <f t="shared" si="8"/>
        <v>0</v>
      </c>
      <c r="BJ141" s="16" t="s">
        <v>81</v>
      </c>
      <c r="BK141" s="216">
        <f t="shared" si="9"/>
        <v>0</v>
      </c>
      <c r="BL141" s="16" t="s">
        <v>127</v>
      </c>
      <c r="BM141" s="215" t="s">
        <v>830</v>
      </c>
    </row>
    <row r="142" spans="1:65" s="2" customFormat="1" ht="16.5" customHeight="1">
      <c r="A142" s="33"/>
      <c r="B142" s="34"/>
      <c r="C142" s="203" t="s">
        <v>831</v>
      </c>
      <c r="D142" s="203" t="s">
        <v>123</v>
      </c>
      <c r="E142" s="204" t="s">
        <v>832</v>
      </c>
      <c r="F142" s="205" t="s">
        <v>833</v>
      </c>
      <c r="G142" s="206" t="s">
        <v>207</v>
      </c>
      <c r="H142" s="207">
        <v>1</v>
      </c>
      <c r="I142" s="208"/>
      <c r="J142" s="209">
        <f t="shared" si="0"/>
        <v>0</v>
      </c>
      <c r="K142" s="210"/>
      <c r="L142" s="38"/>
      <c r="M142" s="211" t="s">
        <v>1</v>
      </c>
      <c r="N142" s="212" t="s">
        <v>38</v>
      </c>
      <c r="O142" s="70"/>
      <c r="P142" s="213">
        <f t="shared" si="1"/>
        <v>0</v>
      </c>
      <c r="Q142" s="213">
        <v>0</v>
      </c>
      <c r="R142" s="213">
        <f t="shared" si="2"/>
        <v>0</v>
      </c>
      <c r="S142" s="213">
        <v>0</v>
      </c>
      <c r="T142" s="214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127</v>
      </c>
      <c r="AT142" s="215" t="s">
        <v>123</v>
      </c>
      <c r="AU142" s="215" t="s">
        <v>83</v>
      </c>
      <c r="AY142" s="16" t="s">
        <v>120</v>
      </c>
      <c r="BE142" s="216">
        <f t="shared" si="4"/>
        <v>0</v>
      </c>
      <c r="BF142" s="216">
        <f t="shared" si="5"/>
        <v>0</v>
      </c>
      <c r="BG142" s="216">
        <f t="shared" si="6"/>
        <v>0</v>
      </c>
      <c r="BH142" s="216">
        <f t="shared" si="7"/>
        <v>0</v>
      </c>
      <c r="BI142" s="216">
        <f t="shared" si="8"/>
        <v>0</v>
      </c>
      <c r="BJ142" s="16" t="s">
        <v>81</v>
      </c>
      <c r="BK142" s="216">
        <f t="shared" si="9"/>
        <v>0</v>
      </c>
      <c r="BL142" s="16" t="s">
        <v>127</v>
      </c>
      <c r="BM142" s="215" t="s">
        <v>834</v>
      </c>
    </row>
    <row r="143" spans="1:65" s="2" customFormat="1" ht="16.5" customHeight="1">
      <c r="A143" s="33"/>
      <c r="B143" s="34"/>
      <c r="C143" s="203" t="s">
        <v>142</v>
      </c>
      <c r="D143" s="203" t="s">
        <v>123</v>
      </c>
      <c r="E143" s="204" t="s">
        <v>835</v>
      </c>
      <c r="F143" s="205" t="s">
        <v>836</v>
      </c>
      <c r="G143" s="206" t="s">
        <v>207</v>
      </c>
      <c r="H143" s="207">
        <v>1</v>
      </c>
      <c r="I143" s="208"/>
      <c r="J143" s="209">
        <f t="shared" si="0"/>
        <v>0</v>
      </c>
      <c r="K143" s="210"/>
      <c r="L143" s="38"/>
      <c r="M143" s="211" t="s">
        <v>1</v>
      </c>
      <c r="N143" s="212" t="s">
        <v>38</v>
      </c>
      <c r="O143" s="70"/>
      <c r="P143" s="213">
        <f t="shared" si="1"/>
        <v>0</v>
      </c>
      <c r="Q143" s="213">
        <v>0</v>
      </c>
      <c r="R143" s="213">
        <f t="shared" si="2"/>
        <v>0</v>
      </c>
      <c r="S143" s="213">
        <v>0.30099999999999999</v>
      </c>
      <c r="T143" s="214">
        <f t="shared" si="3"/>
        <v>0.30099999999999999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127</v>
      </c>
      <c r="AT143" s="215" t="s">
        <v>123</v>
      </c>
      <c r="AU143" s="215" t="s">
        <v>83</v>
      </c>
      <c r="AY143" s="16" t="s">
        <v>120</v>
      </c>
      <c r="BE143" s="216">
        <f t="shared" si="4"/>
        <v>0</v>
      </c>
      <c r="BF143" s="216">
        <f t="shared" si="5"/>
        <v>0</v>
      </c>
      <c r="BG143" s="216">
        <f t="shared" si="6"/>
        <v>0</v>
      </c>
      <c r="BH143" s="216">
        <f t="shared" si="7"/>
        <v>0</v>
      </c>
      <c r="BI143" s="216">
        <f t="shared" si="8"/>
        <v>0</v>
      </c>
      <c r="BJ143" s="16" t="s">
        <v>81</v>
      </c>
      <c r="BK143" s="216">
        <f t="shared" si="9"/>
        <v>0</v>
      </c>
      <c r="BL143" s="16" t="s">
        <v>127</v>
      </c>
      <c r="BM143" s="215" t="s">
        <v>837</v>
      </c>
    </row>
    <row r="144" spans="1:65" s="2" customFormat="1" ht="16.5" customHeight="1">
      <c r="A144" s="33"/>
      <c r="B144" s="34"/>
      <c r="C144" s="203" t="s">
        <v>147</v>
      </c>
      <c r="D144" s="203" t="s">
        <v>123</v>
      </c>
      <c r="E144" s="204" t="s">
        <v>838</v>
      </c>
      <c r="F144" s="205" t="s">
        <v>839</v>
      </c>
      <c r="G144" s="206" t="s">
        <v>207</v>
      </c>
      <c r="H144" s="207">
        <v>1</v>
      </c>
      <c r="I144" s="208"/>
      <c r="J144" s="209">
        <f t="shared" si="0"/>
        <v>0</v>
      </c>
      <c r="K144" s="210"/>
      <c r="L144" s="38"/>
      <c r="M144" s="211" t="s">
        <v>1</v>
      </c>
      <c r="N144" s="212" t="s">
        <v>38</v>
      </c>
      <c r="O144" s="70"/>
      <c r="P144" s="213">
        <f t="shared" si="1"/>
        <v>0</v>
      </c>
      <c r="Q144" s="213">
        <v>0</v>
      </c>
      <c r="R144" s="213">
        <f t="shared" si="2"/>
        <v>0</v>
      </c>
      <c r="S144" s="213">
        <v>0</v>
      </c>
      <c r="T144" s="214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5" t="s">
        <v>127</v>
      </c>
      <c r="AT144" s="215" t="s">
        <v>123</v>
      </c>
      <c r="AU144" s="215" t="s">
        <v>83</v>
      </c>
      <c r="AY144" s="16" t="s">
        <v>120</v>
      </c>
      <c r="BE144" s="216">
        <f t="shared" si="4"/>
        <v>0</v>
      </c>
      <c r="BF144" s="216">
        <f t="shared" si="5"/>
        <v>0</v>
      </c>
      <c r="BG144" s="216">
        <f t="shared" si="6"/>
        <v>0</v>
      </c>
      <c r="BH144" s="216">
        <f t="shared" si="7"/>
        <v>0</v>
      </c>
      <c r="BI144" s="216">
        <f t="shared" si="8"/>
        <v>0</v>
      </c>
      <c r="BJ144" s="16" t="s">
        <v>81</v>
      </c>
      <c r="BK144" s="216">
        <f t="shared" si="9"/>
        <v>0</v>
      </c>
      <c r="BL144" s="16" t="s">
        <v>127</v>
      </c>
      <c r="BM144" s="215" t="s">
        <v>840</v>
      </c>
    </row>
    <row r="145" spans="1:65" s="2" customFormat="1" ht="16.5" customHeight="1">
      <c r="A145" s="33"/>
      <c r="B145" s="34"/>
      <c r="C145" s="203" t="s">
        <v>152</v>
      </c>
      <c r="D145" s="203" t="s">
        <v>123</v>
      </c>
      <c r="E145" s="204" t="s">
        <v>841</v>
      </c>
      <c r="F145" s="205" t="s">
        <v>842</v>
      </c>
      <c r="G145" s="206" t="s">
        <v>196</v>
      </c>
      <c r="H145" s="207">
        <v>1</v>
      </c>
      <c r="I145" s="208"/>
      <c r="J145" s="209">
        <f t="shared" si="0"/>
        <v>0</v>
      </c>
      <c r="K145" s="210"/>
      <c r="L145" s="38"/>
      <c r="M145" s="211" t="s">
        <v>1</v>
      </c>
      <c r="N145" s="212" t="s">
        <v>38</v>
      </c>
      <c r="O145" s="70"/>
      <c r="P145" s="213">
        <f t="shared" si="1"/>
        <v>0</v>
      </c>
      <c r="Q145" s="213">
        <v>2.9E-4</v>
      </c>
      <c r="R145" s="213">
        <f t="shared" si="2"/>
        <v>2.9E-4</v>
      </c>
      <c r="S145" s="213">
        <v>2.7E-2</v>
      </c>
      <c r="T145" s="214">
        <f t="shared" si="3"/>
        <v>2.7E-2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127</v>
      </c>
      <c r="AT145" s="215" t="s">
        <v>123</v>
      </c>
      <c r="AU145" s="215" t="s">
        <v>83</v>
      </c>
      <c r="AY145" s="16" t="s">
        <v>120</v>
      </c>
      <c r="BE145" s="216">
        <f t="shared" si="4"/>
        <v>0</v>
      </c>
      <c r="BF145" s="216">
        <f t="shared" si="5"/>
        <v>0</v>
      </c>
      <c r="BG145" s="216">
        <f t="shared" si="6"/>
        <v>0</v>
      </c>
      <c r="BH145" s="216">
        <f t="shared" si="7"/>
        <v>0</v>
      </c>
      <c r="BI145" s="216">
        <f t="shared" si="8"/>
        <v>0</v>
      </c>
      <c r="BJ145" s="16" t="s">
        <v>81</v>
      </c>
      <c r="BK145" s="216">
        <f t="shared" si="9"/>
        <v>0</v>
      </c>
      <c r="BL145" s="16" t="s">
        <v>127</v>
      </c>
      <c r="BM145" s="215" t="s">
        <v>843</v>
      </c>
    </row>
    <row r="146" spans="1:65" s="2" customFormat="1" ht="21.75" customHeight="1">
      <c r="A146" s="33"/>
      <c r="B146" s="34"/>
      <c r="C146" s="203" t="s">
        <v>844</v>
      </c>
      <c r="D146" s="203" t="s">
        <v>123</v>
      </c>
      <c r="E146" s="204" t="s">
        <v>845</v>
      </c>
      <c r="F146" s="205" t="s">
        <v>846</v>
      </c>
      <c r="G146" s="206" t="s">
        <v>207</v>
      </c>
      <c r="H146" s="207">
        <v>2</v>
      </c>
      <c r="I146" s="208"/>
      <c r="J146" s="209">
        <f t="shared" si="0"/>
        <v>0</v>
      </c>
      <c r="K146" s="210"/>
      <c r="L146" s="38"/>
      <c r="M146" s="211" t="s">
        <v>1</v>
      </c>
      <c r="N146" s="212" t="s">
        <v>38</v>
      </c>
      <c r="O146" s="70"/>
      <c r="P146" s="213">
        <f t="shared" si="1"/>
        <v>0</v>
      </c>
      <c r="Q146" s="213">
        <v>0</v>
      </c>
      <c r="R146" s="213">
        <f t="shared" si="2"/>
        <v>0</v>
      </c>
      <c r="S146" s="213">
        <v>0</v>
      </c>
      <c r="T146" s="214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5" t="s">
        <v>127</v>
      </c>
      <c r="AT146" s="215" t="s">
        <v>123</v>
      </c>
      <c r="AU146" s="215" t="s">
        <v>83</v>
      </c>
      <c r="AY146" s="16" t="s">
        <v>120</v>
      </c>
      <c r="BE146" s="216">
        <f t="shared" si="4"/>
        <v>0</v>
      </c>
      <c r="BF146" s="216">
        <f t="shared" si="5"/>
        <v>0</v>
      </c>
      <c r="BG146" s="216">
        <f t="shared" si="6"/>
        <v>0</v>
      </c>
      <c r="BH146" s="216">
        <f t="shared" si="7"/>
        <v>0</v>
      </c>
      <c r="BI146" s="216">
        <f t="shared" si="8"/>
        <v>0</v>
      </c>
      <c r="BJ146" s="16" t="s">
        <v>81</v>
      </c>
      <c r="BK146" s="216">
        <f t="shared" si="9"/>
        <v>0</v>
      </c>
      <c r="BL146" s="16" t="s">
        <v>127</v>
      </c>
      <c r="BM146" s="215" t="s">
        <v>847</v>
      </c>
    </row>
    <row r="147" spans="1:65" s="2" customFormat="1" ht="21.75" customHeight="1">
      <c r="A147" s="33"/>
      <c r="B147" s="34"/>
      <c r="C147" s="203" t="s">
        <v>848</v>
      </c>
      <c r="D147" s="203" t="s">
        <v>123</v>
      </c>
      <c r="E147" s="204" t="s">
        <v>849</v>
      </c>
      <c r="F147" s="205" t="s">
        <v>850</v>
      </c>
      <c r="G147" s="206" t="s">
        <v>207</v>
      </c>
      <c r="H147" s="207">
        <v>2</v>
      </c>
      <c r="I147" s="208"/>
      <c r="J147" s="209">
        <f t="shared" si="0"/>
        <v>0</v>
      </c>
      <c r="K147" s="210"/>
      <c r="L147" s="38"/>
      <c r="M147" s="211" t="s">
        <v>1</v>
      </c>
      <c r="N147" s="212" t="s">
        <v>38</v>
      </c>
      <c r="O147" s="70"/>
      <c r="P147" s="213">
        <f t="shared" si="1"/>
        <v>0</v>
      </c>
      <c r="Q147" s="213">
        <v>0</v>
      </c>
      <c r="R147" s="213">
        <f t="shared" si="2"/>
        <v>0</v>
      </c>
      <c r="S147" s="213">
        <v>0</v>
      </c>
      <c r="T147" s="214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5" t="s">
        <v>127</v>
      </c>
      <c r="AT147" s="215" t="s">
        <v>123</v>
      </c>
      <c r="AU147" s="215" t="s">
        <v>83</v>
      </c>
      <c r="AY147" s="16" t="s">
        <v>120</v>
      </c>
      <c r="BE147" s="216">
        <f t="shared" si="4"/>
        <v>0</v>
      </c>
      <c r="BF147" s="216">
        <f t="shared" si="5"/>
        <v>0</v>
      </c>
      <c r="BG147" s="216">
        <f t="shared" si="6"/>
        <v>0</v>
      </c>
      <c r="BH147" s="216">
        <f t="shared" si="7"/>
        <v>0</v>
      </c>
      <c r="BI147" s="216">
        <f t="shared" si="8"/>
        <v>0</v>
      </c>
      <c r="BJ147" s="16" t="s">
        <v>81</v>
      </c>
      <c r="BK147" s="216">
        <f t="shared" si="9"/>
        <v>0</v>
      </c>
      <c r="BL147" s="16" t="s">
        <v>127</v>
      </c>
      <c r="BM147" s="215" t="s">
        <v>851</v>
      </c>
    </row>
    <row r="148" spans="1:65" s="2" customFormat="1" ht="16.5" customHeight="1">
      <c r="A148" s="33"/>
      <c r="B148" s="34"/>
      <c r="C148" s="203" t="s">
        <v>164</v>
      </c>
      <c r="D148" s="203" t="s">
        <v>123</v>
      </c>
      <c r="E148" s="204" t="s">
        <v>852</v>
      </c>
      <c r="F148" s="205" t="s">
        <v>853</v>
      </c>
      <c r="G148" s="206" t="s">
        <v>207</v>
      </c>
      <c r="H148" s="207">
        <v>2</v>
      </c>
      <c r="I148" s="208"/>
      <c r="J148" s="209">
        <f t="shared" si="0"/>
        <v>0</v>
      </c>
      <c r="K148" s="210"/>
      <c r="L148" s="38"/>
      <c r="M148" s="211" t="s">
        <v>1</v>
      </c>
      <c r="N148" s="212" t="s">
        <v>38</v>
      </c>
      <c r="O148" s="70"/>
      <c r="P148" s="213">
        <f t="shared" si="1"/>
        <v>0</v>
      </c>
      <c r="Q148" s="213">
        <v>4.9399999999999999E-3</v>
      </c>
      <c r="R148" s="213">
        <f t="shared" si="2"/>
        <v>9.8799999999999999E-3</v>
      </c>
      <c r="S148" s="213">
        <v>0</v>
      </c>
      <c r="T148" s="214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127</v>
      </c>
      <c r="AT148" s="215" t="s">
        <v>123</v>
      </c>
      <c r="AU148" s="215" t="s">
        <v>83</v>
      </c>
      <c r="AY148" s="16" t="s">
        <v>120</v>
      </c>
      <c r="BE148" s="216">
        <f t="shared" si="4"/>
        <v>0</v>
      </c>
      <c r="BF148" s="216">
        <f t="shared" si="5"/>
        <v>0</v>
      </c>
      <c r="BG148" s="216">
        <f t="shared" si="6"/>
        <v>0</v>
      </c>
      <c r="BH148" s="216">
        <f t="shared" si="7"/>
        <v>0</v>
      </c>
      <c r="BI148" s="216">
        <f t="shared" si="8"/>
        <v>0</v>
      </c>
      <c r="BJ148" s="16" t="s">
        <v>81</v>
      </c>
      <c r="BK148" s="216">
        <f t="shared" si="9"/>
        <v>0</v>
      </c>
      <c r="BL148" s="16" t="s">
        <v>127</v>
      </c>
      <c r="BM148" s="215" t="s">
        <v>854</v>
      </c>
    </row>
    <row r="149" spans="1:65" s="2" customFormat="1" ht="16.5" customHeight="1">
      <c r="A149" s="33"/>
      <c r="B149" s="34"/>
      <c r="C149" s="203" t="s">
        <v>855</v>
      </c>
      <c r="D149" s="203" t="s">
        <v>123</v>
      </c>
      <c r="E149" s="204" t="s">
        <v>856</v>
      </c>
      <c r="F149" s="205" t="s">
        <v>857</v>
      </c>
      <c r="G149" s="206" t="s">
        <v>207</v>
      </c>
      <c r="H149" s="207">
        <v>5</v>
      </c>
      <c r="I149" s="208"/>
      <c r="J149" s="209">
        <f t="shared" si="0"/>
        <v>0</v>
      </c>
      <c r="K149" s="210"/>
      <c r="L149" s="38"/>
      <c r="M149" s="211" t="s">
        <v>1</v>
      </c>
      <c r="N149" s="212" t="s">
        <v>38</v>
      </c>
      <c r="O149" s="70"/>
      <c r="P149" s="213">
        <f t="shared" si="1"/>
        <v>0</v>
      </c>
      <c r="Q149" s="213">
        <v>6.9999999999999994E-5</v>
      </c>
      <c r="R149" s="213">
        <f t="shared" si="2"/>
        <v>3.4999999999999994E-4</v>
      </c>
      <c r="S149" s="213">
        <v>4.4999999999999997E-3</v>
      </c>
      <c r="T149" s="214">
        <f t="shared" si="3"/>
        <v>2.2499999999999999E-2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5" t="s">
        <v>127</v>
      </c>
      <c r="AT149" s="215" t="s">
        <v>123</v>
      </c>
      <c r="AU149" s="215" t="s">
        <v>83</v>
      </c>
      <c r="AY149" s="16" t="s">
        <v>120</v>
      </c>
      <c r="BE149" s="216">
        <f t="shared" si="4"/>
        <v>0</v>
      </c>
      <c r="BF149" s="216">
        <f t="shared" si="5"/>
        <v>0</v>
      </c>
      <c r="BG149" s="216">
        <f t="shared" si="6"/>
        <v>0</v>
      </c>
      <c r="BH149" s="216">
        <f t="shared" si="7"/>
        <v>0</v>
      </c>
      <c r="BI149" s="216">
        <f t="shared" si="8"/>
        <v>0</v>
      </c>
      <c r="BJ149" s="16" t="s">
        <v>81</v>
      </c>
      <c r="BK149" s="216">
        <f t="shared" si="9"/>
        <v>0</v>
      </c>
      <c r="BL149" s="16" t="s">
        <v>127</v>
      </c>
      <c r="BM149" s="215" t="s">
        <v>858</v>
      </c>
    </row>
    <row r="150" spans="1:65" s="2" customFormat="1" ht="21.75" customHeight="1">
      <c r="A150" s="33"/>
      <c r="B150" s="34"/>
      <c r="C150" s="203" t="s">
        <v>193</v>
      </c>
      <c r="D150" s="203" t="s">
        <v>123</v>
      </c>
      <c r="E150" s="204" t="s">
        <v>859</v>
      </c>
      <c r="F150" s="205" t="s">
        <v>860</v>
      </c>
      <c r="G150" s="206" t="s">
        <v>160</v>
      </c>
      <c r="H150" s="207">
        <v>0.86199999999999999</v>
      </c>
      <c r="I150" s="208"/>
      <c r="J150" s="209">
        <f t="shared" si="0"/>
        <v>0</v>
      </c>
      <c r="K150" s="210"/>
      <c r="L150" s="38"/>
      <c r="M150" s="211" t="s">
        <v>1</v>
      </c>
      <c r="N150" s="212" t="s">
        <v>38</v>
      </c>
      <c r="O150" s="70"/>
      <c r="P150" s="213">
        <f t="shared" si="1"/>
        <v>0</v>
      </c>
      <c r="Q150" s="213">
        <v>0</v>
      </c>
      <c r="R150" s="213">
        <f t="shared" si="2"/>
        <v>0</v>
      </c>
      <c r="S150" s="213">
        <v>0</v>
      </c>
      <c r="T150" s="214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5" t="s">
        <v>127</v>
      </c>
      <c r="AT150" s="215" t="s">
        <v>123</v>
      </c>
      <c r="AU150" s="215" t="s">
        <v>83</v>
      </c>
      <c r="AY150" s="16" t="s">
        <v>120</v>
      </c>
      <c r="BE150" s="216">
        <f t="shared" si="4"/>
        <v>0</v>
      </c>
      <c r="BF150" s="216">
        <f t="shared" si="5"/>
        <v>0</v>
      </c>
      <c r="BG150" s="216">
        <f t="shared" si="6"/>
        <v>0</v>
      </c>
      <c r="BH150" s="216">
        <f t="shared" si="7"/>
        <v>0</v>
      </c>
      <c r="BI150" s="216">
        <f t="shared" si="8"/>
        <v>0</v>
      </c>
      <c r="BJ150" s="16" t="s">
        <v>81</v>
      </c>
      <c r="BK150" s="216">
        <f t="shared" si="9"/>
        <v>0</v>
      </c>
      <c r="BL150" s="16" t="s">
        <v>127</v>
      </c>
      <c r="BM150" s="215" t="s">
        <v>861</v>
      </c>
    </row>
    <row r="151" spans="1:65" s="12" customFormat="1" ht="22.75" customHeight="1">
      <c r="B151" s="187"/>
      <c r="C151" s="188"/>
      <c r="D151" s="189" t="s">
        <v>72</v>
      </c>
      <c r="E151" s="201" t="s">
        <v>295</v>
      </c>
      <c r="F151" s="201" t="s">
        <v>296</v>
      </c>
      <c r="G151" s="188"/>
      <c r="H151" s="188"/>
      <c r="I151" s="191"/>
      <c r="J151" s="202">
        <f>BK151</f>
        <v>0</v>
      </c>
      <c r="K151" s="188"/>
      <c r="L151" s="193"/>
      <c r="M151" s="194"/>
      <c r="N151" s="195"/>
      <c r="O151" s="195"/>
      <c r="P151" s="196">
        <f>SUM(P152:P158)</f>
        <v>0</v>
      </c>
      <c r="Q151" s="195"/>
      <c r="R151" s="196">
        <f>SUM(R152:R158)</f>
        <v>3.4900000000000007E-2</v>
      </c>
      <c r="S151" s="195"/>
      <c r="T151" s="197">
        <f>SUM(T152:T158)</f>
        <v>3.5574000000000003</v>
      </c>
      <c r="AR151" s="198" t="s">
        <v>83</v>
      </c>
      <c r="AT151" s="199" t="s">
        <v>72</v>
      </c>
      <c r="AU151" s="199" t="s">
        <v>81</v>
      </c>
      <c r="AY151" s="198" t="s">
        <v>120</v>
      </c>
      <c r="BK151" s="200">
        <f>SUM(BK152:BK158)</f>
        <v>0</v>
      </c>
    </row>
    <row r="152" spans="1:65" s="2" customFormat="1" ht="16.5" customHeight="1">
      <c r="A152" s="33"/>
      <c r="B152" s="34"/>
      <c r="C152" s="203" t="s">
        <v>8</v>
      </c>
      <c r="D152" s="203" t="s">
        <v>123</v>
      </c>
      <c r="E152" s="204" t="s">
        <v>862</v>
      </c>
      <c r="F152" s="205" t="s">
        <v>863</v>
      </c>
      <c r="G152" s="206" t="s">
        <v>126</v>
      </c>
      <c r="H152" s="207">
        <v>810</v>
      </c>
      <c r="I152" s="208"/>
      <c r="J152" s="209">
        <f t="shared" ref="J152:J158" si="10">ROUND(I152*H152,2)</f>
        <v>0</v>
      </c>
      <c r="K152" s="210"/>
      <c r="L152" s="38"/>
      <c r="M152" s="211" t="s">
        <v>1</v>
      </c>
      <c r="N152" s="212" t="s">
        <v>38</v>
      </c>
      <c r="O152" s="70"/>
      <c r="P152" s="213">
        <f t="shared" ref="P152:P158" si="11">O152*H152</f>
        <v>0</v>
      </c>
      <c r="Q152" s="213">
        <v>2.0000000000000002E-5</v>
      </c>
      <c r="R152" s="213">
        <f t="shared" ref="R152:R158" si="12">Q152*H152</f>
        <v>1.6200000000000003E-2</v>
      </c>
      <c r="S152" s="213">
        <v>1E-3</v>
      </c>
      <c r="T152" s="214">
        <f t="shared" ref="T152:T158" si="13">S152*H152</f>
        <v>0.81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5" t="s">
        <v>127</v>
      </c>
      <c r="AT152" s="215" t="s">
        <v>123</v>
      </c>
      <c r="AU152" s="215" t="s">
        <v>83</v>
      </c>
      <c r="AY152" s="16" t="s">
        <v>120</v>
      </c>
      <c r="BE152" s="216">
        <f t="shared" ref="BE152:BE158" si="14">IF(N152="základní",J152,0)</f>
        <v>0</v>
      </c>
      <c r="BF152" s="216">
        <f t="shared" ref="BF152:BF158" si="15">IF(N152="snížená",J152,0)</f>
        <v>0</v>
      </c>
      <c r="BG152" s="216">
        <f t="shared" ref="BG152:BG158" si="16">IF(N152="zákl. přenesená",J152,0)</f>
        <v>0</v>
      </c>
      <c r="BH152" s="216">
        <f t="shared" ref="BH152:BH158" si="17">IF(N152="sníž. přenesená",J152,0)</f>
        <v>0</v>
      </c>
      <c r="BI152" s="216">
        <f t="shared" ref="BI152:BI158" si="18">IF(N152="nulová",J152,0)</f>
        <v>0</v>
      </c>
      <c r="BJ152" s="16" t="s">
        <v>81</v>
      </c>
      <c r="BK152" s="216">
        <f t="shared" ref="BK152:BK158" si="19">ROUND(I152*H152,2)</f>
        <v>0</v>
      </c>
      <c r="BL152" s="16" t="s">
        <v>127</v>
      </c>
      <c r="BM152" s="215" t="s">
        <v>864</v>
      </c>
    </row>
    <row r="153" spans="1:65" s="2" customFormat="1" ht="16.5" customHeight="1">
      <c r="A153" s="33"/>
      <c r="B153" s="34"/>
      <c r="C153" s="203" t="s">
        <v>127</v>
      </c>
      <c r="D153" s="203" t="s">
        <v>123</v>
      </c>
      <c r="E153" s="204" t="s">
        <v>865</v>
      </c>
      <c r="F153" s="205" t="s">
        <v>866</v>
      </c>
      <c r="G153" s="206" t="s">
        <v>126</v>
      </c>
      <c r="H153" s="207">
        <v>410</v>
      </c>
      <c r="I153" s="208"/>
      <c r="J153" s="209">
        <f t="shared" si="10"/>
        <v>0</v>
      </c>
      <c r="K153" s="210"/>
      <c r="L153" s="38"/>
      <c r="M153" s="211" t="s">
        <v>1</v>
      </c>
      <c r="N153" s="212" t="s">
        <v>38</v>
      </c>
      <c r="O153" s="70"/>
      <c r="P153" s="213">
        <f t="shared" si="11"/>
        <v>0</v>
      </c>
      <c r="Q153" s="213">
        <v>2.0000000000000002E-5</v>
      </c>
      <c r="R153" s="213">
        <f t="shared" si="12"/>
        <v>8.2000000000000007E-3</v>
      </c>
      <c r="S153" s="213">
        <v>3.2000000000000002E-3</v>
      </c>
      <c r="T153" s="214">
        <f t="shared" si="13"/>
        <v>1.3120000000000001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5" t="s">
        <v>127</v>
      </c>
      <c r="AT153" s="215" t="s">
        <v>123</v>
      </c>
      <c r="AU153" s="215" t="s">
        <v>83</v>
      </c>
      <c r="AY153" s="16" t="s">
        <v>120</v>
      </c>
      <c r="BE153" s="216">
        <f t="shared" si="14"/>
        <v>0</v>
      </c>
      <c r="BF153" s="216">
        <f t="shared" si="15"/>
        <v>0</v>
      </c>
      <c r="BG153" s="216">
        <f t="shared" si="16"/>
        <v>0</v>
      </c>
      <c r="BH153" s="216">
        <f t="shared" si="17"/>
        <v>0</v>
      </c>
      <c r="BI153" s="216">
        <f t="shared" si="18"/>
        <v>0</v>
      </c>
      <c r="BJ153" s="16" t="s">
        <v>81</v>
      </c>
      <c r="BK153" s="216">
        <f t="shared" si="19"/>
        <v>0</v>
      </c>
      <c r="BL153" s="16" t="s">
        <v>127</v>
      </c>
      <c r="BM153" s="215" t="s">
        <v>867</v>
      </c>
    </row>
    <row r="154" spans="1:65" s="2" customFormat="1" ht="16.5" customHeight="1">
      <c r="A154" s="33"/>
      <c r="B154" s="34"/>
      <c r="C154" s="203" t="s">
        <v>868</v>
      </c>
      <c r="D154" s="203" t="s">
        <v>123</v>
      </c>
      <c r="E154" s="204" t="s">
        <v>869</v>
      </c>
      <c r="F154" s="205" t="s">
        <v>870</v>
      </c>
      <c r="G154" s="206" t="s">
        <v>126</v>
      </c>
      <c r="H154" s="207">
        <v>150</v>
      </c>
      <c r="I154" s="208"/>
      <c r="J154" s="209">
        <f t="shared" si="10"/>
        <v>0</v>
      </c>
      <c r="K154" s="210"/>
      <c r="L154" s="38"/>
      <c r="M154" s="211" t="s">
        <v>1</v>
      </c>
      <c r="N154" s="212" t="s">
        <v>38</v>
      </c>
      <c r="O154" s="70"/>
      <c r="P154" s="213">
        <f t="shared" si="11"/>
        <v>0</v>
      </c>
      <c r="Q154" s="213">
        <v>5.0000000000000002E-5</v>
      </c>
      <c r="R154" s="213">
        <f t="shared" si="12"/>
        <v>7.5000000000000006E-3</v>
      </c>
      <c r="S154" s="213">
        <v>5.3200000000000001E-3</v>
      </c>
      <c r="T154" s="214">
        <f t="shared" si="13"/>
        <v>0.79800000000000004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5" t="s">
        <v>127</v>
      </c>
      <c r="AT154" s="215" t="s">
        <v>123</v>
      </c>
      <c r="AU154" s="215" t="s">
        <v>83</v>
      </c>
      <c r="AY154" s="16" t="s">
        <v>120</v>
      </c>
      <c r="BE154" s="216">
        <f t="shared" si="14"/>
        <v>0</v>
      </c>
      <c r="BF154" s="216">
        <f t="shared" si="15"/>
        <v>0</v>
      </c>
      <c r="BG154" s="216">
        <f t="shared" si="16"/>
        <v>0</v>
      </c>
      <c r="BH154" s="216">
        <f t="shared" si="17"/>
        <v>0</v>
      </c>
      <c r="BI154" s="216">
        <f t="shared" si="18"/>
        <v>0</v>
      </c>
      <c r="BJ154" s="16" t="s">
        <v>81</v>
      </c>
      <c r="BK154" s="216">
        <f t="shared" si="19"/>
        <v>0</v>
      </c>
      <c r="BL154" s="16" t="s">
        <v>127</v>
      </c>
      <c r="BM154" s="215" t="s">
        <v>871</v>
      </c>
    </row>
    <row r="155" spans="1:65" s="2" customFormat="1" ht="16.5" customHeight="1">
      <c r="A155" s="33"/>
      <c r="B155" s="34"/>
      <c r="C155" s="203" t="s">
        <v>173</v>
      </c>
      <c r="D155" s="203" t="s">
        <v>123</v>
      </c>
      <c r="E155" s="204" t="s">
        <v>872</v>
      </c>
      <c r="F155" s="205" t="s">
        <v>873</v>
      </c>
      <c r="G155" s="206" t="s">
        <v>126</v>
      </c>
      <c r="H155" s="207">
        <v>30</v>
      </c>
      <c r="I155" s="208"/>
      <c r="J155" s="209">
        <f t="shared" si="10"/>
        <v>0</v>
      </c>
      <c r="K155" s="210"/>
      <c r="L155" s="38"/>
      <c r="M155" s="211" t="s">
        <v>1</v>
      </c>
      <c r="N155" s="212" t="s">
        <v>38</v>
      </c>
      <c r="O155" s="70"/>
      <c r="P155" s="213">
        <f t="shared" si="11"/>
        <v>0</v>
      </c>
      <c r="Q155" s="213">
        <v>1E-4</v>
      </c>
      <c r="R155" s="213">
        <f t="shared" si="12"/>
        <v>3.0000000000000001E-3</v>
      </c>
      <c r="S155" s="213">
        <v>1.384E-2</v>
      </c>
      <c r="T155" s="214">
        <f t="shared" si="13"/>
        <v>0.41520000000000001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5" t="s">
        <v>127</v>
      </c>
      <c r="AT155" s="215" t="s">
        <v>123</v>
      </c>
      <c r="AU155" s="215" t="s">
        <v>83</v>
      </c>
      <c r="AY155" s="16" t="s">
        <v>120</v>
      </c>
      <c r="BE155" s="216">
        <f t="shared" si="14"/>
        <v>0</v>
      </c>
      <c r="BF155" s="216">
        <f t="shared" si="15"/>
        <v>0</v>
      </c>
      <c r="BG155" s="216">
        <f t="shared" si="16"/>
        <v>0</v>
      </c>
      <c r="BH155" s="216">
        <f t="shared" si="17"/>
        <v>0</v>
      </c>
      <c r="BI155" s="216">
        <f t="shared" si="18"/>
        <v>0</v>
      </c>
      <c r="BJ155" s="16" t="s">
        <v>81</v>
      </c>
      <c r="BK155" s="216">
        <f t="shared" si="19"/>
        <v>0</v>
      </c>
      <c r="BL155" s="16" t="s">
        <v>127</v>
      </c>
      <c r="BM155" s="215" t="s">
        <v>874</v>
      </c>
    </row>
    <row r="156" spans="1:65" s="2" customFormat="1" ht="16.5" customHeight="1">
      <c r="A156" s="33"/>
      <c r="B156" s="34"/>
      <c r="C156" s="203" t="s">
        <v>177</v>
      </c>
      <c r="D156" s="203" t="s">
        <v>123</v>
      </c>
      <c r="E156" s="204" t="s">
        <v>875</v>
      </c>
      <c r="F156" s="205" t="s">
        <v>876</v>
      </c>
      <c r="G156" s="206" t="s">
        <v>207</v>
      </c>
      <c r="H156" s="207">
        <v>300</v>
      </c>
      <c r="I156" s="208"/>
      <c r="J156" s="209">
        <f t="shared" si="10"/>
        <v>0</v>
      </c>
      <c r="K156" s="210"/>
      <c r="L156" s="38"/>
      <c r="M156" s="211" t="s">
        <v>1</v>
      </c>
      <c r="N156" s="212" t="s">
        <v>38</v>
      </c>
      <c r="O156" s="70"/>
      <c r="P156" s="213">
        <f t="shared" si="11"/>
        <v>0</v>
      </c>
      <c r="Q156" s="213">
        <v>0</v>
      </c>
      <c r="R156" s="213">
        <f t="shared" si="12"/>
        <v>0</v>
      </c>
      <c r="S156" s="213">
        <v>7.2000000000000005E-4</v>
      </c>
      <c r="T156" s="214">
        <f t="shared" si="13"/>
        <v>0.21600000000000003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5" t="s">
        <v>127</v>
      </c>
      <c r="AT156" s="215" t="s">
        <v>123</v>
      </c>
      <c r="AU156" s="215" t="s">
        <v>83</v>
      </c>
      <c r="AY156" s="16" t="s">
        <v>120</v>
      </c>
      <c r="BE156" s="216">
        <f t="shared" si="14"/>
        <v>0</v>
      </c>
      <c r="BF156" s="216">
        <f t="shared" si="15"/>
        <v>0</v>
      </c>
      <c r="BG156" s="216">
        <f t="shared" si="16"/>
        <v>0</v>
      </c>
      <c r="BH156" s="216">
        <f t="shared" si="17"/>
        <v>0</v>
      </c>
      <c r="BI156" s="216">
        <f t="shared" si="18"/>
        <v>0</v>
      </c>
      <c r="BJ156" s="16" t="s">
        <v>81</v>
      </c>
      <c r="BK156" s="216">
        <f t="shared" si="19"/>
        <v>0</v>
      </c>
      <c r="BL156" s="16" t="s">
        <v>127</v>
      </c>
      <c r="BM156" s="215" t="s">
        <v>877</v>
      </c>
    </row>
    <row r="157" spans="1:65" s="2" customFormat="1" ht="21.75" customHeight="1">
      <c r="A157" s="33"/>
      <c r="B157" s="34"/>
      <c r="C157" s="203" t="s">
        <v>168</v>
      </c>
      <c r="D157" s="203" t="s">
        <v>123</v>
      </c>
      <c r="E157" s="204" t="s">
        <v>878</v>
      </c>
      <c r="F157" s="205" t="s">
        <v>879</v>
      </c>
      <c r="G157" s="206" t="s">
        <v>207</v>
      </c>
      <c r="H157" s="207">
        <v>20</v>
      </c>
      <c r="I157" s="208"/>
      <c r="J157" s="209">
        <f t="shared" si="10"/>
        <v>0</v>
      </c>
      <c r="K157" s="210"/>
      <c r="L157" s="38"/>
      <c r="M157" s="211" t="s">
        <v>1</v>
      </c>
      <c r="N157" s="212" t="s">
        <v>38</v>
      </c>
      <c r="O157" s="70"/>
      <c r="P157" s="213">
        <f t="shared" si="11"/>
        <v>0</v>
      </c>
      <c r="Q157" s="213">
        <v>0</v>
      </c>
      <c r="R157" s="213">
        <f t="shared" si="12"/>
        <v>0</v>
      </c>
      <c r="S157" s="213">
        <v>3.1E-4</v>
      </c>
      <c r="T157" s="214">
        <f t="shared" si="13"/>
        <v>6.1999999999999998E-3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5" t="s">
        <v>127</v>
      </c>
      <c r="AT157" s="215" t="s">
        <v>123</v>
      </c>
      <c r="AU157" s="215" t="s">
        <v>83</v>
      </c>
      <c r="AY157" s="16" t="s">
        <v>120</v>
      </c>
      <c r="BE157" s="216">
        <f t="shared" si="14"/>
        <v>0</v>
      </c>
      <c r="BF157" s="216">
        <f t="shared" si="15"/>
        <v>0</v>
      </c>
      <c r="BG157" s="216">
        <f t="shared" si="16"/>
        <v>0</v>
      </c>
      <c r="BH157" s="216">
        <f t="shared" si="17"/>
        <v>0</v>
      </c>
      <c r="BI157" s="216">
        <f t="shared" si="18"/>
        <v>0</v>
      </c>
      <c r="BJ157" s="16" t="s">
        <v>81</v>
      </c>
      <c r="BK157" s="216">
        <f t="shared" si="19"/>
        <v>0</v>
      </c>
      <c r="BL157" s="16" t="s">
        <v>127</v>
      </c>
      <c r="BM157" s="215" t="s">
        <v>880</v>
      </c>
    </row>
    <row r="158" spans="1:65" s="2" customFormat="1" ht="21.75" customHeight="1">
      <c r="A158" s="33"/>
      <c r="B158" s="34"/>
      <c r="C158" s="203" t="s">
        <v>7</v>
      </c>
      <c r="D158" s="203" t="s">
        <v>123</v>
      </c>
      <c r="E158" s="204" t="s">
        <v>881</v>
      </c>
      <c r="F158" s="205" t="s">
        <v>882</v>
      </c>
      <c r="G158" s="206" t="s">
        <v>160</v>
      </c>
      <c r="H158" s="207">
        <v>3.5569999999999999</v>
      </c>
      <c r="I158" s="208"/>
      <c r="J158" s="209">
        <f t="shared" si="10"/>
        <v>0</v>
      </c>
      <c r="K158" s="210"/>
      <c r="L158" s="38"/>
      <c r="M158" s="211" t="s">
        <v>1</v>
      </c>
      <c r="N158" s="212" t="s">
        <v>38</v>
      </c>
      <c r="O158" s="70"/>
      <c r="P158" s="213">
        <f t="shared" si="11"/>
        <v>0</v>
      </c>
      <c r="Q158" s="213">
        <v>0</v>
      </c>
      <c r="R158" s="213">
        <f t="shared" si="12"/>
        <v>0</v>
      </c>
      <c r="S158" s="213">
        <v>0</v>
      </c>
      <c r="T158" s="214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5" t="s">
        <v>127</v>
      </c>
      <c r="AT158" s="215" t="s">
        <v>123</v>
      </c>
      <c r="AU158" s="215" t="s">
        <v>83</v>
      </c>
      <c r="AY158" s="16" t="s">
        <v>120</v>
      </c>
      <c r="BE158" s="216">
        <f t="shared" si="14"/>
        <v>0</v>
      </c>
      <c r="BF158" s="216">
        <f t="shared" si="15"/>
        <v>0</v>
      </c>
      <c r="BG158" s="216">
        <f t="shared" si="16"/>
        <v>0</v>
      </c>
      <c r="BH158" s="216">
        <f t="shared" si="17"/>
        <v>0</v>
      </c>
      <c r="BI158" s="216">
        <f t="shared" si="18"/>
        <v>0</v>
      </c>
      <c r="BJ158" s="16" t="s">
        <v>81</v>
      </c>
      <c r="BK158" s="216">
        <f t="shared" si="19"/>
        <v>0</v>
      </c>
      <c r="BL158" s="16" t="s">
        <v>127</v>
      </c>
      <c r="BM158" s="215" t="s">
        <v>883</v>
      </c>
    </row>
    <row r="159" spans="1:65" s="12" customFormat="1" ht="22.75" customHeight="1">
      <c r="B159" s="187"/>
      <c r="C159" s="188"/>
      <c r="D159" s="189" t="s">
        <v>72</v>
      </c>
      <c r="E159" s="201" t="s">
        <v>362</v>
      </c>
      <c r="F159" s="201" t="s">
        <v>363</v>
      </c>
      <c r="G159" s="188"/>
      <c r="H159" s="188"/>
      <c r="I159" s="191"/>
      <c r="J159" s="202">
        <f>BK159</f>
        <v>0</v>
      </c>
      <c r="K159" s="188"/>
      <c r="L159" s="193"/>
      <c r="M159" s="194"/>
      <c r="N159" s="195"/>
      <c r="O159" s="195"/>
      <c r="P159" s="196">
        <f>SUM(P160:P172)</f>
        <v>0</v>
      </c>
      <c r="Q159" s="195"/>
      <c r="R159" s="196">
        <f>SUM(R160:R172)</f>
        <v>2.4300000000000002E-2</v>
      </c>
      <c r="S159" s="195"/>
      <c r="T159" s="197">
        <f>SUM(T160:T172)</f>
        <v>0.41951999999999995</v>
      </c>
      <c r="AR159" s="198" t="s">
        <v>83</v>
      </c>
      <c r="AT159" s="199" t="s">
        <v>72</v>
      </c>
      <c r="AU159" s="199" t="s">
        <v>81</v>
      </c>
      <c r="AY159" s="198" t="s">
        <v>120</v>
      </c>
      <c r="BK159" s="200">
        <f>SUM(BK160:BK172)</f>
        <v>0</v>
      </c>
    </row>
    <row r="160" spans="1:65" s="2" customFormat="1" ht="21.75" customHeight="1">
      <c r="A160" s="33"/>
      <c r="B160" s="34"/>
      <c r="C160" s="203" t="s">
        <v>185</v>
      </c>
      <c r="D160" s="203" t="s">
        <v>123</v>
      </c>
      <c r="E160" s="204" t="s">
        <v>884</v>
      </c>
      <c r="F160" s="205" t="s">
        <v>885</v>
      </c>
      <c r="G160" s="206" t="s">
        <v>207</v>
      </c>
      <c r="H160" s="207">
        <v>3</v>
      </c>
      <c r="I160" s="208"/>
      <c r="J160" s="209">
        <f t="shared" ref="J160:J172" si="20">ROUND(I160*H160,2)</f>
        <v>0</v>
      </c>
      <c r="K160" s="210"/>
      <c r="L160" s="38"/>
      <c r="M160" s="211" t="s">
        <v>1</v>
      </c>
      <c r="N160" s="212" t="s">
        <v>38</v>
      </c>
      <c r="O160" s="70"/>
      <c r="P160" s="213">
        <f t="shared" ref="P160:P172" si="21">O160*H160</f>
        <v>0</v>
      </c>
      <c r="Q160" s="213">
        <v>2.0000000000000002E-5</v>
      </c>
      <c r="R160" s="213">
        <f t="shared" ref="R160:R172" si="22">Q160*H160</f>
        <v>6.0000000000000008E-5</v>
      </c>
      <c r="S160" s="213">
        <v>3.9E-2</v>
      </c>
      <c r="T160" s="214">
        <f t="shared" ref="T160:T172" si="23">S160*H160</f>
        <v>0.11699999999999999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5" t="s">
        <v>127</v>
      </c>
      <c r="AT160" s="215" t="s">
        <v>123</v>
      </c>
      <c r="AU160" s="215" t="s">
        <v>83</v>
      </c>
      <c r="AY160" s="16" t="s">
        <v>120</v>
      </c>
      <c r="BE160" s="216">
        <f t="shared" ref="BE160:BE172" si="24">IF(N160="základní",J160,0)</f>
        <v>0</v>
      </c>
      <c r="BF160" s="216">
        <f t="shared" ref="BF160:BF172" si="25">IF(N160="snížená",J160,0)</f>
        <v>0</v>
      </c>
      <c r="BG160" s="216">
        <f t="shared" ref="BG160:BG172" si="26">IF(N160="zákl. přenesená",J160,0)</f>
        <v>0</v>
      </c>
      <c r="BH160" s="216">
        <f t="shared" ref="BH160:BH172" si="27">IF(N160="sníž. přenesená",J160,0)</f>
        <v>0</v>
      </c>
      <c r="BI160" s="216">
        <f t="shared" ref="BI160:BI172" si="28">IF(N160="nulová",J160,0)</f>
        <v>0</v>
      </c>
      <c r="BJ160" s="16" t="s">
        <v>81</v>
      </c>
      <c r="BK160" s="216">
        <f t="shared" ref="BK160:BK172" si="29">ROUND(I160*H160,2)</f>
        <v>0</v>
      </c>
      <c r="BL160" s="16" t="s">
        <v>127</v>
      </c>
      <c r="BM160" s="215" t="s">
        <v>886</v>
      </c>
    </row>
    <row r="161" spans="1:65" s="2" customFormat="1" ht="16.5" customHeight="1">
      <c r="A161" s="33"/>
      <c r="B161" s="34"/>
      <c r="C161" s="203" t="s">
        <v>189</v>
      </c>
      <c r="D161" s="203" t="s">
        <v>123</v>
      </c>
      <c r="E161" s="204" t="s">
        <v>887</v>
      </c>
      <c r="F161" s="205" t="s">
        <v>888</v>
      </c>
      <c r="G161" s="206" t="s">
        <v>207</v>
      </c>
      <c r="H161" s="207">
        <v>6</v>
      </c>
      <c r="I161" s="208"/>
      <c r="J161" s="209">
        <f t="shared" si="20"/>
        <v>0</v>
      </c>
      <c r="K161" s="210"/>
      <c r="L161" s="38"/>
      <c r="M161" s="211" t="s">
        <v>1</v>
      </c>
      <c r="N161" s="212" t="s">
        <v>38</v>
      </c>
      <c r="O161" s="70"/>
      <c r="P161" s="213">
        <f t="shared" si="21"/>
        <v>0</v>
      </c>
      <c r="Q161" s="213">
        <v>2.0000000000000002E-5</v>
      </c>
      <c r="R161" s="213">
        <f t="shared" si="22"/>
        <v>1.2000000000000002E-4</v>
      </c>
      <c r="S161" s="213">
        <v>0</v>
      </c>
      <c r="T161" s="214">
        <f t="shared" si="2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127</v>
      </c>
      <c r="AT161" s="215" t="s">
        <v>123</v>
      </c>
      <c r="AU161" s="215" t="s">
        <v>83</v>
      </c>
      <c r="AY161" s="16" t="s">
        <v>120</v>
      </c>
      <c r="BE161" s="216">
        <f t="shared" si="24"/>
        <v>0</v>
      </c>
      <c r="BF161" s="216">
        <f t="shared" si="25"/>
        <v>0</v>
      </c>
      <c r="BG161" s="216">
        <f t="shared" si="26"/>
        <v>0</v>
      </c>
      <c r="BH161" s="216">
        <f t="shared" si="27"/>
        <v>0</v>
      </c>
      <c r="BI161" s="216">
        <f t="shared" si="28"/>
        <v>0</v>
      </c>
      <c r="BJ161" s="16" t="s">
        <v>81</v>
      </c>
      <c r="BK161" s="216">
        <f t="shared" si="29"/>
        <v>0</v>
      </c>
      <c r="BL161" s="16" t="s">
        <v>127</v>
      </c>
      <c r="BM161" s="215" t="s">
        <v>889</v>
      </c>
    </row>
    <row r="162" spans="1:65" s="2" customFormat="1" ht="21.75" customHeight="1">
      <c r="A162" s="33"/>
      <c r="B162" s="34"/>
      <c r="C162" s="203" t="s">
        <v>201</v>
      </c>
      <c r="D162" s="203" t="s">
        <v>123</v>
      </c>
      <c r="E162" s="204" t="s">
        <v>890</v>
      </c>
      <c r="F162" s="205" t="s">
        <v>891</v>
      </c>
      <c r="G162" s="206" t="s">
        <v>207</v>
      </c>
      <c r="H162" s="207">
        <v>6</v>
      </c>
      <c r="I162" s="208"/>
      <c r="J162" s="209">
        <f t="shared" si="20"/>
        <v>0</v>
      </c>
      <c r="K162" s="210"/>
      <c r="L162" s="38"/>
      <c r="M162" s="211" t="s">
        <v>1</v>
      </c>
      <c r="N162" s="212" t="s">
        <v>38</v>
      </c>
      <c r="O162" s="70"/>
      <c r="P162" s="213">
        <f t="shared" si="21"/>
        <v>0</v>
      </c>
      <c r="Q162" s="213">
        <v>8.0000000000000007E-5</v>
      </c>
      <c r="R162" s="213">
        <f t="shared" si="22"/>
        <v>4.8000000000000007E-4</v>
      </c>
      <c r="S162" s="213">
        <v>9.0799999999999995E-3</v>
      </c>
      <c r="T162" s="214">
        <f t="shared" si="23"/>
        <v>5.4480000000000001E-2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5" t="s">
        <v>127</v>
      </c>
      <c r="AT162" s="215" t="s">
        <v>123</v>
      </c>
      <c r="AU162" s="215" t="s">
        <v>83</v>
      </c>
      <c r="AY162" s="16" t="s">
        <v>120</v>
      </c>
      <c r="BE162" s="216">
        <f t="shared" si="24"/>
        <v>0</v>
      </c>
      <c r="BF162" s="216">
        <f t="shared" si="25"/>
        <v>0</v>
      </c>
      <c r="BG162" s="216">
        <f t="shared" si="26"/>
        <v>0</v>
      </c>
      <c r="BH162" s="216">
        <f t="shared" si="27"/>
        <v>0</v>
      </c>
      <c r="BI162" s="216">
        <f t="shared" si="28"/>
        <v>0</v>
      </c>
      <c r="BJ162" s="16" t="s">
        <v>81</v>
      </c>
      <c r="BK162" s="216">
        <f t="shared" si="29"/>
        <v>0</v>
      </c>
      <c r="BL162" s="16" t="s">
        <v>127</v>
      </c>
      <c r="BM162" s="215" t="s">
        <v>892</v>
      </c>
    </row>
    <row r="163" spans="1:65" s="2" customFormat="1" ht="16.5" customHeight="1">
      <c r="A163" s="33"/>
      <c r="B163" s="34"/>
      <c r="C163" s="203" t="s">
        <v>893</v>
      </c>
      <c r="D163" s="203" t="s">
        <v>123</v>
      </c>
      <c r="E163" s="204" t="s">
        <v>894</v>
      </c>
      <c r="F163" s="205" t="s">
        <v>895</v>
      </c>
      <c r="G163" s="206" t="s">
        <v>207</v>
      </c>
      <c r="H163" s="207">
        <v>14</v>
      </c>
      <c r="I163" s="208"/>
      <c r="J163" s="209">
        <f t="shared" si="20"/>
        <v>0</v>
      </c>
      <c r="K163" s="210"/>
      <c r="L163" s="38"/>
      <c r="M163" s="211" t="s">
        <v>1</v>
      </c>
      <c r="N163" s="212" t="s">
        <v>38</v>
      </c>
      <c r="O163" s="70"/>
      <c r="P163" s="213">
        <f t="shared" si="21"/>
        <v>0</v>
      </c>
      <c r="Q163" s="213">
        <v>4.0000000000000003E-5</v>
      </c>
      <c r="R163" s="213">
        <f t="shared" si="22"/>
        <v>5.6000000000000006E-4</v>
      </c>
      <c r="S163" s="213">
        <v>4.4999999999999999E-4</v>
      </c>
      <c r="T163" s="214">
        <f t="shared" si="23"/>
        <v>6.3E-3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15" t="s">
        <v>127</v>
      </c>
      <c r="AT163" s="215" t="s">
        <v>123</v>
      </c>
      <c r="AU163" s="215" t="s">
        <v>83</v>
      </c>
      <c r="AY163" s="16" t="s">
        <v>120</v>
      </c>
      <c r="BE163" s="216">
        <f t="shared" si="24"/>
        <v>0</v>
      </c>
      <c r="BF163" s="216">
        <f t="shared" si="25"/>
        <v>0</v>
      </c>
      <c r="BG163" s="216">
        <f t="shared" si="26"/>
        <v>0</v>
      </c>
      <c r="BH163" s="216">
        <f t="shared" si="27"/>
        <v>0</v>
      </c>
      <c r="BI163" s="216">
        <f t="shared" si="28"/>
        <v>0</v>
      </c>
      <c r="BJ163" s="16" t="s">
        <v>81</v>
      </c>
      <c r="BK163" s="216">
        <f t="shared" si="29"/>
        <v>0</v>
      </c>
      <c r="BL163" s="16" t="s">
        <v>127</v>
      </c>
      <c r="BM163" s="215" t="s">
        <v>896</v>
      </c>
    </row>
    <row r="164" spans="1:65" s="2" customFormat="1" ht="16.5" customHeight="1">
      <c r="A164" s="33"/>
      <c r="B164" s="34"/>
      <c r="C164" s="203" t="s">
        <v>897</v>
      </c>
      <c r="D164" s="203" t="s">
        <v>123</v>
      </c>
      <c r="E164" s="204" t="s">
        <v>898</v>
      </c>
      <c r="F164" s="205" t="s">
        <v>899</v>
      </c>
      <c r="G164" s="206" t="s">
        <v>207</v>
      </c>
      <c r="H164" s="207">
        <v>3</v>
      </c>
      <c r="I164" s="208"/>
      <c r="J164" s="209">
        <f t="shared" si="20"/>
        <v>0</v>
      </c>
      <c r="K164" s="210"/>
      <c r="L164" s="38"/>
      <c r="M164" s="211" t="s">
        <v>1</v>
      </c>
      <c r="N164" s="212" t="s">
        <v>38</v>
      </c>
      <c r="O164" s="70"/>
      <c r="P164" s="213">
        <f t="shared" si="21"/>
        <v>0</v>
      </c>
      <c r="Q164" s="213">
        <v>6.0000000000000002E-5</v>
      </c>
      <c r="R164" s="213">
        <f t="shared" si="22"/>
        <v>1.8000000000000001E-4</v>
      </c>
      <c r="S164" s="213">
        <v>1.1000000000000001E-3</v>
      </c>
      <c r="T164" s="214">
        <f t="shared" si="23"/>
        <v>3.3E-3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15" t="s">
        <v>127</v>
      </c>
      <c r="AT164" s="215" t="s">
        <v>123</v>
      </c>
      <c r="AU164" s="215" t="s">
        <v>83</v>
      </c>
      <c r="AY164" s="16" t="s">
        <v>120</v>
      </c>
      <c r="BE164" s="216">
        <f t="shared" si="24"/>
        <v>0</v>
      </c>
      <c r="BF164" s="216">
        <f t="shared" si="25"/>
        <v>0</v>
      </c>
      <c r="BG164" s="216">
        <f t="shared" si="26"/>
        <v>0</v>
      </c>
      <c r="BH164" s="216">
        <f t="shared" si="27"/>
        <v>0</v>
      </c>
      <c r="BI164" s="216">
        <f t="shared" si="28"/>
        <v>0</v>
      </c>
      <c r="BJ164" s="16" t="s">
        <v>81</v>
      </c>
      <c r="BK164" s="216">
        <f t="shared" si="29"/>
        <v>0</v>
      </c>
      <c r="BL164" s="16" t="s">
        <v>127</v>
      </c>
      <c r="BM164" s="215" t="s">
        <v>900</v>
      </c>
    </row>
    <row r="165" spans="1:65" s="2" customFormat="1" ht="16.5" customHeight="1">
      <c r="A165" s="33"/>
      <c r="B165" s="34"/>
      <c r="C165" s="203" t="s">
        <v>901</v>
      </c>
      <c r="D165" s="203" t="s">
        <v>123</v>
      </c>
      <c r="E165" s="204" t="s">
        <v>902</v>
      </c>
      <c r="F165" s="205" t="s">
        <v>903</v>
      </c>
      <c r="G165" s="206" t="s">
        <v>207</v>
      </c>
      <c r="H165" s="207">
        <v>130</v>
      </c>
      <c r="I165" s="208"/>
      <c r="J165" s="209">
        <f t="shared" si="20"/>
        <v>0</v>
      </c>
      <c r="K165" s="210"/>
      <c r="L165" s="38"/>
      <c r="M165" s="211" t="s">
        <v>1</v>
      </c>
      <c r="N165" s="212" t="s">
        <v>38</v>
      </c>
      <c r="O165" s="70"/>
      <c r="P165" s="213">
        <f t="shared" si="21"/>
        <v>0</v>
      </c>
      <c r="Q165" s="213">
        <v>9.0000000000000006E-5</v>
      </c>
      <c r="R165" s="213">
        <f t="shared" si="22"/>
        <v>1.17E-2</v>
      </c>
      <c r="S165" s="213">
        <v>4.4999999999999999E-4</v>
      </c>
      <c r="T165" s="214">
        <f t="shared" si="23"/>
        <v>5.8499999999999996E-2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15" t="s">
        <v>127</v>
      </c>
      <c r="AT165" s="215" t="s">
        <v>123</v>
      </c>
      <c r="AU165" s="215" t="s">
        <v>83</v>
      </c>
      <c r="AY165" s="16" t="s">
        <v>120</v>
      </c>
      <c r="BE165" s="216">
        <f t="shared" si="24"/>
        <v>0</v>
      </c>
      <c r="BF165" s="216">
        <f t="shared" si="25"/>
        <v>0</v>
      </c>
      <c r="BG165" s="216">
        <f t="shared" si="26"/>
        <v>0</v>
      </c>
      <c r="BH165" s="216">
        <f t="shared" si="27"/>
        <v>0</v>
      </c>
      <c r="BI165" s="216">
        <f t="shared" si="28"/>
        <v>0</v>
      </c>
      <c r="BJ165" s="16" t="s">
        <v>81</v>
      </c>
      <c r="BK165" s="216">
        <f t="shared" si="29"/>
        <v>0</v>
      </c>
      <c r="BL165" s="16" t="s">
        <v>127</v>
      </c>
      <c r="BM165" s="215" t="s">
        <v>904</v>
      </c>
    </row>
    <row r="166" spans="1:65" s="2" customFormat="1" ht="16.5" customHeight="1">
      <c r="A166" s="33"/>
      <c r="B166" s="34"/>
      <c r="C166" s="203" t="s">
        <v>905</v>
      </c>
      <c r="D166" s="203" t="s">
        <v>123</v>
      </c>
      <c r="E166" s="204" t="s">
        <v>906</v>
      </c>
      <c r="F166" s="205" t="s">
        <v>907</v>
      </c>
      <c r="G166" s="206" t="s">
        <v>207</v>
      </c>
      <c r="H166" s="207">
        <v>10</v>
      </c>
      <c r="I166" s="208"/>
      <c r="J166" s="209">
        <f t="shared" si="20"/>
        <v>0</v>
      </c>
      <c r="K166" s="210"/>
      <c r="L166" s="38"/>
      <c r="M166" s="211" t="s">
        <v>1</v>
      </c>
      <c r="N166" s="212" t="s">
        <v>38</v>
      </c>
      <c r="O166" s="70"/>
      <c r="P166" s="213">
        <f t="shared" si="21"/>
        <v>0</v>
      </c>
      <c r="Q166" s="213">
        <v>1.2999999999999999E-4</v>
      </c>
      <c r="R166" s="213">
        <f t="shared" si="22"/>
        <v>1.2999999999999999E-3</v>
      </c>
      <c r="S166" s="213">
        <v>1.1000000000000001E-3</v>
      </c>
      <c r="T166" s="214">
        <f t="shared" si="23"/>
        <v>1.1000000000000001E-2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5" t="s">
        <v>127</v>
      </c>
      <c r="AT166" s="215" t="s">
        <v>123</v>
      </c>
      <c r="AU166" s="215" t="s">
        <v>83</v>
      </c>
      <c r="AY166" s="16" t="s">
        <v>120</v>
      </c>
      <c r="BE166" s="216">
        <f t="shared" si="24"/>
        <v>0</v>
      </c>
      <c r="BF166" s="216">
        <f t="shared" si="25"/>
        <v>0</v>
      </c>
      <c r="BG166" s="216">
        <f t="shared" si="26"/>
        <v>0</v>
      </c>
      <c r="BH166" s="216">
        <f t="shared" si="27"/>
        <v>0</v>
      </c>
      <c r="BI166" s="216">
        <f t="shared" si="28"/>
        <v>0</v>
      </c>
      <c r="BJ166" s="16" t="s">
        <v>81</v>
      </c>
      <c r="BK166" s="216">
        <f t="shared" si="29"/>
        <v>0</v>
      </c>
      <c r="BL166" s="16" t="s">
        <v>127</v>
      </c>
      <c r="BM166" s="215" t="s">
        <v>908</v>
      </c>
    </row>
    <row r="167" spans="1:65" s="2" customFormat="1" ht="16.5" customHeight="1">
      <c r="A167" s="33"/>
      <c r="B167" s="34"/>
      <c r="C167" s="203" t="s">
        <v>909</v>
      </c>
      <c r="D167" s="203" t="s">
        <v>123</v>
      </c>
      <c r="E167" s="204" t="s">
        <v>910</v>
      </c>
      <c r="F167" s="205" t="s">
        <v>911</v>
      </c>
      <c r="G167" s="206" t="s">
        <v>207</v>
      </c>
      <c r="H167" s="207">
        <v>42</v>
      </c>
      <c r="I167" s="208"/>
      <c r="J167" s="209">
        <f t="shared" si="20"/>
        <v>0</v>
      </c>
      <c r="K167" s="210"/>
      <c r="L167" s="38"/>
      <c r="M167" s="211" t="s">
        <v>1</v>
      </c>
      <c r="N167" s="212" t="s">
        <v>38</v>
      </c>
      <c r="O167" s="70"/>
      <c r="P167" s="213">
        <f t="shared" si="21"/>
        <v>0</v>
      </c>
      <c r="Q167" s="213">
        <v>1.7000000000000001E-4</v>
      </c>
      <c r="R167" s="213">
        <f t="shared" si="22"/>
        <v>7.1400000000000005E-3</v>
      </c>
      <c r="S167" s="213">
        <v>2.2000000000000001E-3</v>
      </c>
      <c r="T167" s="214">
        <f t="shared" si="23"/>
        <v>9.240000000000001E-2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5" t="s">
        <v>127</v>
      </c>
      <c r="AT167" s="215" t="s">
        <v>123</v>
      </c>
      <c r="AU167" s="215" t="s">
        <v>83</v>
      </c>
      <c r="AY167" s="16" t="s">
        <v>120</v>
      </c>
      <c r="BE167" s="216">
        <f t="shared" si="24"/>
        <v>0</v>
      </c>
      <c r="BF167" s="216">
        <f t="shared" si="25"/>
        <v>0</v>
      </c>
      <c r="BG167" s="216">
        <f t="shared" si="26"/>
        <v>0</v>
      </c>
      <c r="BH167" s="216">
        <f t="shared" si="27"/>
        <v>0</v>
      </c>
      <c r="BI167" s="216">
        <f t="shared" si="28"/>
        <v>0</v>
      </c>
      <c r="BJ167" s="16" t="s">
        <v>81</v>
      </c>
      <c r="BK167" s="216">
        <f t="shared" si="29"/>
        <v>0</v>
      </c>
      <c r="BL167" s="16" t="s">
        <v>127</v>
      </c>
      <c r="BM167" s="215" t="s">
        <v>912</v>
      </c>
    </row>
    <row r="168" spans="1:65" s="2" customFormat="1" ht="16.5" customHeight="1">
      <c r="A168" s="33"/>
      <c r="B168" s="34"/>
      <c r="C168" s="203" t="s">
        <v>215</v>
      </c>
      <c r="D168" s="203" t="s">
        <v>123</v>
      </c>
      <c r="E168" s="204" t="s">
        <v>913</v>
      </c>
      <c r="F168" s="205" t="s">
        <v>914</v>
      </c>
      <c r="G168" s="206" t="s">
        <v>207</v>
      </c>
      <c r="H168" s="207">
        <v>12</v>
      </c>
      <c r="I168" s="208"/>
      <c r="J168" s="209">
        <f t="shared" si="20"/>
        <v>0</v>
      </c>
      <c r="K168" s="210"/>
      <c r="L168" s="38"/>
      <c r="M168" s="211" t="s">
        <v>1</v>
      </c>
      <c r="N168" s="212" t="s">
        <v>38</v>
      </c>
      <c r="O168" s="70"/>
      <c r="P168" s="213">
        <f t="shared" si="21"/>
        <v>0</v>
      </c>
      <c r="Q168" s="213">
        <v>2.1000000000000001E-4</v>
      </c>
      <c r="R168" s="213">
        <f t="shared" si="22"/>
        <v>2.5200000000000001E-3</v>
      </c>
      <c r="S168" s="213">
        <v>3.5000000000000001E-3</v>
      </c>
      <c r="T168" s="214">
        <f t="shared" si="23"/>
        <v>4.2000000000000003E-2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5" t="s">
        <v>127</v>
      </c>
      <c r="AT168" s="215" t="s">
        <v>123</v>
      </c>
      <c r="AU168" s="215" t="s">
        <v>83</v>
      </c>
      <c r="AY168" s="16" t="s">
        <v>120</v>
      </c>
      <c r="BE168" s="216">
        <f t="shared" si="24"/>
        <v>0</v>
      </c>
      <c r="BF168" s="216">
        <f t="shared" si="25"/>
        <v>0</v>
      </c>
      <c r="BG168" s="216">
        <f t="shared" si="26"/>
        <v>0</v>
      </c>
      <c r="BH168" s="216">
        <f t="shared" si="27"/>
        <v>0</v>
      </c>
      <c r="BI168" s="216">
        <f t="shared" si="28"/>
        <v>0</v>
      </c>
      <c r="BJ168" s="16" t="s">
        <v>81</v>
      </c>
      <c r="BK168" s="216">
        <f t="shared" si="29"/>
        <v>0</v>
      </c>
      <c r="BL168" s="16" t="s">
        <v>127</v>
      </c>
      <c r="BM168" s="215" t="s">
        <v>915</v>
      </c>
    </row>
    <row r="169" spans="1:65" s="2" customFormat="1" ht="16.5" customHeight="1">
      <c r="A169" s="33"/>
      <c r="B169" s="34"/>
      <c r="C169" s="203" t="s">
        <v>219</v>
      </c>
      <c r="D169" s="203" t="s">
        <v>123</v>
      </c>
      <c r="E169" s="204" t="s">
        <v>916</v>
      </c>
      <c r="F169" s="205" t="s">
        <v>917</v>
      </c>
      <c r="G169" s="206" t="s">
        <v>207</v>
      </c>
      <c r="H169" s="207">
        <v>2</v>
      </c>
      <c r="I169" s="208"/>
      <c r="J169" s="209">
        <f t="shared" si="20"/>
        <v>0</v>
      </c>
      <c r="K169" s="210"/>
      <c r="L169" s="38"/>
      <c r="M169" s="211" t="s">
        <v>1</v>
      </c>
      <c r="N169" s="212" t="s">
        <v>38</v>
      </c>
      <c r="O169" s="70"/>
      <c r="P169" s="213">
        <f t="shared" si="21"/>
        <v>0</v>
      </c>
      <c r="Q169" s="213">
        <v>9.0000000000000006E-5</v>
      </c>
      <c r="R169" s="213">
        <f t="shared" si="22"/>
        <v>1.8000000000000001E-4</v>
      </c>
      <c r="S169" s="213">
        <v>1.5100000000000001E-3</v>
      </c>
      <c r="T169" s="214">
        <f t="shared" si="23"/>
        <v>3.0200000000000001E-3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5" t="s">
        <v>127</v>
      </c>
      <c r="AT169" s="215" t="s">
        <v>123</v>
      </c>
      <c r="AU169" s="215" t="s">
        <v>83</v>
      </c>
      <c r="AY169" s="16" t="s">
        <v>120</v>
      </c>
      <c r="BE169" s="216">
        <f t="shared" si="24"/>
        <v>0</v>
      </c>
      <c r="BF169" s="216">
        <f t="shared" si="25"/>
        <v>0</v>
      </c>
      <c r="BG169" s="216">
        <f t="shared" si="26"/>
        <v>0</v>
      </c>
      <c r="BH169" s="216">
        <f t="shared" si="27"/>
        <v>0</v>
      </c>
      <c r="BI169" s="216">
        <f t="shared" si="28"/>
        <v>0</v>
      </c>
      <c r="BJ169" s="16" t="s">
        <v>81</v>
      </c>
      <c r="BK169" s="216">
        <f t="shared" si="29"/>
        <v>0</v>
      </c>
      <c r="BL169" s="16" t="s">
        <v>127</v>
      </c>
      <c r="BM169" s="215" t="s">
        <v>918</v>
      </c>
    </row>
    <row r="170" spans="1:65" s="2" customFormat="1" ht="16.5" customHeight="1">
      <c r="A170" s="33"/>
      <c r="B170" s="34"/>
      <c r="C170" s="203" t="s">
        <v>133</v>
      </c>
      <c r="D170" s="203" t="s">
        <v>123</v>
      </c>
      <c r="E170" s="204" t="s">
        <v>919</v>
      </c>
      <c r="F170" s="205" t="s">
        <v>920</v>
      </c>
      <c r="G170" s="206" t="s">
        <v>207</v>
      </c>
      <c r="H170" s="207">
        <v>6</v>
      </c>
      <c r="I170" s="208"/>
      <c r="J170" s="209">
        <f t="shared" si="20"/>
        <v>0</v>
      </c>
      <c r="K170" s="210"/>
      <c r="L170" s="38"/>
      <c r="M170" s="211" t="s">
        <v>1</v>
      </c>
      <c r="N170" s="212" t="s">
        <v>38</v>
      </c>
      <c r="O170" s="70"/>
      <c r="P170" s="213">
        <f t="shared" si="21"/>
        <v>0</v>
      </c>
      <c r="Q170" s="213">
        <v>1.0000000000000001E-5</v>
      </c>
      <c r="R170" s="213">
        <f t="shared" si="22"/>
        <v>6.0000000000000008E-5</v>
      </c>
      <c r="S170" s="213">
        <v>1.07E-3</v>
      </c>
      <c r="T170" s="214">
        <f t="shared" si="23"/>
        <v>6.4200000000000004E-3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15" t="s">
        <v>127</v>
      </c>
      <c r="AT170" s="215" t="s">
        <v>123</v>
      </c>
      <c r="AU170" s="215" t="s">
        <v>83</v>
      </c>
      <c r="AY170" s="16" t="s">
        <v>120</v>
      </c>
      <c r="BE170" s="216">
        <f t="shared" si="24"/>
        <v>0</v>
      </c>
      <c r="BF170" s="216">
        <f t="shared" si="25"/>
        <v>0</v>
      </c>
      <c r="BG170" s="216">
        <f t="shared" si="26"/>
        <v>0</v>
      </c>
      <c r="BH170" s="216">
        <f t="shared" si="27"/>
        <v>0</v>
      </c>
      <c r="BI170" s="216">
        <f t="shared" si="28"/>
        <v>0</v>
      </c>
      <c r="BJ170" s="16" t="s">
        <v>81</v>
      </c>
      <c r="BK170" s="216">
        <f t="shared" si="29"/>
        <v>0</v>
      </c>
      <c r="BL170" s="16" t="s">
        <v>127</v>
      </c>
      <c r="BM170" s="215" t="s">
        <v>921</v>
      </c>
    </row>
    <row r="171" spans="1:65" s="2" customFormat="1" ht="16.5" customHeight="1">
      <c r="A171" s="33"/>
      <c r="B171" s="34"/>
      <c r="C171" s="203" t="s">
        <v>922</v>
      </c>
      <c r="D171" s="203" t="s">
        <v>123</v>
      </c>
      <c r="E171" s="204" t="s">
        <v>923</v>
      </c>
      <c r="F171" s="205" t="s">
        <v>924</v>
      </c>
      <c r="G171" s="206" t="s">
        <v>207</v>
      </c>
      <c r="H171" s="207">
        <v>5</v>
      </c>
      <c r="I171" s="208"/>
      <c r="J171" s="209">
        <f t="shared" si="20"/>
        <v>0</v>
      </c>
      <c r="K171" s="210"/>
      <c r="L171" s="38"/>
      <c r="M171" s="211" t="s">
        <v>1</v>
      </c>
      <c r="N171" s="212" t="s">
        <v>38</v>
      </c>
      <c r="O171" s="70"/>
      <c r="P171" s="213">
        <f t="shared" si="21"/>
        <v>0</v>
      </c>
      <c r="Q171" s="213">
        <v>0</v>
      </c>
      <c r="R171" s="213">
        <f t="shared" si="22"/>
        <v>0</v>
      </c>
      <c r="S171" s="213">
        <v>5.0200000000000002E-3</v>
      </c>
      <c r="T171" s="214">
        <f t="shared" si="23"/>
        <v>2.5100000000000001E-2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5" t="s">
        <v>127</v>
      </c>
      <c r="AT171" s="215" t="s">
        <v>123</v>
      </c>
      <c r="AU171" s="215" t="s">
        <v>83</v>
      </c>
      <c r="AY171" s="16" t="s">
        <v>120</v>
      </c>
      <c r="BE171" s="216">
        <f t="shared" si="24"/>
        <v>0</v>
      </c>
      <c r="BF171" s="216">
        <f t="shared" si="25"/>
        <v>0</v>
      </c>
      <c r="BG171" s="216">
        <f t="shared" si="26"/>
        <v>0</v>
      </c>
      <c r="BH171" s="216">
        <f t="shared" si="27"/>
        <v>0</v>
      </c>
      <c r="BI171" s="216">
        <f t="shared" si="28"/>
        <v>0</v>
      </c>
      <c r="BJ171" s="16" t="s">
        <v>81</v>
      </c>
      <c r="BK171" s="216">
        <f t="shared" si="29"/>
        <v>0</v>
      </c>
      <c r="BL171" s="16" t="s">
        <v>127</v>
      </c>
      <c r="BM171" s="215" t="s">
        <v>925</v>
      </c>
    </row>
    <row r="172" spans="1:65" s="2" customFormat="1" ht="21.75" customHeight="1">
      <c r="A172" s="33"/>
      <c r="B172" s="34"/>
      <c r="C172" s="203" t="s">
        <v>249</v>
      </c>
      <c r="D172" s="203" t="s">
        <v>123</v>
      </c>
      <c r="E172" s="204" t="s">
        <v>926</v>
      </c>
      <c r="F172" s="205" t="s">
        <v>927</v>
      </c>
      <c r="G172" s="206" t="s">
        <v>160</v>
      </c>
      <c r="H172" s="207">
        <v>0.42</v>
      </c>
      <c r="I172" s="208"/>
      <c r="J172" s="209">
        <f t="shared" si="20"/>
        <v>0</v>
      </c>
      <c r="K172" s="210"/>
      <c r="L172" s="38"/>
      <c r="M172" s="211" t="s">
        <v>1</v>
      </c>
      <c r="N172" s="212" t="s">
        <v>38</v>
      </c>
      <c r="O172" s="70"/>
      <c r="P172" s="213">
        <f t="shared" si="21"/>
        <v>0</v>
      </c>
      <c r="Q172" s="213">
        <v>0</v>
      </c>
      <c r="R172" s="213">
        <f t="shared" si="22"/>
        <v>0</v>
      </c>
      <c r="S172" s="213">
        <v>0</v>
      </c>
      <c r="T172" s="214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15" t="s">
        <v>127</v>
      </c>
      <c r="AT172" s="215" t="s">
        <v>123</v>
      </c>
      <c r="AU172" s="215" t="s">
        <v>83</v>
      </c>
      <c r="AY172" s="16" t="s">
        <v>120</v>
      </c>
      <c r="BE172" s="216">
        <f t="shared" si="24"/>
        <v>0</v>
      </c>
      <c r="BF172" s="216">
        <f t="shared" si="25"/>
        <v>0</v>
      </c>
      <c r="BG172" s="216">
        <f t="shared" si="26"/>
        <v>0</v>
      </c>
      <c r="BH172" s="216">
        <f t="shared" si="27"/>
        <v>0</v>
      </c>
      <c r="BI172" s="216">
        <f t="shared" si="28"/>
        <v>0</v>
      </c>
      <c r="BJ172" s="16" t="s">
        <v>81</v>
      </c>
      <c r="BK172" s="216">
        <f t="shared" si="29"/>
        <v>0</v>
      </c>
      <c r="BL172" s="16" t="s">
        <v>127</v>
      </c>
      <c r="BM172" s="215" t="s">
        <v>928</v>
      </c>
    </row>
    <row r="173" spans="1:65" s="12" customFormat="1" ht="22.75" customHeight="1">
      <c r="B173" s="187"/>
      <c r="C173" s="188"/>
      <c r="D173" s="189" t="s">
        <v>72</v>
      </c>
      <c r="E173" s="201" t="s">
        <v>551</v>
      </c>
      <c r="F173" s="201" t="s">
        <v>552</v>
      </c>
      <c r="G173" s="188"/>
      <c r="H173" s="188"/>
      <c r="I173" s="191"/>
      <c r="J173" s="202">
        <f>BK173</f>
        <v>0</v>
      </c>
      <c r="K173" s="188"/>
      <c r="L173" s="193"/>
      <c r="M173" s="194"/>
      <c r="N173" s="195"/>
      <c r="O173" s="195"/>
      <c r="P173" s="196">
        <f>SUM(P174:P179)</f>
        <v>0</v>
      </c>
      <c r="Q173" s="195"/>
      <c r="R173" s="196">
        <f>SUM(R174:R179)</f>
        <v>5.1600000000000005E-3</v>
      </c>
      <c r="S173" s="195"/>
      <c r="T173" s="197">
        <f>SUM(T174:T179)</f>
        <v>7.056960000000001</v>
      </c>
      <c r="AR173" s="198" t="s">
        <v>83</v>
      </c>
      <c r="AT173" s="199" t="s">
        <v>72</v>
      </c>
      <c r="AU173" s="199" t="s">
        <v>81</v>
      </c>
      <c r="AY173" s="198" t="s">
        <v>120</v>
      </c>
      <c r="BK173" s="200">
        <f>SUM(BK174:BK179)</f>
        <v>0</v>
      </c>
    </row>
    <row r="174" spans="1:65" s="2" customFormat="1" ht="16.5" customHeight="1">
      <c r="A174" s="33"/>
      <c r="B174" s="34"/>
      <c r="C174" s="203" t="s">
        <v>253</v>
      </c>
      <c r="D174" s="203" t="s">
        <v>123</v>
      </c>
      <c r="E174" s="204" t="s">
        <v>929</v>
      </c>
      <c r="F174" s="205" t="s">
        <v>930</v>
      </c>
      <c r="G174" s="206" t="s">
        <v>750</v>
      </c>
      <c r="H174" s="207">
        <v>280</v>
      </c>
      <c r="I174" s="208"/>
      <c r="J174" s="209">
        <f t="shared" ref="J174:J179" si="30">ROUND(I174*H174,2)</f>
        <v>0</v>
      </c>
      <c r="K174" s="210"/>
      <c r="L174" s="38"/>
      <c r="M174" s="211" t="s">
        <v>1</v>
      </c>
      <c r="N174" s="212" t="s">
        <v>38</v>
      </c>
      <c r="O174" s="70"/>
      <c r="P174" s="213">
        <f t="shared" ref="P174:P179" si="31">O174*H174</f>
        <v>0</v>
      </c>
      <c r="Q174" s="213">
        <v>0</v>
      </c>
      <c r="R174" s="213">
        <f t="shared" ref="R174:R179" si="32">Q174*H174</f>
        <v>0</v>
      </c>
      <c r="S174" s="213">
        <v>2.3800000000000002E-2</v>
      </c>
      <c r="T174" s="214">
        <f t="shared" ref="T174:T179" si="33">S174*H174</f>
        <v>6.6640000000000006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15" t="s">
        <v>127</v>
      </c>
      <c r="AT174" s="215" t="s">
        <v>123</v>
      </c>
      <c r="AU174" s="215" t="s">
        <v>83</v>
      </c>
      <c r="AY174" s="16" t="s">
        <v>120</v>
      </c>
      <c r="BE174" s="216">
        <f t="shared" ref="BE174:BE179" si="34">IF(N174="základní",J174,0)</f>
        <v>0</v>
      </c>
      <c r="BF174" s="216">
        <f t="shared" ref="BF174:BF179" si="35">IF(N174="snížená",J174,0)</f>
        <v>0</v>
      </c>
      <c r="BG174" s="216">
        <f t="shared" ref="BG174:BG179" si="36">IF(N174="zákl. přenesená",J174,0)</f>
        <v>0</v>
      </c>
      <c r="BH174" s="216">
        <f t="shared" ref="BH174:BH179" si="37">IF(N174="sníž. přenesená",J174,0)</f>
        <v>0</v>
      </c>
      <c r="BI174" s="216">
        <f t="shared" ref="BI174:BI179" si="38">IF(N174="nulová",J174,0)</f>
        <v>0</v>
      </c>
      <c r="BJ174" s="16" t="s">
        <v>81</v>
      </c>
      <c r="BK174" s="216">
        <f t="shared" ref="BK174:BK179" si="39">ROUND(I174*H174,2)</f>
        <v>0</v>
      </c>
      <c r="BL174" s="16" t="s">
        <v>127</v>
      </c>
      <c r="BM174" s="215" t="s">
        <v>931</v>
      </c>
    </row>
    <row r="175" spans="1:65" s="2" customFormat="1" ht="21.75" customHeight="1">
      <c r="A175" s="33"/>
      <c r="B175" s="34"/>
      <c r="C175" s="203" t="s">
        <v>932</v>
      </c>
      <c r="D175" s="203" t="s">
        <v>123</v>
      </c>
      <c r="E175" s="204" t="s">
        <v>933</v>
      </c>
      <c r="F175" s="205" t="s">
        <v>934</v>
      </c>
      <c r="G175" s="206" t="s">
        <v>207</v>
      </c>
      <c r="H175" s="207">
        <v>2</v>
      </c>
      <c r="I175" s="208"/>
      <c r="J175" s="209">
        <f t="shared" si="30"/>
        <v>0</v>
      </c>
      <c r="K175" s="210"/>
      <c r="L175" s="38"/>
      <c r="M175" s="211" t="s">
        <v>1</v>
      </c>
      <c r="N175" s="212" t="s">
        <v>38</v>
      </c>
      <c r="O175" s="70"/>
      <c r="P175" s="213">
        <f t="shared" si="31"/>
        <v>0</v>
      </c>
      <c r="Q175" s="213">
        <v>1.8000000000000001E-4</v>
      </c>
      <c r="R175" s="213">
        <f t="shared" si="32"/>
        <v>3.6000000000000002E-4</v>
      </c>
      <c r="S175" s="213">
        <v>1.7979999999999999E-2</v>
      </c>
      <c r="T175" s="214">
        <f t="shared" si="33"/>
        <v>3.5959999999999999E-2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5" t="s">
        <v>127</v>
      </c>
      <c r="AT175" s="215" t="s">
        <v>123</v>
      </c>
      <c r="AU175" s="215" t="s">
        <v>83</v>
      </c>
      <c r="AY175" s="16" t="s">
        <v>120</v>
      </c>
      <c r="BE175" s="216">
        <f t="shared" si="34"/>
        <v>0</v>
      </c>
      <c r="BF175" s="216">
        <f t="shared" si="35"/>
        <v>0</v>
      </c>
      <c r="BG175" s="216">
        <f t="shared" si="36"/>
        <v>0</v>
      </c>
      <c r="BH175" s="216">
        <f t="shared" si="37"/>
        <v>0</v>
      </c>
      <c r="BI175" s="216">
        <f t="shared" si="38"/>
        <v>0</v>
      </c>
      <c r="BJ175" s="16" t="s">
        <v>81</v>
      </c>
      <c r="BK175" s="216">
        <f t="shared" si="39"/>
        <v>0</v>
      </c>
      <c r="BL175" s="16" t="s">
        <v>127</v>
      </c>
      <c r="BM175" s="215" t="s">
        <v>935</v>
      </c>
    </row>
    <row r="176" spans="1:65" s="2" customFormat="1" ht="16.5" customHeight="1">
      <c r="A176" s="33"/>
      <c r="B176" s="34"/>
      <c r="C176" s="203" t="s">
        <v>265</v>
      </c>
      <c r="D176" s="203" t="s">
        <v>123</v>
      </c>
      <c r="E176" s="204" t="s">
        <v>936</v>
      </c>
      <c r="F176" s="205" t="s">
        <v>937</v>
      </c>
      <c r="G176" s="206" t="s">
        <v>126</v>
      </c>
      <c r="H176" s="207">
        <v>4</v>
      </c>
      <c r="I176" s="208"/>
      <c r="J176" s="209">
        <f t="shared" si="30"/>
        <v>0</v>
      </c>
      <c r="K176" s="210"/>
      <c r="L176" s="38"/>
      <c r="M176" s="211" t="s">
        <v>1</v>
      </c>
      <c r="N176" s="212" t="s">
        <v>38</v>
      </c>
      <c r="O176" s="70"/>
      <c r="P176" s="213">
        <f t="shared" si="31"/>
        <v>0</v>
      </c>
      <c r="Q176" s="213">
        <v>1.0000000000000001E-5</v>
      </c>
      <c r="R176" s="213">
        <f t="shared" si="32"/>
        <v>4.0000000000000003E-5</v>
      </c>
      <c r="S176" s="213">
        <v>0</v>
      </c>
      <c r="T176" s="214">
        <f t="shared" si="3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15" t="s">
        <v>127</v>
      </c>
      <c r="AT176" s="215" t="s">
        <v>123</v>
      </c>
      <c r="AU176" s="215" t="s">
        <v>83</v>
      </c>
      <c r="AY176" s="16" t="s">
        <v>120</v>
      </c>
      <c r="BE176" s="216">
        <f t="shared" si="34"/>
        <v>0</v>
      </c>
      <c r="BF176" s="216">
        <f t="shared" si="35"/>
        <v>0</v>
      </c>
      <c r="BG176" s="216">
        <f t="shared" si="36"/>
        <v>0</v>
      </c>
      <c r="BH176" s="216">
        <f t="shared" si="37"/>
        <v>0</v>
      </c>
      <c r="BI176" s="216">
        <f t="shared" si="38"/>
        <v>0</v>
      </c>
      <c r="BJ176" s="16" t="s">
        <v>81</v>
      </c>
      <c r="BK176" s="216">
        <f t="shared" si="39"/>
        <v>0</v>
      </c>
      <c r="BL176" s="16" t="s">
        <v>127</v>
      </c>
      <c r="BM176" s="215" t="s">
        <v>938</v>
      </c>
    </row>
    <row r="177" spans="1:65" s="2" customFormat="1" ht="21.75" customHeight="1">
      <c r="A177" s="33"/>
      <c r="B177" s="34"/>
      <c r="C177" s="203" t="s">
        <v>939</v>
      </c>
      <c r="D177" s="203" t="s">
        <v>123</v>
      </c>
      <c r="E177" s="204" t="s">
        <v>940</v>
      </c>
      <c r="F177" s="205" t="s">
        <v>941</v>
      </c>
      <c r="G177" s="206" t="s">
        <v>207</v>
      </c>
      <c r="H177" s="207">
        <v>476</v>
      </c>
      <c r="I177" s="208"/>
      <c r="J177" s="209">
        <f t="shared" si="30"/>
        <v>0</v>
      </c>
      <c r="K177" s="210"/>
      <c r="L177" s="38"/>
      <c r="M177" s="211" t="s">
        <v>1</v>
      </c>
      <c r="N177" s="212" t="s">
        <v>38</v>
      </c>
      <c r="O177" s="70"/>
      <c r="P177" s="213">
        <f t="shared" si="31"/>
        <v>0</v>
      </c>
      <c r="Q177" s="213">
        <v>1.0000000000000001E-5</v>
      </c>
      <c r="R177" s="213">
        <f t="shared" si="32"/>
        <v>4.7600000000000003E-3</v>
      </c>
      <c r="S177" s="213">
        <v>7.5000000000000002E-4</v>
      </c>
      <c r="T177" s="214">
        <f t="shared" si="33"/>
        <v>0.35699999999999998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5" t="s">
        <v>127</v>
      </c>
      <c r="AT177" s="215" t="s">
        <v>123</v>
      </c>
      <c r="AU177" s="215" t="s">
        <v>83</v>
      </c>
      <c r="AY177" s="16" t="s">
        <v>120</v>
      </c>
      <c r="BE177" s="216">
        <f t="shared" si="34"/>
        <v>0</v>
      </c>
      <c r="BF177" s="216">
        <f t="shared" si="35"/>
        <v>0</v>
      </c>
      <c r="BG177" s="216">
        <f t="shared" si="36"/>
        <v>0</v>
      </c>
      <c r="BH177" s="216">
        <f t="shared" si="37"/>
        <v>0</v>
      </c>
      <c r="BI177" s="216">
        <f t="shared" si="38"/>
        <v>0</v>
      </c>
      <c r="BJ177" s="16" t="s">
        <v>81</v>
      </c>
      <c r="BK177" s="216">
        <f t="shared" si="39"/>
        <v>0</v>
      </c>
      <c r="BL177" s="16" t="s">
        <v>127</v>
      </c>
      <c r="BM177" s="215" t="s">
        <v>942</v>
      </c>
    </row>
    <row r="178" spans="1:65" s="2" customFormat="1" ht="16.5" customHeight="1">
      <c r="A178" s="33"/>
      <c r="B178" s="34"/>
      <c r="C178" s="203" t="s">
        <v>943</v>
      </c>
      <c r="D178" s="203" t="s">
        <v>123</v>
      </c>
      <c r="E178" s="204" t="s">
        <v>944</v>
      </c>
      <c r="F178" s="205" t="s">
        <v>945</v>
      </c>
      <c r="G178" s="206" t="s">
        <v>750</v>
      </c>
      <c r="H178" s="207">
        <v>600</v>
      </c>
      <c r="I178" s="208"/>
      <c r="J178" s="209">
        <f t="shared" si="30"/>
        <v>0</v>
      </c>
      <c r="K178" s="210"/>
      <c r="L178" s="38"/>
      <c r="M178" s="211" t="s">
        <v>1</v>
      </c>
      <c r="N178" s="212" t="s">
        <v>38</v>
      </c>
      <c r="O178" s="70"/>
      <c r="P178" s="213">
        <f t="shared" si="31"/>
        <v>0</v>
      </c>
      <c r="Q178" s="213">
        <v>0</v>
      </c>
      <c r="R178" s="213">
        <f t="shared" si="32"/>
        <v>0</v>
      </c>
      <c r="S178" s="213">
        <v>0</v>
      </c>
      <c r="T178" s="214">
        <f t="shared" si="3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15" t="s">
        <v>127</v>
      </c>
      <c r="AT178" s="215" t="s">
        <v>123</v>
      </c>
      <c r="AU178" s="215" t="s">
        <v>83</v>
      </c>
      <c r="AY178" s="16" t="s">
        <v>120</v>
      </c>
      <c r="BE178" s="216">
        <f t="shared" si="34"/>
        <v>0</v>
      </c>
      <c r="BF178" s="216">
        <f t="shared" si="35"/>
        <v>0</v>
      </c>
      <c r="BG178" s="216">
        <f t="shared" si="36"/>
        <v>0</v>
      </c>
      <c r="BH178" s="216">
        <f t="shared" si="37"/>
        <v>0</v>
      </c>
      <c r="BI178" s="216">
        <f t="shared" si="38"/>
        <v>0</v>
      </c>
      <c r="BJ178" s="16" t="s">
        <v>81</v>
      </c>
      <c r="BK178" s="216">
        <f t="shared" si="39"/>
        <v>0</v>
      </c>
      <c r="BL178" s="16" t="s">
        <v>127</v>
      </c>
      <c r="BM178" s="215" t="s">
        <v>946</v>
      </c>
    </row>
    <row r="179" spans="1:65" s="2" customFormat="1" ht="21.75" customHeight="1">
      <c r="A179" s="33"/>
      <c r="B179" s="34"/>
      <c r="C179" s="203" t="s">
        <v>947</v>
      </c>
      <c r="D179" s="203" t="s">
        <v>123</v>
      </c>
      <c r="E179" s="204" t="s">
        <v>948</v>
      </c>
      <c r="F179" s="205" t="s">
        <v>949</v>
      </c>
      <c r="G179" s="206" t="s">
        <v>160</v>
      </c>
      <c r="H179" s="207">
        <v>7.0570000000000004</v>
      </c>
      <c r="I179" s="208"/>
      <c r="J179" s="209">
        <f t="shared" si="30"/>
        <v>0</v>
      </c>
      <c r="K179" s="210"/>
      <c r="L179" s="38"/>
      <c r="M179" s="211" t="s">
        <v>1</v>
      </c>
      <c r="N179" s="212" t="s">
        <v>38</v>
      </c>
      <c r="O179" s="70"/>
      <c r="P179" s="213">
        <f t="shared" si="31"/>
        <v>0</v>
      </c>
      <c r="Q179" s="213">
        <v>0</v>
      </c>
      <c r="R179" s="213">
        <f t="shared" si="32"/>
        <v>0</v>
      </c>
      <c r="S179" s="213">
        <v>0</v>
      </c>
      <c r="T179" s="214">
        <f t="shared" si="3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15" t="s">
        <v>127</v>
      </c>
      <c r="AT179" s="215" t="s">
        <v>123</v>
      </c>
      <c r="AU179" s="215" t="s">
        <v>83</v>
      </c>
      <c r="AY179" s="16" t="s">
        <v>120</v>
      </c>
      <c r="BE179" s="216">
        <f t="shared" si="34"/>
        <v>0</v>
      </c>
      <c r="BF179" s="216">
        <f t="shared" si="35"/>
        <v>0</v>
      </c>
      <c r="BG179" s="216">
        <f t="shared" si="36"/>
        <v>0</v>
      </c>
      <c r="BH179" s="216">
        <f t="shared" si="37"/>
        <v>0</v>
      </c>
      <c r="BI179" s="216">
        <f t="shared" si="38"/>
        <v>0</v>
      </c>
      <c r="BJ179" s="16" t="s">
        <v>81</v>
      </c>
      <c r="BK179" s="216">
        <f t="shared" si="39"/>
        <v>0</v>
      </c>
      <c r="BL179" s="16" t="s">
        <v>127</v>
      </c>
      <c r="BM179" s="215" t="s">
        <v>950</v>
      </c>
    </row>
    <row r="180" spans="1:65" s="12" customFormat="1" ht="26" customHeight="1">
      <c r="B180" s="187"/>
      <c r="C180" s="188"/>
      <c r="D180" s="189" t="s">
        <v>72</v>
      </c>
      <c r="E180" s="190" t="s">
        <v>771</v>
      </c>
      <c r="F180" s="190" t="s">
        <v>772</v>
      </c>
      <c r="G180" s="188"/>
      <c r="H180" s="188"/>
      <c r="I180" s="191"/>
      <c r="J180" s="192">
        <f>BK180</f>
        <v>0</v>
      </c>
      <c r="K180" s="188"/>
      <c r="L180" s="193"/>
      <c r="M180" s="194"/>
      <c r="N180" s="195"/>
      <c r="O180" s="195"/>
      <c r="P180" s="196">
        <f>SUM(P181:P186)</f>
        <v>0</v>
      </c>
      <c r="Q180" s="195"/>
      <c r="R180" s="196">
        <f>SUM(R181:R186)</f>
        <v>0</v>
      </c>
      <c r="S180" s="195"/>
      <c r="T180" s="197">
        <f>SUM(T181:T186)</f>
        <v>0</v>
      </c>
      <c r="AR180" s="198" t="s">
        <v>137</v>
      </c>
      <c r="AT180" s="199" t="s">
        <v>72</v>
      </c>
      <c r="AU180" s="199" t="s">
        <v>73</v>
      </c>
      <c r="AY180" s="198" t="s">
        <v>120</v>
      </c>
      <c r="BK180" s="200">
        <f>SUM(BK181:BK186)</f>
        <v>0</v>
      </c>
    </row>
    <row r="181" spans="1:65" s="2" customFormat="1" ht="16.5" customHeight="1">
      <c r="A181" s="33"/>
      <c r="B181" s="34"/>
      <c r="C181" s="203" t="s">
        <v>257</v>
      </c>
      <c r="D181" s="203" t="s">
        <v>123</v>
      </c>
      <c r="E181" s="204" t="s">
        <v>951</v>
      </c>
      <c r="F181" s="205" t="s">
        <v>952</v>
      </c>
      <c r="G181" s="206" t="s">
        <v>776</v>
      </c>
      <c r="H181" s="207">
        <v>40</v>
      </c>
      <c r="I181" s="208"/>
      <c r="J181" s="209">
        <f t="shared" ref="J181:J186" si="40">ROUND(I181*H181,2)</f>
        <v>0</v>
      </c>
      <c r="K181" s="210"/>
      <c r="L181" s="38"/>
      <c r="M181" s="211" t="s">
        <v>1</v>
      </c>
      <c r="N181" s="212" t="s">
        <v>38</v>
      </c>
      <c r="O181" s="70"/>
      <c r="P181" s="213">
        <f t="shared" ref="P181:P186" si="41">O181*H181</f>
        <v>0</v>
      </c>
      <c r="Q181" s="213">
        <v>0</v>
      </c>
      <c r="R181" s="213">
        <f t="shared" ref="R181:R186" si="42">Q181*H181</f>
        <v>0</v>
      </c>
      <c r="S181" s="213">
        <v>0</v>
      </c>
      <c r="T181" s="214">
        <f t="shared" ref="T181:T186" si="43"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15" t="s">
        <v>777</v>
      </c>
      <c r="AT181" s="215" t="s">
        <v>123</v>
      </c>
      <c r="AU181" s="215" t="s">
        <v>81</v>
      </c>
      <c r="AY181" s="16" t="s">
        <v>120</v>
      </c>
      <c r="BE181" s="216">
        <f t="shared" ref="BE181:BE186" si="44">IF(N181="základní",J181,0)</f>
        <v>0</v>
      </c>
      <c r="BF181" s="216">
        <f t="shared" ref="BF181:BF186" si="45">IF(N181="snížená",J181,0)</f>
        <v>0</v>
      </c>
      <c r="BG181" s="216">
        <f t="shared" ref="BG181:BG186" si="46">IF(N181="zákl. přenesená",J181,0)</f>
        <v>0</v>
      </c>
      <c r="BH181" s="216">
        <f t="shared" ref="BH181:BH186" si="47">IF(N181="sníž. přenesená",J181,0)</f>
        <v>0</v>
      </c>
      <c r="BI181" s="216">
        <f t="shared" ref="BI181:BI186" si="48">IF(N181="nulová",J181,0)</f>
        <v>0</v>
      </c>
      <c r="BJ181" s="16" t="s">
        <v>81</v>
      </c>
      <c r="BK181" s="216">
        <f t="shared" ref="BK181:BK186" si="49">ROUND(I181*H181,2)</f>
        <v>0</v>
      </c>
      <c r="BL181" s="16" t="s">
        <v>777</v>
      </c>
      <c r="BM181" s="215" t="s">
        <v>953</v>
      </c>
    </row>
    <row r="182" spans="1:65" s="2" customFormat="1" ht="21.75" customHeight="1">
      <c r="A182" s="33"/>
      <c r="B182" s="34"/>
      <c r="C182" s="203" t="s">
        <v>283</v>
      </c>
      <c r="D182" s="203" t="s">
        <v>123</v>
      </c>
      <c r="E182" s="204" t="s">
        <v>954</v>
      </c>
      <c r="F182" s="205" t="s">
        <v>955</v>
      </c>
      <c r="G182" s="206" t="s">
        <v>160</v>
      </c>
      <c r="H182" s="207">
        <v>15.17</v>
      </c>
      <c r="I182" s="208"/>
      <c r="J182" s="209">
        <f t="shared" si="40"/>
        <v>0</v>
      </c>
      <c r="K182" s="210"/>
      <c r="L182" s="38"/>
      <c r="M182" s="211" t="s">
        <v>1</v>
      </c>
      <c r="N182" s="212" t="s">
        <v>38</v>
      </c>
      <c r="O182" s="70"/>
      <c r="P182" s="213">
        <f t="shared" si="41"/>
        <v>0</v>
      </c>
      <c r="Q182" s="213">
        <v>0</v>
      </c>
      <c r="R182" s="213">
        <f t="shared" si="42"/>
        <v>0</v>
      </c>
      <c r="S182" s="213">
        <v>0</v>
      </c>
      <c r="T182" s="214">
        <f t="shared" si="4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15" t="s">
        <v>777</v>
      </c>
      <c r="AT182" s="215" t="s">
        <v>123</v>
      </c>
      <c r="AU182" s="215" t="s">
        <v>81</v>
      </c>
      <c r="AY182" s="16" t="s">
        <v>120</v>
      </c>
      <c r="BE182" s="216">
        <f t="shared" si="44"/>
        <v>0</v>
      </c>
      <c r="BF182" s="216">
        <f t="shared" si="45"/>
        <v>0</v>
      </c>
      <c r="BG182" s="216">
        <f t="shared" si="46"/>
        <v>0</v>
      </c>
      <c r="BH182" s="216">
        <f t="shared" si="47"/>
        <v>0</v>
      </c>
      <c r="BI182" s="216">
        <f t="shared" si="48"/>
        <v>0</v>
      </c>
      <c r="BJ182" s="16" t="s">
        <v>81</v>
      </c>
      <c r="BK182" s="216">
        <f t="shared" si="49"/>
        <v>0</v>
      </c>
      <c r="BL182" s="16" t="s">
        <v>777</v>
      </c>
      <c r="BM182" s="215" t="s">
        <v>956</v>
      </c>
    </row>
    <row r="183" spans="1:65" s="2" customFormat="1" ht="16.5" customHeight="1">
      <c r="A183" s="33"/>
      <c r="B183" s="34"/>
      <c r="C183" s="203" t="s">
        <v>957</v>
      </c>
      <c r="D183" s="203" t="s">
        <v>123</v>
      </c>
      <c r="E183" s="204" t="s">
        <v>958</v>
      </c>
      <c r="F183" s="205" t="s">
        <v>959</v>
      </c>
      <c r="G183" s="206" t="s">
        <v>160</v>
      </c>
      <c r="H183" s="207">
        <v>15.17</v>
      </c>
      <c r="I183" s="208"/>
      <c r="J183" s="209">
        <f t="shared" si="40"/>
        <v>0</v>
      </c>
      <c r="K183" s="210"/>
      <c r="L183" s="38"/>
      <c r="M183" s="211" t="s">
        <v>1</v>
      </c>
      <c r="N183" s="212" t="s">
        <v>38</v>
      </c>
      <c r="O183" s="70"/>
      <c r="P183" s="213">
        <f t="shared" si="41"/>
        <v>0</v>
      </c>
      <c r="Q183" s="213">
        <v>0</v>
      </c>
      <c r="R183" s="213">
        <f t="shared" si="42"/>
        <v>0</v>
      </c>
      <c r="S183" s="213">
        <v>0</v>
      </c>
      <c r="T183" s="214">
        <f t="shared" si="4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15" t="s">
        <v>777</v>
      </c>
      <c r="AT183" s="215" t="s">
        <v>123</v>
      </c>
      <c r="AU183" s="215" t="s">
        <v>81</v>
      </c>
      <c r="AY183" s="16" t="s">
        <v>120</v>
      </c>
      <c r="BE183" s="216">
        <f t="shared" si="44"/>
        <v>0</v>
      </c>
      <c r="BF183" s="216">
        <f t="shared" si="45"/>
        <v>0</v>
      </c>
      <c r="BG183" s="216">
        <f t="shared" si="46"/>
        <v>0</v>
      </c>
      <c r="BH183" s="216">
        <f t="shared" si="47"/>
        <v>0</v>
      </c>
      <c r="BI183" s="216">
        <f t="shared" si="48"/>
        <v>0</v>
      </c>
      <c r="BJ183" s="16" t="s">
        <v>81</v>
      </c>
      <c r="BK183" s="216">
        <f t="shared" si="49"/>
        <v>0</v>
      </c>
      <c r="BL183" s="16" t="s">
        <v>777</v>
      </c>
      <c r="BM183" s="215" t="s">
        <v>960</v>
      </c>
    </row>
    <row r="184" spans="1:65" s="2" customFormat="1" ht="16.5" customHeight="1">
      <c r="A184" s="33"/>
      <c r="B184" s="34"/>
      <c r="C184" s="203" t="s">
        <v>961</v>
      </c>
      <c r="D184" s="203" t="s">
        <v>123</v>
      </c>
      <c r="E184" s="204" t="s">
        <v>962</v>
      </c>
      <c r="F184" s="205" t="s">
        <v>963</v>
      </c>
      <c r="G184" s="206" t="s">
        <v>160</v>
      </c>
      <c r="H184" s="207">
        <v>0.45200000000000001</v>
      </c>
      <c r="I184" s="208"/>
      <c r="J184" s="209">
        <f t="shared" si="40"/>
        <v>0</v>
      </c>
      <c r="K184" s="210"/>
      <c r="L184" s="38"/>
      <c r="M184" s="211" t="s">
        <v>1</v>
      </c>
      <c r="N184" s="212" t="s">
        <v>38</v>
      </c>
      <c r="O184" s="70"/>
      <c r="P184" s="213">
        <f t="shared" si="41"/>
        <v>0</v>
      </c>
      <c r="Q184" s="213">
        <v>0</v>
      </c>
      <c r="R184" s="213">
        <f t="shared" si="42"/>
        <v>0</v>
      </c>
      <c r="S184" s="213">
        <v>0</v>
      </c>
      <c r="T184" s="214">
        <f t="shared" si="4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15" t="s">
        <v>777</v>
      </c>
      <c r="AT184" s="215" t="s">
        <v>123</v>
      </c>
      <c r="AU184" s="215" t="s">
        <v>81</v>
      </c>
      <c r="AY184" s="16" t="s">
        <v>120</v>
      </c>
      <c r="BE184" s="216">
        <f t="shared" si="44"/>
        <v>0</v>
      </c>
      <c r="BF184" s="216">
        <f t="shared" si="45"/>
        <v>0</v>
      </c>
      <c r="BG184" s="216">
        <f t="shared" si="46"/>
        <v>0</v>
      </c>
      <c r="BH184" s="216">
        <f t="shared" si="47"/>
        <v>0</v>
      </c>
      <c r="BI184" s="216">
        <f t="shared" si="48"/>
        <v>0</v>
      </c>
      <c r="BJ184" s="16" t="s">
        <v>81</v>
      </c>
      <c r="BK184" s="216">
        <f t="shared" si="49"/>
        <v>0</v>
      </c>
      <c r="BL184" s="16" t="s">
        <v>777</v>
      </c>
      <c r="BM184" s="215" t="s">
        <v>964</v>
      </c>
    </row>
    <row r="185" spans="1:65" s="2" customFormat="1" ht="16.5" customHeight="1">
      <c r="A185" s="33"/>
      <c r="B185" s="34"/>
      <c r="C185" s="203" t="s">
        <v>965</v>
      </c>
      <c r="D185" s="203" t="s">
        <v>123</v>
      </c>
      <c r="E185" s="204" t="s">
        <v>966</v>
      </c>
      <c r="F185" s="205" t="s">
        <v>967</v>
      </c>
      <c r="G185" s="206" t="s">
        <v>160</v>
      </c>
      <c r="H185" s="207">
        <v>15.17</v>
      </c>
      <c r="I185" s="208"/>
      <c r="J185" s="209">
        <f t="shared" si="40"/>
        <v>0</v>
      </c>
      <c r="K185" s="210"/>
      <c r="L185" s="38"/>
      <c r="M185" s="211" t="s">
        <v>1</v>
      </c>
      <c r="N185" s="212" t="s">
        <v>38</v>
      </c>
      <c r="O185" s="70"/>
      <c r="P185" s="213">
        <f t="shared" si="41"/>
        <v>0</v>
      </c>
      <c r="Q185" s="213">
        <v>0</v>
      </c>
      <c r="R185" s="213">
        <f t="shared" si="42"/>
        <v>0</v>
      </c>
      <c r="S185" s="213">
        <v>0</v>
      </c>
      <c r="T185" s="214">
        <f t="shared" si="4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15" t="s">
        <v>777</v>
      </c>
      <c r="AT185" s="215" t="s">
        <v>123</v>
      </c>
      <c r="AU185" s="215" t="s">
        <v>81</v>
      </c>
      <c r="AY185" s="16" t="s">
        <v>120</v>
      </c>
      <c r="BE185" s="216">
        <f t="shared" si="44"/>
        <v>0</v>
      </c>
      <c r="BF185" s="216">
        <f t="shared" si="45"/>
        <v>0</v>
      </c>
      <c r="BG185" s="216">
        <f t="shared" si="46"/>
        <v>0</v>
      </c>
      <c r="BH185" s="216">
        <f t="shared" si="47"/>
        <v>0</v>
      </c>
      <c r="BI185" s="216">
        <f t="shared" si="48"/>
        <v>0</v>
      </c>
      <c r="BJ185" s="16" t="s">
        <v>81</v>
      </c>
      <c r="BK185" s="216">
        <f t="shared" si="49"/>
        <v>0</v>
      </c>
      <c r="BL185" s="16" t="s">
        <v>777</v>
      </c>
      <c r="BM185" s="215" t="s">
        <v>968</v>
      </c>
    </row>
    <row r="186" spans="1:65" s="2" customFormat="1" ht="16.5" customHeight="1">
      <c r="A186" s="33"/>
      <c r="B186" s="34"/>
      <c r="C186" s="203" t="s">
        <v>969</v>
      </c>
      <c r="D186" s="203" t="s">
        <v>123</v>
      </c>
      <c r="E186" s="204" t="s">
        <v>970</v>
      </c>
      <c r="F186" s="205" t="s">
        <v>971</v>
      </c>
      <c r="G186" s="206" t="s">
        <v>233</v>
      </c>
      <c r="H186" s="207">
        <v>3</v>
      </c>
      <c r="I186" s="208"/>
      <c r="J186" s="209">
        <f t="shared" si="40"/>
        <v>0</v>
      </c>
      <c r="K186" s="210"/>
      <c r="L186" s="38"/>
      <c r="M186" s="250" t="s">
        <v>1</v>
      </c>
      <c r="N186" s="251" t="s">
        <v>38</v>
      </c>
      <c r="O186" s="252"/>
      <c r="P186" s="253">
        <f t="shared" si="41"/>
        <v>0</v>
      </c>
      <c r="Q186" s="253">
        <v>0</v>
      </c>
      <c r="R186" s="253">
        <f t="shared" si="42"/>
        <v>0</v>
      </c>
      <c r="S186" s="253">
        <v>0</v>
      </c>
      <c r="T186" s="254">
        <f t="shared" si="4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5" t="s">
        <v>777</v>
      </c>
      <c r="AT186" s="215" t="s">
        <v>123</v>
      </c>
      <c r="AU186" s="215" t="s">
        <v>81</v>
      </c>
      <c r="AY186" s="16" t="s">
        <v>120</v>
      </c>
      <c r="BE186" s="216">
        <f t="shared" si="44"/>
        <v>0</v>
      </c>
      <c r="BF186" s="216">
        <f t="shared" si="45"/>
        <v>0</v>
      </c>
      <c r="BG186" s="216">
        <f t="shared" si="46"/>
        <v>0</v>
      </c>
      <c r="BH186" s="216">
        <f t="shared" si="47"/>
        <v>0</v>
      </c>
      <c r="BI186" s="216">
        <f t="shared" si="48"/>
        <v>0</v>
      </c>
      <c r="BJ186" s="16" t="s">
        <v>81</v>
      </c>
      <c r="BK186" s="216">
        <f t="shared" si="49"/>
        <v>0</v>
      </c>
      <c r="BL186" s="16" t="s">
        <v>777</v>
      </c>
      <c r="BM186" s="215" t="s">
        <v>972</v>
      </c>
    </row>
    <row r="187" spans="1:65" s="2" customFormat="1" ht="6.9" customHeight="1">
      <c r="A187" s="33"/>
      <c r="B187" s="53"/>
      <c r="C187" s="54"/>
      <c r="D187" s="54"/>
      <c r="E187" s="54"/>
      <c r="F187" s="54"/>
      <c r="G187" s="54"/>
      <c r="H187" s="54"/>
      <c r="I187" s="151"/>
      <c r="J187" s="54"/>
      <c r="K187" s="54"/>
      <c r="L187" s="38"/>
      <c r="M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</sheetData>
  <sheetProtection password="CC35" sheet="1" objects="1" scenarios="1" formatColumns="0" formatRows="0" autoFilter="0"/>
  <autoFilter ref="C124:K186" xr:uid="{00000000-0009-0000-0000-000002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Ova_LKF_mont - Montáž</vt:lpstr>
      <vt:lpstr>Ova_LKF_dem - Demontáž</vt:lpstr>
      <vt:lpstr>'Ova_LKF_dem - Demontáž'!Názvy_tisku</vt:lpstr>
      <vt:lpstr>'Ova_LKF_mont - Montáž'!Názvy_tisku</vt:lpstr>
      <vt:lpstr>'Rekapitulace stavby'!Názvy_tisku</vt:lpstr>
      <vt:lpstr>'Ova_LKF_dem - Demontáž'!Oblast_tisku</vt:lpstr>
      <vt:lpstr>'Ova_LKF_mont - Montáž'!Oblast_tisku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DESKTOP-G2GGAS3\Jolanta</dc:creator>
  <cp:lastModifiedBy>Erbanová Ivana</cp:lastModifiedBy>
  <dcterms:created xsi:type="dcterms:W3CDTF">2020-06-18T04:49:24Z</dcterms:created>
  <dcterms:modified xsi:type="dcterms:W3CDTF">2020-06-19T09:15:09Z</dcterms:modified>
</cp:coreProperties>
</file>