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ÉKAŘSKÁ FAKULTA\00 Aktualizace 2020\"/>
    </mc:Choice>
  </mc:AlternateContent>
  <xr:revisionPtr revIDLastSave="0" documentId="13_ncr:8001_{49A300BB-E5C2-4BA2-A06C-59230DD8D520}" xr6:coauthVersionLast="45" xr6:coauthVersionMax="45" xr10:uidLastSave="{00000000-0000-0000-0000-000000000000}"/>
  <bookViews>
    <workbookView xWindow="-60" yWindow="-60" windowWidth="28920" windowHeight="15660" activeTab="1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Area" localSheetId="2">Parametry!$A$1:$B$32</definedName>
    <definedName name="_xlnm.Print_Area" localSheetId="0">Rekapitulace!$A$1:$C$33</definedName>
    <definedName name="_xlnm.Print_Area" localSheetId="1">Rozpočet!$A$1:$I$147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2" l="1"/>
  <c r="H127" i="2" l="1"/>
  <c r="F127" i="2"/>
  <c r="I127" i="2" l="1"/>
  <c r="B26" i="3"/>
  <c r="C26" i="3" s="1"/>
  <c r="C10" i="3"/>
  <c r="C9" i="3"/>
  <c r="H145" i="2"/>
  <c r="F145" i="2"/>
  <c r="H144" i="2"/>
  <c r="F144" i="2"/>
  <c r="H143" i="2"/>
  <c r="F143" i="2"/>
  <c r="I143" i="2" s="1"/>
  <c r="H142" i="2"/>
  <c r="F142" i="2"/>
  <c r="H141" i="2"/>
  <c r="F141" i="2"/>
  <c r="H140" i="2"/>
  <c r="F140" i="2"/>
  <c r="H139" i="2"/>
  <c r="F139" i="2"/>
  <c r="I139" i="2" s="1"/>
  <c r="H138" i="2"/>
  <c r="F138" i="2"/>
  <c r="H137" i="2"/>
  <c r="F137" i="2"/>
  <c r="H136" i="2"/>
  <c r="F136" i="2"/>
  <c r="H135" i="2"/>
  <c r="F135" i="2"/>
  <c r="H133" i="2"/>
  <c r="F133" i="2"/>
  <c r="H132" i="2"/>
  <c r="F132" i="2"/>
  <c r="H131" i="2"/>
  <c r="F131" i="2"/>
  <c r="H130" i="2"/>
  <c r="F130" i="2"/>
  <c r="H129" i="2"/>
  <c r="F129" i="2"/>
  <c r="H126" i="2"/>
  <c r="F126" i="2"/>
  <c r="H125" i="2"/>
  <c r="F125" i="2"/>
  <c r="H124" i="2"/>
  <c r="F124" i="2"/>
  <c r="H123" i="2"/>
  <c r="F123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F115" i="2"/>
  <c r="H114" i="2"/>
  <c r="F114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I108" i="2" s="1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H99" i="2"/>
  <c r="F99" i="2"/>
  <c r="H98" i="2"/>
  <c r="F98" i="2"/>
  <c r="H97" i="2"/>
  <c r="F97" i="2"/>
  <c r="H96" i="2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9" i="2"/>
  <c r="F89" i="2"/>
  <c r="H88" i="2"/>
  <c r="F88" i="2"/>
  <c r="H87" i="2"/>
  <c r="F87" i="2"/>
  <c r="H86" i="2"/>
  <c r="F86" i="2"/>
  <c r="H85" i="2"/>
  <c r="F85" i="2"/>
  <c r="H84" i="2"/>
  <c r="F84" i="2"/>
  <c r="I84" i="2" s="1"/>
  <c r="H83" i="2"/>
  <c r="F83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H66" i="2"/>
  <c r="F66" i="2"/>
  <c r="H65" i="2"/>
  <c r="F65" i="2"/>
  <c r="H64" i="2"/>
  <c r="F64" i="2"/>
  <c r="H63" i="2"/>
  <c r="F63" i="2"/>
  <c r="H62" i="2"/>
  <c r="F62" i="2"/>
  <c r="H61" i="2"/>
  <c r="F61" i="2"/>
  <c r="H60" i="2"/>
  <c r="F60" i="2"/>
  <c r="H59" i="2"/>
  <c r="F59" i="2"/>
  <c r="H58" i="2"/>
  <c r="F58" i="2"/>
  <c r="H57" i="2"/>
  <c r="F57" i="2"/>
  <c r="H56" i="2"/>
  <c r="F56" i="2"/>
  <c r="H55" i="2"/>
  <c r="F55" i="2"/>
  <c r="H54" i="2"/>
  <c r="F54" i="2"/>
  <c r="H53" i="2"/>
  <c r="F53" i="2"/>
  <c r="H52" i="2"/>
  <c r="F52" i="2"/>
  <c r="H51" i="2"/>
  <c r="F51" i="2"/>
  <c r="H50" i="2"/>
  <c r="F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I3" i="2"/>
  <c r="I91" i="2" l="1"/>
  <c r="I107" i="2"/>
  <c r="I113" i="2"/>
  <c r="I115" i="2"/>
  <c r="I121" i="2"/>
  <c r="I125" i="2"/>
  <c r="I136" i="2"/>
  <c r="I138" i="2"/>
  <c r="I144" i="2"/>
  <c r="C11" i="3"/>
  <c r="I142" i="2"/>
  <c r="I8" i="2"/>
  <c r="I6" i="2"/>
  <c r="I10" i="2"/>
  <c r="I78" i="2"/>
  <c r="I86" i="2"/>
  <c r="I90" i="2"/>
  <c r="I114" i="2"/>
  <c r="I118" i="2"/>
  <c r="I126" i="2"/>
  <c r="I137" i="2"/>
  <c r="I133" i="2"/>
  <c r="I47" i="2"/>
  <c r="I55" i="2"/>
  <c r="I112" i="2"/>
  <c r="I116" i="2"/>
  <c r="I130" i="2"/>
  <c r="I20" i="2"/>
  <c r="I57" i="2"/>
  <c r="I97" i="2"/>
  <c r="I101" i="2"/>
  <c r="I135" i="2"/>
  <c r="I4" i="2"/>
  <c r="I31" i="2"/>
  <c r="I5" i="2"/>
  <c r="I88" i="2"/>
  <c r="I96" i="2"/>
  <c r="I100" i="2"/>
  <c r="I104" i="2"/>
  <c r="I124" i="2"/>
  <c r="I145" i="2"/>
  <c r="I58" i="2"/>
  <c r="I82" i="2"/>
  <c r="I109" i="2"/>
  <c r="I7" i="2"/>
  <c r="I11" i="2"/>
  <c r="I30" i="2"/>
  <c r="I75" i="2"/>
  <c r="I79" i="2"/>
  <c r="I98" i="2"/>
  <c r="I106" i="2"/>
  <c r="I110" i="2"/>
  <c r="I132" i="2"/>
  <c r="I131" i="2"/>
  <c r="I129" i="2"/>
  <c r="I123" i="2"/>
  <c r="I122" i="2"/>
  <c r="I119" i="2"/>
  <c r="I117" i="2"/>
  <c r="I111" i="2"/>
  <c r="I105" i="2"/>
  <c r="I103" i="2"/>
  <c r="I102" i="2"/>
  <c r="I99" i="2"/>
  <c r="I95" i="2"/>
  <c r="I94" i="2"/>
  <c r="I93" i="2"/>
  <c r="I92" i="2"/>
  <c r="I89" i="2"/>
  <c r="I87" i="2"/>
  <c r="I85" i="2"/>
  <c r="I83" i="2"/>
  <c r="I81" i="2"/>
  <c r="I77" i="2"/>
  <c r="I76" i="2"/>
  <c r="I74" i="2"/>
  <c r="I73" i="2"/>
  <c r="I70" i="2"/>
  <c r="I69" i="2"/>
  <c r="I68" i="2"/>
  <c r="I67" i="2"/>
  <c r="I66" i="2"/>
  <c r="I65" i="2"/>
  <c r="I62" i="2"/>
  <c r="I61" i="2"/>
  <c r="I60" i="2"/>
  <c r="I59" i="2"/>
  <c r="I54" i="2"/>
  <c r="I53" i="2"/>
  <c r="I52" i="2"/>
  <c r="I51" i="2"/>
  <c r="I50" i="2"/>
  <c r="I49" i="2"/>
  <c r="I44" i="2"/>
  <c r="I46" i="2"/>
  <c r="I45" i="2"/>
  <c r="I43" i="2"/>
  <c r="I42" i="2"/>
  <c r="I41" i="2"/>
  <c r="I39" i="2"/>
  <c r="I38" i="2"/>
  <c r="I37" i="2"/>
  <c r="I36" i="2"/>
  <c r="I35" i="2"/>
  <c r="I33" i="2"/>
  <c r="I32" i="2"/>
  <c r="I29" i="2"/>
  <c r="I28" i="2"/>
  <c r="I27" i="2"/>
  <c r="I26" i="2"/>
  <c r="I25" i="2"/>
  <c r="I24" i="2"/>
  <c r="I22" i="2"/>
  <c r="I21" i="2"/>
  <c r="I19" i="2"/>
  <c r="I18" i="2"/>
  <c r="I17" i="2"/>
  <c r="H147" i="2"/>
  <c r="C33" i="3" s="1"/>
  <c r="I16" i="2"/>
  <c r="I141" i="2"/>
  <c r="I140" i="2"/>
  <c r="I120" i="2"/>
  <c r="I80" i="2"/>
  <c r="I72" i="2"/>
  <c r="I71" i="2"/>
  <c r="I64" i="2"/>
  <c r="I63" i="2"/>
  <c r="I56" i="2"/>
  <c r="I48" i="2"/>
  <c r="I40" i="2"/>
  <c r="I23" i="2"/>
  <c r="L1" i="2"/>
  <c r="L2" i="2" s="1"/>
  <c r="L3" i="2" s="1"/>
  <c r="L4" i="2" s="1"/>
  <c r="L5" i="2" s="1"/>
  <c r="I146" i="2" s="1"/>
  <c r="I9" i="2"/>
  <c r="F12" i="2"/>
  <c r="B3" i="3" s="1"/>
  <c r="I15" i="2"/>
  <c r="H12" i="2"/>
  <c r="I12" i="2" l="1"/>
  <c r="I147" i="2"/>
  <c r="F147" i="2"/>
  <c r="B33" i="3" s="1"/>
  <c r="B32" i="3"/>
  <c r="C32" i="3"/>
  <c r="C6" i="3"/>
  <c r="C4" i="3"/>
  <c r="B4" i="3"/>
  <c r="C5" i="3" l="1"/>
  <c r="C8" i="3" s="1"/>
  <c r="B7" i="3"/>
  <c r="C7" i="3" l="1"/>
  <c r="C12" i="3" s="1"/>
  <c r="B12" i="3"/>
  <c r="C15" i="3" l="1"/>
  <c r="C14" i="3"/>
  <c r="C13" i="3"/>
  <c r="C20" i="3"/>
  <c r="C19" i="3"/>
  <c r="C21" i="3" l="1"/>
  <c r="C16" i="3"/>
  <c r="C22" i="3" s="1"/>
  <c r="C24" i="3" l="1"/>
  <c r="C29" i="3" s="1"/>
  <c r="B25" i="3"/>
  <c r="C25" i="3" s="1"/>
  <c r="C27" i="3" l="1"/>
  <c r="C30" i="3"/>
</calcChain>
</file>

<file path=xl/sharedStrings.xml><?xml version="1.0" encoding="utf-8"?>
<sst xmlns="http://schemas.openxmlformats.org/spreadsheetml/2006/main" count="551" uniqueCount="371">
  <si>
    <t>Název</t>
  </si>
  <si>
    <t>Hodnota</t>
  </si>
  <si>
    <t>Nadpis rekapitulace</t>
  </si>
  <si>
    <t>Seznam prací a dodávek elektrotechnických zařízení</t>
  </si>
  <si>
    <t>Akce</t>
  </si>
  <si>
    <t>Rekonstrukce budovy ZZ - částí C, D, E pro potřeby projektu simulačního centra - Cvičné nemocnice</t>
  </si>
  <si>
    <t>Projekt</t>
  </si>
  <si>
    <t>D1.4.4 Zařízení silnoproudé elektrotechniky</t>
  </si>
  <si>
    <t>Investor</t>
  </si>
  <si>
    <t>Ostravská univerzita v Ostravě, Dvořákova 7, 701 03 Ostrava, IČ: 61988987</t>
  </si>
  <si>
    <t>Z. č.</t>
  </si>
  <si>
    <t>A.238.3</t>
  </si>
  <si>
    <t>A. č.</t>
  </si>
  <si>
    <t/>
  </si>
  <si>
    <t>Smlouva</t>
  </si>
  <si>
    <t>Vypracoval</t>
  </si>
  <si>
    <t>ing. Milan Černocký</t>
  </si>
  <si>
    <t>Kontroloval</t>
  </si>
  <si>
    <t>Datum</t>
  </si>
  <si>
    <t>11.04.2020</t>
  </si>
  <si>
    <t>Zpracovatel</t>
  </si>
  <si>
    <t>CÚ</t>
  </si>
  <si>
    <t>2020</t>
  </si>
  <si>
    <t>Poznámka</t>
  </si>
  <si>
    <t>rozpočet je zpracován v cenové soustavě RTS položky nezatříděny</t>
  </si>
  <si>
    <t xml:space="preserve">JKSO 801.3 - Budovy pro výuku a výchovu	</t>
  </si>
  <si>
    <t>0,00</t>
  </si>
  <si>
    <t>Provozní vlivy  %</t>
  </si>
  <si>
    <t>Kompletační činnost - a</t>
  </si>
  <si>
    <t>Kompletační činnost - b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</si>
  <si>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</si>
  <si>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</si>
  <si>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</si>
  <si>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</si>
  <si>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</si>
  <si>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</si>
  <si>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</si>
  <si>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</si>
  <si>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</si>
  <si>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</si>
  <si>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</si>
  <si>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</si>
  <si>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</si>
  <si>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</si>
  <si>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</si>
  <si>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</si>
  <si>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</si>
  <si>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Dodávky-rozvaděče</t>
  </si>
  <si>
    <t>KOMPLETNÍ DODÁVKA SESTAVENÉHO, PRODRÁTOVANÉHO A ODZKOUŠENÉHO ROZVADĚČE DLE SPECIFIKACE PRVKŮ  VÝKRESOVÉ DOKUMENTACE ROZVADĚČE,  rozvaděč včetně, krycího plechu, lišt, přípojnic 3+PE+N, svorkovnic, propojení, značení. SPECIFIKACE VIZ. VÝKRES D1.4.4-9 - D1.4.4-15</t>
  </si>
  <si>
    <t>1</t>
  </si>
  <si>
    <t>rozvadeč RH - dodávka dle výkresu č. D1.4.4-9</t>
  </si>
  <si>
    <t>Ks</t>
  </si>
  <si>
    <t>2</t>
  </si>
  <si>
    <t>Kompenzační rozvaděč hrazený RKOM, prostor. rezerva, 11x2,75kVAR=30kVAR, skříň 2000x800x400mm, dodávka dle výkresu č.D1.4.4-9</t>
  </si>
  <si>
    <t>3</t>
  </si>
  <si>
    <t>rozvadeč RMSC1 - dodávka dle výkresu č.D1.4.4-10</t>
  </si>
  <si>
    <t>4</t>
  </si>
  <si>
    <t>rozvadeč RMSE1 - dodávka dle výkresu č.D1.4.4-11</t>
  </si>
  <si>
    <t>5</t>
  </si>
  <si>
    <t>rozvadeč RMSC2  - dodávka dle výkresu č.D1.4.4-12</t>
  </si>
  <si>
    <t>6</t>
  </si>
  <si>
    <t>rozvadeč RMSD2 - dodávka dle výkresu č.D1.4.4-13</t>
  </si>
  <si>
    <t>7</t>
  </si>
  <si>
    <t>rozvadeč RMSE2 - dodávka dle výkresu č.D1.4.4-14</t>
  </si>
  <si>
    <t>8</t>
  </si>
  <si>
    <t>rozvadeč RS - dodávka dle výkresu č.D1.4.4-15</t>
  </si>
  <si>
    <t>Dodávky-rozvaděče - celkem</t>
  </si>
  <si>
    <t>Elektromontáže</t>
  </si>
  <si>
    <t>SVÍTIDLA - SPECIFIKACE DLE VÝKRESU č. D1.4.4-02, D1.4.4-03</t>
  </si>
  <si>
    <t>A-Čtvercové vestavné LED svítidlo do podhledu,Těleso: ocel, bílá  Difuzor: mikro prizma, P= 33 W, ɸ= 3800 lm, V(λ): 115 lm/W , 4000k, CRI min.: 80,  50000h, Roz.: 596 x 596 x 14 mm</t>
  </si>
  <si>
    <t>A1-Čtvercové vestavné LED svítidlo do podhledu,Těleso: ocel, bílá  Difuzor: mikro prizma.P=25 W, ɸ= 3000 lm, V(λ): 120 lm/W, 4000k , CRI min.: 80 ,  50000h ,Roz.: 596 x 596 x 14 mm</t>
  </si>
  <si>
    <t>A2-Čtvercové vestavné LED svítidlo do podhledu,Těleso: ocel, bílá  Difuzor: mikro prizma.P= 33 W, ɸ= 3800 lm, V(λ): 115 lm/W , 4000k, CRI : 80,  50000h, Stmívatelný DALI LED předřadník,Roz.: 596 x 596 x 14 mm</t>
  </si>
  <si>
    <t>A3-Čtvercové vestavné LED svítidlo do podhledu,Těleso: ocel, bílá  Difuzor: mikro prizma.P=25 W, ɸ= 3000 lm, V(λ): 120 lm/W, 4000k , CRI min.: 80,  50000h,Stmívatelný DALI LED předřadník,Roz.: 596 x 596 x 14 mm</t>
  </si>
  <si>
    <t>CN-Liniové LED svítidlo, Těleso: tvarovaná ocel, bílá, Difuzor: texturovaný opálový akrylát. P=54 W, ɸ= 6800 lm, V(λ): 126 lm/W, 4000k,50000h,Bateriový modul 3h, manuální test, nouzový světelný tok: 425 lm, Roz.: 1728 x 60 x 74 mm</t>
  </si>
  <si>
    <t xml:space="preserve">D-LED svítidlo typu downlight ,Těleso a reflektor: hliník, práškově nanášený, bílá (RAL 9016). Difuzor: polykarbonát. IP44, P=19,6 W, ɸ= 2050 lm, V(λ): 104 lm/W, 4000k, CRI min.: 80, 50000h, roz. Ø215 x 88 mm </t>
  </si>
  <si>
    <t>D1-LED svítidlo typu downlight ,Těleso a reflektor: hliník, práškově nanášený, bílá (RAL 9016). Difuzor: polykarbonát. IP44, P=19,6 W, ɸ= 1950 lm, V(λ): 99 lm/W, 3000k, CRI min.: 80, 50000h ,Roz.: Ø215 x 88 mm</t>
  </si>
  <si>
    <t>E-čtvercové přisazené LED svítidlo. Difuzor: opálový polykarbonát. P=18,3 W, ɸ= 1950 lm, V(λ): 120 lm/W, 4000k, IP65, CRI min.: 80, 50000h,Roz.: 277 x 277 x 58 mm</t>
  </si>
  <si>
    <t>E1-čtvercové přisazené LED svítidlo. Difuzor: opálový polykarbonát.P=8,3 W, ɸ= 1000 lm, V(λ): 120 lm/W, 4000k, IP65, CRI min.: 80, 50000h, Roz.: 277 x 277 x 58 mm</t>
  </si>
  <si>
    <t>N3-vestavné nouzové svítidlo LED, nouzový modul 3h,  automatický test,  IP20,  bodový reflektor antipanic- vyzařovací charakteristikou protipanické provedení. LED , Ppoh.=0,6W,  ɸ= 200 lm ,  T=6500K., IP40, 50000h, CRI min.: 80, Roz.: Ø51 x 94 mm</t>
  </si>
  <si>
    <t xml:space="preserve">N5-LED nouzové svítidlo pro osvětlení hasicí techniky min. 5 luxů ve vertik. dle EN 1838; 4 000 K; čočka z polykarbonátu; Svítidlo s baterií pro nouzové osvětlení po dobu 3 hodin s automatickým testem, U-240 V AC/50Hz; Pi= 4,7 W; Roz.:146 x 146 x 35 mm; </t>
  </si>
  <si>
    <t xml:space="preserve">N6-Nouzové LED protipanické svítidlo s asymetrickou křiv. svítivosti pro osvětlení únikových východů. LED Pi= 5W, ɸ= 351 lm, baterie na 1h, IP65, IK08. roz. 269 x 144 x 44 mm. </t>
  </si>
  <si>
    <t xml:space="preserve">ELEKTROINSTLAČNÍ MATERIÁL - SPECIFIKACE DLE VÝKRESU č. D1.4.4-02, D1.4.4-08_x000D_
</t>
  </si>
  <si>
    <t>Kabel-CYKY-J 3x1,5 , pevně</t>
  </si>
  <si>
    <t>m</t>
  </si>
  <si>
    <t>Kabel-CYKY-J 5x1,5 , pevně</t>
  </si>
  <si>
    <t>Kabel-CYKY-J 7x1,5 , pevně</t>
  </si>
  <si>
    <t>Kabel-CYKY-J 3x2,5 , pevně</t>
  </si>
  <si>
    <t>Kabel-CYKY-J 5x2,5 , pevně</t>
  </si>
  <si>
    <t>Kabel-CYKY-J 5x4 , pevně</t>
  </si>
  <si>
    <t>Kabel-CYKY-J 5x6 , pevně</t>
  </si>
  <si>
    <t>Kabel-CYKY-J 5x10 RE , pevně</t>
  </si>
  <si>
    <t>Kabel-CYKY-J 5x16 RE , pevně</t>
  </si>
  <si>
    <t>Kabel-CYKY-O 2x1,5 , pevně</t>
  </si>
  <si>
    <t>Kabel-CYKY-O 3x1,5 , pevně</t>
  </si>
  <si>
    <t>Kabel-1-CYKY-J 5x25 RM , pevně</t>
  </si>
  <si>
    <t>Kabel-1-CYKY-J 5x35 RM , pevně</t>
  </si>
  <si>
    <t>Kabel-1-CYKY-J 4x50 RM ,pevně</t>
  </si>
  <si>
    <t>Kabel-1-CYKY-J 3x150+70 SM/RM , pevně</t>
  </si>
  <si>
    <t xml:space="preserve">KABEL FLEXIBILNÍ_x000D_
 3G1,5 (N) , </t>
  </si>
  <si>
    <t>KABEL FLEXIBILNÍ_x000D_
3G2,5 (N) ,</t>
  </si>
  <si>
    <t>Kabel-J-Y(St)Y 2x2x0,8 Lg</t>
  </si>
  <si>
    <t>Kabel-J-Y(St)Y 4x2x0,8 Lg</t>
  </si>
  <si>
    <t xml:space="preserve"> Kabel-LAN UTP 200MHz CAT5e 4x2xAWG24 </t>
  </si>
  <si>
    <t xml:space="preserve"> UKONČENÍ kabelu UTP</t>
  </si>
  <si>
    <t>ks</t>
  </si>
  <si>
    <t>BEZHALOGENOVÝ KABEL , B2caS1d0_x000D_
O 2x1,5 RE P60-R , pevně</t>
  </si>
  <si>
    <t>Vodič-CYY 4 ZŽL , pevně</t>
  </si>
  <si>
    <t>Vodič-CYY 6 ZŽL , pevně</t>
  </si>
  <si>
    <t>Vodič-CYY 10  ZŽL , pevně</t>
  </si>
  <si>
    <t>Vodič-CYY 16 CYY 10  ZŽL , pevně</t>
  </si>
  <si>
    <t>Vodič-1-YY 1x25 ZŽL, pevně</t>
  </si>
  <si>
    <t>Vodič-1-YY 1x35 ZŽL, pevně</t>
  </si>
  <si>
    <t>Vodič-1-YY 1x70 ZŽL, pevně</t>
  </si>
  <si>
    <t>TRUBKA OHEBNÁ -MONOFLEX 32mm 750N</t>
  </si>
  <si>
    <t>TRUBKA TUHÁ PVC 32mm, 750N</t>
  </si>
  <si>
    <t>ELEKTROINSTALAČNÍ LIŠTA 18X13mm</t>
  </si>
  <si>
    <t>ELEKTROINSTALAČNÍ LIŠTA _x000D_
 30x30mm</t>
  </si>
  <si>
    <t>ELEKTROINSTALAČNÍ LIŠTA _x000D_
 40X40mm</t>
  </si>
  <si>
    <t>OCELOVÝ KABELOVÝ ŽLAB NKZI 100X500X1.25 VČETNĚ ZÁVĚSŮ A NOSNÍKŮ( ZÁV. TYČ, KOTVA, NOSNÍK ROZTEČ 2M)</t>
  </si>
  <si>
    <t>OCELOVÝ KABELOVÝ ŽLAB NKZI 100X250X0.7 VČETNĚ ZÁVĚSŮ A NOSNÍKŮ( ZÁV. TYČ, KOTVA, NOSNÍK ROZTEČ 2M)</t>
  </si>
  <si>
    <t>OCELOVÝ KABELOVÝ ŽLAB NKZI 50X120X0.7 VČETNĚ ZÁVĚSŮ A NOSNÍKŮ( ZÁV. TYČ, KOTVA, NOSNÍK ROZTEČ 2M)</t>
  </si>
  <si>
    <t>OCELOVÝ KABELOVÝ ŽLAB NKZI 50X62X0.7 VČETNĚ ZÁVĚSŮ A NOSNÍKŮ( ZÁV. TYČ, KOTVA, NOSNÍK ROZTEČ 2M)</t>
  </si>
  <si>
    <t>PARAPETNÍ KABELOVÝ ŽLAB 230/70MM, DVOUKOMOROVÝ, PLASTOVÝ, OCELOVÁ DĚLÍCÍ PŘEPÁŽKA, VČETNĚ SPOJEK, KONCOVEK, ROHŮ A SPOJŮ</t>
  </si>
  <si>
    <t>OCEL.NOSNÉ KONSTR.PRO PŘÍSTR.</t>
  </si>
  <si>
    <t>1-pól. vyp. (1)  -  strojek, kryt, rámeček - ref BÍLÁ TANGO ABB</t>
  </si>
  <si>
    <t>tlač. ovládač s doutnavkou -  strojek, kryt, rámeček - ref BÍLÁ TANGO ABB</t>
  </si>
  <si>
    <t>Sériov. přep. (5) -  strojek, kryt, rámeček - ref BÍLÁ TANGO ABB</t>
  </si>
  <si>
    <t>Střídav .přep. (6)  -  strojek, kryt, rámeček - ref BÍLÁ TANGO ABB</t>
  </si>
  <si>
    <t>Kříž. přep. (7)  -  strojek, kryt, rámeček - ref BÍLÁ TANGO ABB</t>
  </si>
  <si>
    <t xml:space="preserve">Žaluziový spínač kolébkový řazení 1+1 s blokováním, ref BÍLÁ TANGO ABB </t>
  </si>
  <si>
    <t>Zásuvka jednonásobná (bezšroubové svorky), s ochranným kolíkem, s clonkami; řazení 2P+PE; včetně rámečku, ref.. Tango; bílá</t>
  </si>
  <si>
    <t>Zásuvka jednonásobná (bezšroubové svorky), s ochranným kolíkem, s clonkami, s ochranou před přepětím, optická signalizace poruchy; řazení 2P+PE; včetně rámečku, ref Tango; bílá</t>
  </si>
  <si>
    <t xml:space="preserve"> Zásuvka jednonásobná IP 44, s ochranným kolíkem, s clonkami, s víčkem; řazení 2P+PE; ref Tango; bílá</t>
  </si>
  <si>
    <t>Zásuvka 45x45 vestavná, s ochranným kolíkem; řazení 2P+PE; Profil 45; b. bílá</t>
  </si>
  <si>
    <t>Zásuvka 45x45 s ochranným kolíkem, s clonkami, s ochranou před přepětím, s optickou signalizací poruchy; řazení 2P+PE;  Profil 45; b. bílá</t>
  </si>
  <si>
    <t xml:space="preserve"> Zásuvka jednonásobná IP 44, s ochranným kolíkem, s víčkem, s clonkami, s ochranou před přepětím; řazení 2P+PE; ref. Tango; b. bílá</t>
  </si>
  <si>
    <t>ref.</t>
  </si>
  <si>
    <t>podlahová krabice- 18 modulů, 7x zásuvka 16A/230V, 1x zásuvka s přep. Ochranou, přístrojové krabice, víko pro krytinu - komplet</t>
  </si>
  <si>
    <t>KRABICE UNIVERZÁLNÍ TYP KU68, pod omítku</t>
  </si>
  <si>
    <t>SKŘÍŇ ROZVODNÁ TYP KT 250,zasekat do zdi</t>
  </si>
  <si>
    <t xml:space="preserve"> KRABICE PŘÍSTROJOVÁ TYP KP68,pod omítku</t>
  </si>
  <si>
    <t xml:space="preserve"> KRABICE ODBOČNÁ TYP KO 125_KA,pod omítku </t>
  </si>
  <si>
    <t>KRABICE ROZVODNÁ TYP KR 97/5,pod omítku</t>
  </si>
  <si>
    <t xml:space="preserve"> KRABICE S PRŮCHODKAMI DO VLHKA IP54</t>
  </si>
  <si>
    <t xml:space="preserve"> UKONČENÍ KABELŮ SMRŠŤOVACÍ ZÁKLOPKOU 4x4  mm2</t>
  </si>
  <si>
    <t>UKONČENÍ KABELŮ SMRŠŤOVACÍ ZÁKLOPKOU 4x25  mm2</t>
  </si>
  <si>
    <t xml:space="preserve"> UKONČENÍ KABELŮ SMRŠŤOVACÍ ZÁKLOPKOU 4x35  mm3</t>
  </si>
  <si>
    <t xml:space="preserve"> UKONČENÍ KABELŮ SMRŠŤOVACÍ ZÁKLOPKOU 4x50  mm2</t>
  </si>
  <si>
    <t xml:space="preserve"> UKONČENÍ KABELŮ SMRŠŤOVACÍ ZÁKLOPKOU 4x150 mm2</t>
  </si>
  <si>
    <t xml:space="preserve"> UKONČENÍ KABELŮ SMRŠŤOVACÍ ZÁKLOPKOU 5x6   mm3</t>
  </si>
  <si>
    <t xml:space="preserve"> UKONČENÍ KABELŮ SMRŠŤOVACÍ ZÁKLOPKOU 5x10  mm2</t>
  </si>
  <si>
    <t xml:space="preserve"> UKONČENÍ KABELŮ SMRŠŤOVACÍ ZÁKLOPKOU 5x16  mm3</t>
  </si>
  <si>
    <t>UKONČENÍ  VODIČŮ V ROZVADĚČÍCH Do   2,5 mm2</t>
  </si>
  <si>
    <t>UKONČENÍ  VODIČŮ V ROZVADĚČÍCH Do   6   mm2</t>
  </si>
  <si>
    <t xml:space="preserve"> UKONČENÍ  VODIČŮ V ROZVADĚČÍCH Do  10   mm2</t>
  </si>
  <si>
    <t xml:space="preserve"> UKONČENÍ  VODIČŮ V ROZVADĚČÍCH Do  16   mm2</t>
  </si>
  <si>
    <t xml:space="preserve"> UKONČENÍ  VODIČŮ V ROZVADĚČÍCH Do  25   mm2</t>
  </si>
  <si>
    <t xml:space="preserve"> UKONČENÍ  VODIČŮ V ROZVADĚČÍCH Do  35   mm2</t>
  </si>
  <si>
    <t>UKONČENÍ  VODIČŮ V ROZVADĚČÍCH Do 150   mm2</t>
  </si>
  <si>
    <t>UKONČENÍ ŠŇŮRY V GUMOVÉ HADICI 3x4   mm2</t>
  </si>
  <si>
    <t>napojení ventilátorů  a zařízení VZT</t>
  </si>
  <si>
    <t>napojení zařízení baterie, pisoáry, IT-vývod</t>
  </si>
  <si>
    <t>Trojpólový vypínač 16A, IP65, pevně</t>
  </si>
  <si>
    <t>Ttrojpólový vypínač 32A, IP65, pevně</t>
  </si>
  <si>
    <t>OVLÁDAČ PRO NOUZOVÉ ZASTAVENÍ, VE SKŘÍNI, PROSKLENNÉ, KOMPLETNÍ, TLAČÍTKO RUDÉ,  kontakt 1/1</t>
  </si>
  <si>
    <t>Pohybové čidlo IP20, stropní 360°, spínání LED zdojů</t>
  </si>
  <si>
    <t>Pohybový spínač 90-180°, bílá, venkovní</t>
  </si>
  <si>
    <t>SUPER-MULTIFUNKČNÍ RELÉ - do instalační krabice, pod vypínač, ventilátor_x000D_
200VA, cívka AC 230 V,</t>
  </si>
  <si>
    <t xml:space="preserve"> Pojistka nožová GG225A</t>
  </si>
  <si>
    <t>Pojistka nožová GG 160A</t>
  </si>
  <si>
    <t>EI 60 Kabel. přepážka protipožární</t>
  </si>
  <si>
    <t>m2</t>
  </si>
  <si>
    <t>DALI4SW  miniaturní univerzální ovladač na sběrnici DALI se 4 vstupy, pod vypínač</t>
  </si>
  <si>
    <t>HODINOVE ZUCTOVACI SAZBY</t>
  </si>
  <si>
    <t>hod</t>
  </si>
  <si>
    <t>Sofwarové nastavení řízení osvětlení DALI, PESBUS</t>
  </si>
  <si>
    <t>Demontáž rozvaděče RH odpojení kabeláže, přeložení rozvodnic o 0,5m</t>
  </si>
  <si>
    <t>ZEDNICKÉ PRÁCE</t>
  </si>
  <si>
    <t xml:space="preserve"> VYBOURANI OTVORU VE ZDIVU CIHELNEM DO PLOCHY 2.25 DM2 Stena do 150mm</t>
  </si>
  <si>
    <t xml:space="preserve"> VYBOURANI OTVORU VE ZDIVU CIHELNEM DO PLOCHY 2.25 DM2 Stena do 300mm</t>
  </si>
  <si>
    <t xml:space="preserve"> VYBOURANI OTVORU VE ZDIVU CIHELNEM DO PLOCHY 2.25 DM2 Stena do 450mm</t>
  </si>
  <si>
    <t xml:space="preserve"> VYSEKANI KAPES VE ZDIVU CIHELNEM PRO KRABICE 150x150x100 mm</t>
  </si>
  <si>
    <t xml:space="preserve"> VYSEKANI KAPES VE ZDIVU CIHELNEM PRO KRABICE 100x100x50 mm</t>
  </si>
  <si>
    <t xml:space="preserve"> VYSEKANI RYH VE ZDIVU CIHELNEM - HLOUBKA 30MM Sire 30 mm</t>
  </si>
  <si>
    <t xml:space="preserve"> VYSEKANI RYH VE ZDIVU CIHELNEM - HLOUBKA 30MM Sire 70 mm</t>
  </si>
  <si>
    <t xml:space="preserve"> VYSEKANI RYH VE ZDIVU CIHELNEM - HLOUBKA 30MM Sire 100 mm</t>
  </si>
  <si>
    <t xml:space="preserve">  VYSEKANI RYH VE ZDIVU CIHELNEM - HLOUBKA 50MM Sire 300 mm</t>
  </si>
  <si>
    <t>Vysekání rýh ve stropu Sire 30 mm</t>
  </si>
  <si>
    <t>Prostup betonovým stropem, vrtání d 110mm, tl. do 300mm</t>
  </si>
  <si>
    <t>Podružný materiál</t>
  </si>
  <si>
    <t>Elektromontáže - celkem</t>
  </si>
  <si>
    <t>Hodnota A</t>
  </si>
  <si>
    <t>Hodnota B</t>
  </si>
  <si>
    <t>Základní náklady</t>
  </si>
  <si>
    <t>Dodávka</t>
  </si>
  <si>
    <t>Montáž - materiál</t>
  </si>
  <si>
    <t>Montáž - práce</t>
  </si>
  <si>
    <t>Mezisoučet 1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</si>
  <si>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</si>
  <si>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</si>
  <si>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</si>
  <si>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</si>
  <si>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</si>
  <si>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</si>
  <si>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</si>
  <si>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</si>
  <si>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</si>
  <si>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</si>
  <si>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</si>
  <si>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</si>
  <si>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</si>
  <si>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</si>
  <si>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</si>
  <si>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</si>
  <si>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</si>
  <si>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</si>
  <si>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</si>
  <si>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</si>
  <si>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</si>
  <si>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</si>
  <si>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</si>
  <si>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</si>
  <si>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</si>
  <si>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</si>
  <si>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</si>
  <si>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</si>
  <si>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</si>
  <si>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</si>
  <si>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</si>
  <si>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</si>
  <si>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</si>
  <si>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</si>
  <si>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</si>
  <si>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</si>
  <si>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</si>
  <si>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</si>
  <si>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</si>
  <si>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92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</si>
  <si>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</si>
  <si>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</si>
  <si>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</si>
  <si>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</si>
  <si>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</si>
  <si>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</si>
  <si>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</si>
  <si>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</si>
  <si>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</si>
  <si>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</si>
  <si>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</si>
  <si>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</si>
  <si>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</si>
  <si>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</si>
  <si>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</si>
  <si>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</si>
  <si>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</si>
  <si>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</si>
  <si>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</si>
  <si>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</si>
  <si>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</si>
  <si>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</si>
  <si>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</si>
  <si>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</si>
  <si>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</si>
  <si>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</si>
  <si>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</si>
  <si>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</si>
  <si>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</si>
  <si>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</si>
  <si>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</si>
  <si>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</si>
  <si>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</si>
  <si>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</si>
  <si>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</si>
  <si>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</si>
  <si>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</si>
  <si>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</si>
  <si>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</si>
  <si>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</si>
  <si>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</si>
  <si>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</si>
  <si>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</si>
  <si>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</si>
  <si>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</si>
  <si>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</si>
  <si>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</si>
  <si>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</si>
  <si>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</si>
  <si>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</si>
  <si>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</si>
  <si>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</si>
  <si>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</si>
  <si>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</si>
  <si>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</si>
  <si>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</si>
  <si>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</si>
  <si>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</si>
  <si>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</si>
  <si>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</si>
  <si>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</si>
  <si>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</si>
  <si>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</si>
  <si>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</si>
  <si>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</si>
  <si>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</si>
  <si>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</si>
  <si>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</si>
  <si>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</si>
  <si>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</si>
  <si>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</si>
  <si>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</si>
  <si>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</si>
  <si>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</si>
  <si>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</si>
  <si>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</si>
  <si>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</si>
  <si>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</si>
  <si>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</si>
  <si>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</si>
  <si>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</si>
  <si>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</si>
  <si>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</si>
  <si>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</si>
  <si>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</si>
  <si>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</si>
  <si>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</si>
  <si>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</si>
  <si>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</si>
  <si>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</si>
  <si>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</si>
  <si>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</si>
  <si>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</si>
  <si>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</si>
  <si>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</si>
  <si>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</si>
  <si>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</si>
  <si>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</si>
  <si>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</si>
  <si>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</si>
  <si>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</si>
  <si>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</si>
  <si>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</si>
  <si>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</si>
  <si>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</si>
  <si>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</si>
  <si>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 xml:space="preserve"> Napojení ochranného pospojování Do  6 mm4, včetně svorek</t>
  </si>
  <si>
    <t>B-LED svítidlo  IP66, 4000K , Difuzor: opálový polykarbonát 
P= 42,6 W, ɸ=5200 lm, V(λ): 122 lm/W
Roz.: 1100 x 92 x 90 mm</t>
  </si>
  <si>
    <t>C-Liniové LED svítidlo, Těleso: tvarovaná ocel, bílá 
Difuzor: texturovaný opálový akrylát. 
P=54 W, ɸ= 6800 lm, V(λ): 126 lm/W, 4000k,50000h
Ro.: 1728 x 60 x 74 mm</t>
  </si>
  <si>
    <t>C1-Liniové LED svítidlo, Těleso: tvarovaná ocel, bílá, Difuzor: texturovaný opálový akrylát. , P=35,6 W, ɸ= 4650 lm, V(λ): 131 lm/W, 4000k,50000h, Roz.: 1168 x 60 x 74 mm</t>
  </si>
  <si>
    <t>F-Nástěnné svítidlo. tlakově odlévaný hliník, P=24,6 W, ɸ= 2736 lm, V(λ): 111 lm/W, 3000k, IP65,
Roz.: 381 x 196 x 305 mm</t>
  </si>
  <si>
    <t xml:space="preserve">N1-LED svítidlo se značkou únikové cesty , přisazené, baterie pro nouzové osvětlení po 3 hod s auto-testem ,  pozorovací vzdáleností 30m; P=5W, I &gt; 500 cd/m²; U= 220/240 V AC;  krytí: IP43, 50000h
Roz.: 341 x 37 x 230 mm; </t>
  </si>
  <si>
    <t>N2-LED svítidlo se značkou únikové cesty , závěsné, baterie pro nouzové osvětlení po 3 hod s auto-testem ,pozorovací vzdáleností 30m; P=5W I &gt; 500 cd/m²; U= 220/240 V AC;  krytí: IP40, 50000h, Roz.: 265 x 37 x 57 mm</t>
  </si>
  <si>
    <t>N4-vestavné nouzové svítidlo LED, nouzový modul 3h,  automatický test,  IP20,  bodový reflektor escape- s vyzařovací charakteristikou úniková cesta, LED , Ppoh.=0,6W,  ɸ= 200 lm ,  T=6500K., IP40, 50000h, CRI min.: 80 , Roz.: Ø51 x 94 mm</t>
  </si>
  <si>
    <t xml:space="preserve"> Vidlice dvojpólová, s ochrannými kontakty (podle DIN), s přímým vývodem; řazení 2P+PE; b. bílá</t>
  </si>
  <si>
    <t>1-pól. vyp. (1) -  do vlhka - IP44  - ref BÍLÁ TANGO ABB)</t>
  </si>
  <si>
    <t xml:space="preserve">  Krabice typ KR 68 pod omítkou</t>
  </si>
  <si>
    <t xml:space="preserve">SVORKOVNICE EKVIPOTENCIÁLNÍ typ EPS 2_X1 </t>
  </si>
  <si>
    <t xml:space="preserve">SVORKOVNICE EKVIPOTENCIÁLNÍ BEZ KRYTU typ EPS 3_XX </t>
  </si>
  <si>
    <t>Doprava dodávek   %</t>
  </si>
  <si>
    <t>Přesun dodávek   %</t>
  </si>
  <si>
    <t>PPV  %</t>
  </si>
  <si>
    <t>0</t>
  </si>
  <si>
    <t>Doprava,  Přesun</t>
  </si>
  <si>
    <t>PPV z montáže: materiál + práce</t>
  </si>
  <si>
    <t xml:space="preserve"> Demontaz stavajiciho zarizeni rozvody, vypínače zásuvky, svítidla , rozvaděče, likvidace</t>
  </si>
  <si>
    <t xml:space="preserve"> Uprava stavajici instalace,úprava stav. rozvaděčů , výměna pojistek</t>
  </si>
  <si>
    <t>PROVEDENI REVIZNICH ZKOUSEK DLE CSN 331500  Revizni technik, Spoluprace s reviz.technikem</t>
  </si>
  <si>
    <t>PPV zemních prací, nátěrů  %</t>
  </si>
  <si>
    <t>Dodavat. dokumentace  %</t>
  </si>
  <si>
    <t>Rizika a pojištění  %</t>
  </si>
  <si>
    <t>Opravy v záruce  %</t>
  </si>
  <si>
    <t>GZS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</si>
</sst>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蘀桜㇠Ã☸½_x0008_"/>
      <charset val="238"/>
    </font>
    <font>
      <b/>
      <sz val="11"/>
      <color rgb="FF000000"/>
      <name val="敓潧⁥䥕蘀桜㇠Ã☸½_x0008_"/>
      <charset val="238"/>
    </font>
    <font>
      <b/>
      <sz val="10"/>
      <color rgb="FF000000"/>
      <name val="敓潧⁥䥕蘀桜㇠Ã☸½_x0008_"/>
      <charset val="238"/>
    </font>
    <font>
      <b/>
      <sz val="9"/>
      <color rgb="FF000000"/>
      <name val="敓潧⁥䥕蘀桜㇠Ã☸½_x0008_"/>
      <charset val="238"/>
    </font>
    <font>
      <i/>
      <sz val="10"/>
      <color rgb="FF000000"/>
      <name val="敓潧⁥䥕蘀桜㇠Ã☸½_x0008_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/>
    </xf>
    <xf numFmtId="49" fontId="4" fillId="6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view="pageBreakPreview" topLeftCell="A28" zoomScale="150" zoomScaleNormal="100" zoomScaleSheetLayoutView="150" workbookViewId="0">
      <selection activeCell="B32" sqref="B32"/>
    </sheetView>
  </sheetViews>
  <sheetFormatPr defaultRowHeight="15"/>
  <cols>
    <col min="1" max="1" width="39.28515625" style="1" bestFit="1" customWidth="1"/>
    <col min="2" max="2" width="16.85546875" style="10" customWidth="1"/>
    <col min="3" max="3" width="16.140625" style="10" customWidth="1"/>
    <col min="6" max="6" width="0" style="9" hidden="1" customWidth="1"/>
  </cols>
  <sheetData>
    <row r="1" spans="1:4">
      <c r="A1" s="2" t="s">
        <v>0</v>
      </c>
      <c r="B1" s="11" t="s">
        <v>191</v>
      </c>
      <c r="C1" s="11" t="s">
        <v>192</v>
      </c>
      <c r="D1" s="3"/>
    </row>
    <row r="2" spans="1:4">
      <c r="A2" s="5" t="s">
        <v>193</v>
      </c>
      <c r="B2" s="19"/>
      <c r="C2" s="19"/>
      <c r="D2" s="3"/>
    </row>
    <row r="3" spans="1:4">
      <c r="A3" s="6" t="s">
        <v>194</v>
      </c>
      <c r="B3" s="13">
        <f>(Rozpočet!F12)</f>
        <v>0</v>
      </c>
      <c r="C3" s="13"/>
      <c r="D3" s="3"/>
    </row>
    <row r="4" spans="1:4">
      <c r="A4" s="6" t="s">
        <v>361</v>
      </c>
      <c r="B4" s="13">
        <f>B3 * Parametry!B16 / 100</f>
        <v>0</v>
      </c>
      <c r="C4" s="13">
        <f>B3 * Parametry!B17 / 100</f>
        <v>0</v>
      </c>
      <c r="D4" s="3"/>
    </row>
    <row r="5" spans="1:4">
      <c r="A5" s="6" t="s">
        <v>195</v>
      </c>
      <c r="B5" s="13"/>
      <c r="C5" s="13">
        <f>(Rozpočet!F147) + 0</f>
        <v>0</v>
      </c>
      <c r="D5" s="3"/>
    </row>
    <row r="6" spans="1:4">
      <c r="A6" s="6" t="s">
        <v>196</v>
      </c>
      <c r="B6" s="13"/>
      <c r="C6" s="13">
        <f>(Rozpočet!H12) + (Rozpočet!H147) + 0</f>
        <v>0</v>
      </c>
      <c r="D6" s="3"/>
    </row>
    <row r="7" spans="1:4">
      <c r="A7" s="7" t="s">
        <v>197</v>
      </c>
      <c r="B7" s="20">
        <f>B3 + B4</f>
        <v>0</v>
      </c>
      <c r="C7" s="20">
        <f>C3 + C4 + C5 + C6</f>
        <v>0</v>
      </c>
      <c r="D7" s="3"/>
    </row>
    <row r="8" spans="1:4">
      <c r="A8" s="6" t="s">
        <v>362</v>
      </c>
      <c r="B8" s="13"/>
      <c r="C8" s="13">
        <f>(C5 + C6) * Parametry!B18 / 100</f>
        <v>0</v>
      </c>
      <c r="D8" s="3"/>
    </row>
    <row r="9" spans="1:4">
      <c r="A9" s="6" t="s">
        <v>198</v>
      </c>
      <c r="B9" s="13"/>
      <c r="C9" s="13">
        <f>0 + 0</f>
        <v>0</v>
      </c>
      <c r="D9" s="3"/>
    </row>
    <row r="10" spans="1:4">
      <c r="A10" s="6" t="s">
        <v>199</v>
      </c>
      <c r="B10" s="13"/>
      <c r="C10" s="13">
        <f>0 + 0</f>
        <v>0</v>
      </c>
      <c r="D10" s="3"/>
    </row>
    <row r="11" spans="1:4">
      <c r="A11" s="6" t="s">
        <v>200</v>
      </c>
      <c r="B11" s="13"/>
      <c r="C11" s="13">
        <f>(C9 + C10) * Parametry!B19 / 100</f>
        <v>0</v>
      </c>
      <c r="D11" s="3"/>
    </row>
    <row r="12" spans="1:4">
      <c r="A12" s="7" t="s">
        <v>201</v>
      </c>
      <c r="B12" s="20">
        <f>B7</f>
        <v>0</v>
      </c>
      <c r="C12" s="20">
        <f>C7 + C8 + C9 + C10 + C11</f>
        <v>0</v>
      </c>
      <c r="D12" s="3"/>
    </row>
    <row r="13" spans="1:4">
      <c r="A13" s="6" t="s">
        <v>202</v>
      </c>
      <c r="B13" s="13"/>
      <c r="C13" s="13">
        <f>(B12 + C12) * Parametry!B20 / 100</f>
        <v>0</v>
      </c>
      <c r="D13" s="3"/>
    </row>
    <row r="14" spans="1:4">
      <c r="A14" s="6" t="s">
        <v>203</v>
      </c>
      <c r="B14" s="13"/>
      <c r="C14" s="13">
        <f>(B12 + C12) * Parametry!B21 / 100</f>
        <v>0</v>
      </c>
      <c r="D14" s="3"/>
    </row>
    <row r="15" spans="1:4">
      <c r="A15" s="6" t="s">
        <v>204</v>
      </c>
      <c r="B15" s="13"/>
      <c r="C15" s="13">
        <f>(B7 + C7) * Parametry!B22 / 100</f>
        <v>0</v>
      </c>
      <c r="D15" s="3"/>
    </row>
    <row r="16" spans="1:4">
      <c r="A16" s="5" t="s">
        <v>205</v>
      </c>
      <c r="B16" s="19"/>
      <c r="C16" s="19">
        <f>B12 + C12 + C13 + C14 + C15</f>
        <v>0</v>
      </c>
      <c r="D16" s="3"/>
    </row>
    <row r="17" spans="1:4">
      <c r="A17" s="6" t="s">
        <v>13</v>
      </c>
      <c r="B17" s="13"/>
      <c r="C17" s="13"/>
      <c r="D17" s="3"/>
    </row>
    <row r="18" spans="1:4">
      <c r="A18" s="5" t="s">
        <v>206</v>
      </c>
      <c r="B18" s="19"/>
      <c r="C18" s="19"/>
      <c r="D18" s="3"/>
    </row>
    <row r="19" spans="1:4">
      <c r="A19" s="6" t="s">
        <v>207</v>
      </c>
      <c r="B19" s="13"/>
      <c r="C19" s="13">
        <f>C12 * Parametry!B23 / 100</f>
        <v>0</v>
      </c>
      <c r="D19" s="3"/>
    </row>
    <row r="20" spans="1:4">
      <c r="A20" s="6" t="s">
        <v>208</v>
      </c>
      <c r="B20" s="13"/>
      <c r="C20" s="13">
        <f>C12 * Parametry!B24 / 100</f>
        <v>0</v>
      </c>
      <c r="D20" s="3"/>
    </row>
    <row r="21" spans="1:4">
      <c r="A21" s="5" t="s">
        <v>209</v>
      </c>
      <c r="B21" s="19"/>
      <c r="C21" s="19">
        <f>C19 + C20</f>
        <v>0</v>
      </c>
      <c r="D21" s="3"/>
    </row>
    <row r="22" spans="1:4">
      <c r="A22" s="6" t="s">
        <v>210</v>
      </c>
      <c r="B22" s="13"/>
      <c r="C22" s="13">
        <f>Parametry!B25 * Parametry!B28 * (C16 * Parametry!B27)^Parametry!B26</f>
        <v>0</v>
      </c>
      <c r="D22" s="3"/>
    </row>
    <row r="23" spans="1:4">
      <c r="A23" s="6" t="s">
        <v>13</v>
      </c>
      <c r="B23" s="13"/>
      <c r="C23" s="13"/>
      <c r="D23" s="3"/>
    </row>
    <row r="24" spans="1:4">
      <c r="A24" s="4" t="s">
        <v>211</v>
      </c>
      <c r="B24" s="14"/>
      <c r="C24" s="14">
        <f>C16 + C21 + C22</f>
        <v>0</v>
      </c>
      <c r="D24" s="3"/>
    </row>
    <row r="25" spans="1:4">
      <c r="A25" s="6" t="s">
        <v>212</v>
      </c>
      <c r="B25" s="13">
        <f>(SUM(Rozpočet!F4:F11)+SUM(Rozpočet!F14:F27,Rozpočet!F28:F146)) + (SUM(Rozpočet!H4:H11)+SUM(Rozpočet!H14:H27,Rozpočet!H28:H145)) + B4 + C4 + C8 + C11 + C13 + C14 + C15 + C21 + C22</f>
        <v>0</v>
      </c>
      <c r="C25" s="13">
        <f>B25 * Parametry!B31 / 100</f>
        <v>0</v>
      </c>
      <c r="D25" s="3"/>
    </row>
    <row r="26" spans="1:4">
      <c r="A26" s="6" t="s">
        <v>213</v>
      </c>
      <c r="B26" s="13">
        <f>(SUM(Rozpočet!F14,Rozpočet!F34,Rozpočet!F128,Rozpočet!F134)) + (SUM(Rozpočet!H14,Rozpočet!H34,Rozpočet!H128,Rozpočet!H134))</f>
        <v>0</v>
      </c>
      <c r="C26" s="13">
        <f>B26 * Parametry!B32 / 100</f>
        <v>0</v>
      </c>
      <c r="D26" s="3"/>
    </row>
    <row r="27" spans="1:4">
      <c r="A27" s="4" t="s">
        <v>214</v>
      </c>
      <c r="B27" s="14"/>
      <c r="C27" s="14">
        <f>C24 + C25 + C26</f>
        <v>0</v>
      </c>
      <c r="D27" s="3"/>
    </row>
    <row r="28" spans="1:4">
      <c r="A28" s="6" t="s">
        <v>13</v>
      </c>
      <c r="B28" s="13"/>
      <c r="C28" s="13"/>
      <c r="D28" s="3"/>
    </row>
    <row r="29" spans="1:4">
      <c r="A29" s="6" t="s">
        <v>215</v>
      </c>
      <c r="B29" s="13"/>
      <c r="C29" s="13">
        <f>C24 * Parametry!B29 / 100</f>
        <v>0</v>
      </c>
      <c r="D29" s="3"/>
    </row>
    <row r="30" spans="1:4">
      <c r="A30" s="6" t="s">
        <v>215</v>
      </c>
      <c r="B30" s="13"/>
      <c r="C30" s="13">
        <f>C24 * Parametry!B30 / 100</f>
        <v>0</v>
      </c>
      <c r="D30" s="3"/>
    </row>
    <row r="31" spans="1:4">
      <c r="A31" s="5" t="s">
        <v>216</v>
      </c>
      <c r="B31" s="21" t="s">
        <v>42</v>
      </c>
      <c r="C31" s="21" t="s">
        <v>44</v>
      </c>
      <c r="D31" s="3"/>
    </row>
    <row r="32" spans="1:4">
      <c r="A32" s="6" t="s">
        <v>47</v>
      </c>
      <c r="B32" s="13">
        <f>(Rozpočet!F12)</f>
        <v>0</v>
      </c>
      <c r="C32" s="13">
        <f>(Rozpočet!H12)</f>
        <v>0</v>
      </c>
      <c r="D32" s="3"/>
    </row>
    <row r="33" spans="1:4">
      <c r="A33" s="6" t="s">
        <v>67</v>
      </c>
      <c r="B33" s="13">
        <f>(Rozpočet!F147)</f>
        <v>0</v>
      </c>
      <c r="C33" s="13">
        <f>(Rozpočet!H147)</f>
        <v>0</v>
      </c>
      <c r="D33" s="3"/>
    </row>
    <row r="34" spans="1:4">
      <c r="A34" s="6" t="s">
        <v>13</v>
      </c>
      <c r="B34" s="13"/>
      <c r="C34" s="13"/>
      <c r="D34" s="3"/>
    </row>
    <row r="35" spans="1:4">
      <c r="A35" s="6" t="s">
        <v>13</v>
      </c>
      <c r="B35" s="13"/>
      <c r="C35" s="13"/>
      <c r="D35" s="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&amp;CRekonstrukce budovy ZZ - částí C, D, E pro potřeby projektu simulačního centra - Cvičné nemocnice
D1.4.4 Zařízení silnoproudé elektrotechniky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7"/>
  <sheetViews>
    <sheetView tabSelected="1" view="pageLayout" zoomScaleNormal="100" workbookViewId="0">
      <selection activeCell="H6" sqref="H6"/>
    </sheetView>
  </sheetViews>
  <sheetFormatPr defaultRowHeight="15"/>
  <cols>
    <col min="1" max="1" width="6.140625" style="1" bestFit="1" customWidth="1"/>
    <col min="2" max="2" width="80.85546875" style="23" customWidth="1"/>
    <col min="3" max="3" width="4" style="1" bestFit="1" customWidth="1"/>
    <col min="4" max="4" width="7.85546875" style="10" bestFit="1" customWidth="1"/>
    <col min="5" max="5" width="10.85546875" style="34" customWidth="1"/>
    <col min="6" max="6" width="15.85546875" style="10" customWidth="1"/>
    <col min="7" max="7" width="8.140625" style="34" customWidth="1"/>
    <col min="8" max="9" width="16.28515625" style="10" customWidth="1"/>
    <col min="12" max="12" width="12" style="9" hidden="1" customWidth="1"/>
  </cols>
  <sheetData>
    <row r="1" spans="1:12">
      <c r="A1" s="2" t="s">
        <v>39</v>
      </c>
      <c r="B1" s="8" t="s">
        <v>0</v>
      </c>
      <c r="C1" s="2" t="s">
        <v>40</v>
      </c>
      <c r="D1" s="11" t="s">
        <v>41</v>
      </c>
      <c r="E1" s="33" t="s">
        <v>42</v>
      </c>
      <c r="F1" s="11" t="s">
        <v>43</v>
      </c>
      <c r="G1" s="33" t="s">
        <v>44</v>
      </c>
      <c r="H1" s="11" t="s">
        <v>45</v>
      </c>
      <c r="I1" s="11" t="s">
        <v>46</v>
      </c>
      <c r="J1" s="3"/>
      <c r="K1" s="3"/>
      <c r="L1" s="9">
        <f>Parametry!B33/100*F15+Parametry!B33/100*F16+Parametry!B33/100*F17+Parametry!B33/100*F18+Parametry!B33/100*F19+Parametry!B33/100*F20+Parametry!B33/100*F21+Parametry!B33/100*F22+Parametry!B33/100*F23+Parametry!B33/100*F24+Parametry!B33/100*F25+Parametry!B33/100*F26+Parametry!B33/100*F27+Parametry!B33/100*F28+Parametry!B33/100*F29+Parametry!B33/100*F30+Parametry!B33/100*F31+Parametry!B33/100*F32+Parametry!B33/100*F33+Parametry!B33/100*F35+Parametry!B33/100*F36+Parametry!B33/100*F37+Parametry!B33/100*F38</f>
        <v>0</v>
      </c>
    </row>
    <row r="2" spans="1:12">
      <c r="A2" s="4" t="s">
        <v>13</v>
      </c>
      <c r="B2" s="22" t="s">
        <v>47</v>
      </c>
      <c r="C2" s="4" t="s">
        <v>13</v>
      </c>
      <c r="D2" s="12"/>
      <c r="E2" s="28"/>
      <c r="F2" s="12"/>
      <c r="G2" s="28"/>
      <c r="H2" s="12"/>
      <c r="I2" s="12"/>
      <c r="J2" s="3"/>
      <c r="K2" s="3"/>
      <c r="L2" s="9">
        <f>L1+Parametry!B33/100*F39+Parametry!B33/100*F40+Parametry!B33/100*F41+Parametry!B33/100*F42+Parametry!B33/100*F43+Parametry!B33/100*F44+Parametry!B33/100*F45+Parametry!B33/100*F46+Parametry!B33/100*F47+Parametry!B33/100*F48+Parametry!B33/100*F49+Parametry!B33/100*F50+Parametry!B33/100*F51+Parametry!B33/100*F52+Parametry!B33/100*F53+Parametry!B33/100*F54+Parametry!B33/100*F55+Parametry!B33/100*F56+Parametry!B33/100*F57+Parametry!B33/100*F58+Parametry!B33/100*F59+Parametry!B33/100*F60+Parametry!B33/100*F61</f>
        <v>0</v>
      </c>
    </row>
    <row r="3" spans="1:12" ht="48.75">
      <c r="A3" s="6" t="s">
        <v>13</v>
      </c>
      <c r="B3" s="17" t="s">
        <v>48</v>
      </c>
      <c r="C3" s="6" t="s">
        <v>13</v>
      </c>
      <c r="D3" s="13"/>
      <c r="E3" s="24"/>
      <c r="F3" s="13"/>
      <c r="G3" s="24"/>
      <c r="H3" s="13"/>
      <c r="I3" s="13">
        <f t="shared" ref="I3:I11" si="0">F3+H3</f>
        <v>0</v>
      </c>
      <c r="J3" s="3"/>
      <c r="K3" s="3"/>
      <c r="L3" s="9">
        <f>L2+Parametry!B33/100*F62+Parametry!B33/100*F63+Parametry!B33/100*F64+Parametry!B33/100*F65+Parametry!B33/100*F66+Parametry!B33/100*F67+Parametry!B33/100*F68+Parametry!B33/100*F69+Parametry!B33/100*F70+Parametry!B33/100*F71+Parametry!B33/100*F72+Parametry!B33/100*F73+Parametry!B33/100*F74+Parametry!B33/100*F75+Parametry!B33/100*F76+Parametry!B33/100*F77+Parametry!B33/100*F78+Parametry!B33/100*F79+Parametry!B33/100*F80+Parametry!B33/100*F81+Parametry!B33/100*F82+Parametry!B33/100*F83+Parametry!B33/100*F84</f>
        <v>0</v>
      </c>
    </row>
    <row r="4" spans="1:12">
      <c r="A4" s="6" t="s">
        <v>49</v>
      </c>
      <c r="B4" s="17" t="s">
        <v>50</v>
      </c>
      <c r="C4" s="6" t="s">
        <v>51</v>
      </c>
      <c r="D4" s="13">
        <v>1</v>
      </c>
      <c r="E4" s="24">
        <v>0</v>
      </c>
      <c r="F4" s="13">
        <f t="shared" ref="F4:F11" si="1">D4*E4</f>
        <v>0</v>
      </c>
      <c r="G4" s="24">
        <v>0</v>
      </c>
      <c r="H4" s="13">
        <f t="shared" ref="H4:H11" si="2">D4*G4</f>
        <v>0</v>
      </c>
      <c r="I4" s="13">
        <f t="shared" si="0"/>
        <v>0</v>
      </c>
      <c r="J4" s="3"/>
      <c r="K4" s="3"/>
      <c r="L4" s="9">
        <f>L3+Parametry!B33/100*F85+Parametry!B33/100*F86+Parametry!B33/100*F87+Parametry!B33/100*F88+Parametry!B33/100*F89+Parametry!B33/100*F90+Parametry!B33/100*F91+Parametry!B33/100*F92+Parametry!B33/100*F93+Parametry!B33/100*F94+Parametry!B33/100*F95+Parametry!B33/100*F96+Parametry!B33/100*F97+Parametry!B33/100*F98+Parametry!B33/100*F99+Parametry!B33/100*F100+Parametry!B33/100*F101+Parametry!B33/100*F102+Parametry!B33/100*F103+Parametry!B33/100*F104+Parametry!B33/100*F105+Parametry!B33/100*F106</f>
        <v>0</v>
      </c>
    </row>
    <row r="5" spans="1:12" ht="24.75">
      <c r="A5" s="6" t="s">
        <v>52</v>
      </c>
      <c r="B5" s="17" t="s">
        <v>53</v>
      </c>
      <c r="C5" s="6" t="s">
        <v>51</v>
      </c>
      <c r="D5" s="13">
        <v>1</v>
      </c>
      <c r="E5" s="24">
        <v>0</v>
      </c>
      <c r="F5" s="13">
        <f t="shared" si="1"/>
        <v>0</v>
      </c>
      <c r="G5" s="24">
        <v>0</v>
      </c>
      <c r="H5" s="13">
        <f t="shared" si="2"/>
        <v>0</v>
      </c>
      <c r="I5" s="13">
        <f t="shared" si="0"/>
        <v>0</v>
      </c>
      <c r="J5" s="3"/>
      <c r="K5" s="3"/>
      <c r="L5" s="9">
        <f>L4+Parametry!B33/100*F107+Parametry!B33/100*F108+Parametry!B33/100*F109+Parametry!B33/100*F110+Parametry!B33/100*F111+Parametry!B33/100*F112+Parametry!B33/100*F113+Parametry!B33/100*F114+Parametry!B33/100*F115+Parametry!B33/100*F116+Parametry!B33/100*F117+Parametry!B33/100*F118+Parametry!B33/100*F119+Parametry!B33/100*F120+Parametry!B33/100*F121+Parametry!B33/100*F122+Parametry!B33/100*F123+Parametry!B33/100*F124+Parametry!B33/100*F125+Parametry!B33/100*F126+Parametry!B33/100*F129+Parametry!B33/100*F130</f>
        <v>0</v>
      </c>
    </row>
    <row r="6" spans="1:12">
      <c r="A6" s="6" t="s">
        <v>54</v>
      </c>
      <c r="B6" s="17" t="s">
        <v>55</v>
      </c>
      <c r="C6" s="6" t="s">
        <v>51</v>
      </c>
      <c r="D6" s="13">
        <v>1</v>
      </c>
      <c r="E6" s="24">
        <v>0</v>
      </c>
      <c r="F6" s="13">
        <f t="shared" si="1"/>
        <v>0</v>
      </c>
      <c r="G6" s="24">
        <v>0</v>
      </c>
      <c r="H6" s="13">
        <f t="shared" si="2"/>
        <v>0</v>
      </c>
      <c r="I6" s="13">
        <f t="shared" si="0"/>
        <v>0</v>
      </c>
      <c r="J6" s="3"/>
      <c r="K6" s="3"/>
    </row>
    <row r="7" spans="1:12">
      <c r="A7" s="6" t="s">
        <v>56</v>
      </c>
      <c r="B7" s="17" t="s">
        <v>57</v>
      </c>
      <c r="C7" s="6" t="s">
        <v>51</v>
      </c>
      <c r="D7" s="13">
        <v>1</v>
      </c>
      <c r="E7" s="24">
        <v>0</v>
      </c>
      <c r="F7" s="13">
        <f t="shared" si="1"/>
        <v>0</v>
      </c>
      <c r="G7" s="24">
        <v>0</v>
      </c>
      <c r="H7" s="13">
        <f t="shared" si="2"/>
        <v>0</v>
      </c>
      <c r="I7" s="13">
        <f t="shared" si="0"/>
        <v>0</v>
      </c>
      <c r="J7" s="3"/>
      <c r="K7" s="3"/>
    </row>
    <row r="8" spans="1:12">
      <c r="A8" s="6" t="s">
        <v>58</v>
      </c>
      <c r="B8" s="17" t="s">
        <v>59</v>
      </c>
      <c r="C8" s="6" t="s">
        <v>51</v>
      </c>
      <c r="D8" s="13">
        <v>1</v>
      </c>
      <c r="E8" s="24">
        <v>0</v>
      </c>
      <c r="F8" s="13">
        <f t="shared" si="1"/>
        <v>0</v>
      </c>
      <c r="G8" s="24">
        <v>0</v>
      </c>
      <c r="H8" s="13">
        <f t="shared" si="2"/>
        <v>0</v>
      </c>
      <c r="I8" s="13">
        <f t="shared" si="0"/>
        <v>0</v>
      </c>
      <c r="J8" s="3"/>
      <c r="K8" s="3"/>
    </row>
    <row r="9" spans="1:12">
      <c r="A9" s="6" t="s">
        <v>60</v>
      </c>
      <c r="B9" s="17" t="s">
        <v>61</v>
      </c>
      <c r="C9" s="6" t="s">
        <v>51</v>
      </c>
      <c r="D9" s="13">
        <v>1</v>
      </c>
      <c r="E9" s="24">
        <v>0</v>
      </c>
      <c r="F9" s="13">
        <f t="shared" si="1"/>
        <v>0</v>
      </c>
      <c r="G9" s="24">
        <v>0</v>
      </c>
      <c r="H9" s="13">
        <f t="shared" si="2"/>
        <v>0</v>
      </c>
      <c r="I9" s="13">
        <f t="shared" si="0"/>
        <v>0</v>
      </c>
      <c r="J9" s="3"/>
      <c r="K9" s="3"/>
    </row>
    <row r="10" spans="1:12">
      <c r="A10" s="6" t="s">
        <v>62</v>
      </c>
      <c r="B10" s="17" t="s">
        <v>63</v>
      </c>
      <c r="C10" s="6" t="s">
        <v>51</v>
      </c>
      <c r="D10" s="13">
        <v>1</v>
      </c>
      <c r="E10" s="24">
        <v>0</v>
      </c>
      <c r="F10" s="13">
        <f t="shared" si="1"/>
        <v>0</v>
      </c>
      <c r="G10" s="24">
        <v>0</v>
      </c>
      <c r="H10" s="13">
        <f t="shared" si="2"/>
        <v>0</v>
      </c>
      <c r="I10" s="13">
        <f t="shared" si="0"/>
        <v>0</v>
      </c>
      <c r="J10" s="3"/>
      <c r="K10" s="3"/>
    </row>
    <row r="11" spans="1:12">
      <c r="A11" s="6" t="s">
        <v>64</v>
      </c>
      <c r="B11" s="17" t="s">
        <v>65</v>
      </c>
      <c r="C11" s="6" t="s">
        <v>51</v>
      </c>
      <c r="D11" s="13">
        <v>1</v>
      </c>
      <c r="E11" s="24">
        <v>0</v>
      </c>
      <c r="F11" s="13">
        <f t="shared" si="1"/>
        <v>0</v>
      </c>
      <c r="G11" s="24">
        <v>0</v>
      </c>
      <c r="H11" s="13">
        <f t="shared" si="2"/>
        <v>0</v>
      </c>
      <c r="I11" s="13">
        <f t="shared" si="0"/>
        <v>0</v>
      </c>
      <c r="J11" s="3"/>
      <c r="K11" s="3"/>
    </row>
    <row r="12" spans="1:12">
      <c r="A12" s="4" t="s">
        <v>13</v>
      </c>
      <c r="B12" s="22" t="s">
        <v>66</v>
      </c>
      <c r="C12" s="4" t="s">
        <v>13</v>
      </c>
      <c r="D12" s="14"/>
      <c r="E12" s="25"/>
      <c r="F12" s="32">
        <f>SUM(F3:F11)</f>
        <v>0</v>
      </c>
      <c r="G12" s="25"/>
      <c r="H12" s="32">
        <f>SUM(H3:H11)</f>
        <v>0</v>
      </c>
      <c r="I12" s="32">
        <f>SUM(I3:I11)</f>
        <v>0</v>
      </c>
      <c r="J12" s="3"/>
      <c r="K12" s="3"/>
    </row>
    <row r="13" spans="1:12">
      <c r="A13" s="4" t="s">
        <v>13</v>
      </c>
      <c r="B13" s="22" t="s">
        <v>67</v>
      </c>
      <c r="C13" s="4" t="s">
        <v>13</v>
      </c>
      <c r="D13" s="14"/>
      <c r="E13" s="25"/>
      <c r="F13" s="14"/>
      <c r="G13" s="25"/>
      <c r="H13" s="14"/>
      <c r="I13" s="14"/>
      <c r="J13" s="3"/>
      <c r="K13" s="3"/>
    </row>
    <row r="14" spans="1:12">
      <c r="A14" s="15" t="s">
        <v>13</v>
      </c>
      <c r="B14" s="18" t="s">
        <v>68</v>
      </c>
      <c r="C14" s="15" t="s">
        <v>13</v>
      </c>
      <c r="D14" s="16"/>
      <c r="E14" s="26"/>
      <c r="F14" s="16"/>
      <c r="G14" s="26"/>
      <c r="H14" s="16"/>
      <c r="I14" s="16"/>
      <c r="J14" s="3"/>
      <c r="K14" s="3"/>
    </row>
    <row r="15" spans="1:12" ht="24.75">
      <c r="A15" s="6" t="s">
        <v>217</v>
      </c>
      <c r="B15" s="17" t="s">
        <v>69</v>
      </c>
      <c r="C15" s="6" t="s">
        <v>51</v>
      </c>
      <c r="D15" s="13">
        <v>170</v>
      </c>
      <c r="E15" s="24">
        <v>0</v>
      </c>
      <c r="F15" s="13">
        <f t="shared" ref="F15:F27" si="3">D15*E15</f>
        <v>0</v>
      </c>
      <c r="G15" s="24">
        <v>0</v>
      </c>
      <c r="H15" s="13">
        <f t="shared" ref="H15:H27" si="4">D15*G15</f>
        <v>0</v>
      </c>
      <c r="I15" s="13">
        <f t="shared" ref="I15:I33" si="5">F15+H15</f>
        <v>0</v>
      </c>
      <c r="J15" s="3"/>
      <c r="K15" s="3"/>
    </row>
    <row r="16" spans="1:12" ht="24.75">
      <c r="A16" s="6" t="s">
        <v>218</v>
      </c>
      <c r="B16" s="17" t="s">
        <v>70</v>
      </c>
      <c r="C16" s="6" t="s">
        <v>51</v>
      </c>
      <c r="D16" s="13">
        <v>28</v>
      </c>
      <c r="E16" s="24">
        <v>0</v>
      </c>
      <c r="F16" s="13">
        <f t="shared" si="3"/>
        <v>0</v>
      </c>
      <c r="G16" s="24">
        <v>0</v>
      </c>
      <c r="H16" s="13">
        <f t="shared" si="4"/>
        <v>0</v>
      </c>
      <c r="I16" s="13">
        <f t="shared" si="5"/>
        <v>0</v>
      </c>
      <c r="J16" s="3"/>
      <c r="K16" s="3"/>
    </row>
    <row r="17" spans="1:11" ht="36.75">
      <c r="A17" s="6" t="s">
        <v>219</v>
      </c>
      <c r="B17" s="17" t="s">
        <v>71</v>
      </c>
      <c r="C17" s="6" t="s">
        <v>51</v>
      </c>
      <c r="D17" s="13">
        <v>34</v>
      </c>
      <c r="E17" s="24">
        <v>0</v>
      </c>
      <c r="F17" s="13">
        <f t="shared" si="3"/>
        <v>0</v>
      </c>
      <c r="G17" s="24">
        <v>0</v>
      </c>
      <c r="H17" s="13">
        <f t="shared" si="4"/>
        <v>0</v>
      </c>
      <c r="I17" s="13">
        <f t="shared" si="5"/>
        <v>0</v>
      </c>
      <c r="J17" s="3"/>
      <c r="K17" s="3"/>
    </row>
    <row r="18" spans="1:11" ht="36.75">
      <c r="A18" s="6" t="s">
        <v>220</v>
      </c>
      <c r="B18" s="17" t="s">
        <v>72</v>
      </c>
      <c r="C18" s="6" t="s">
        <v>51</v>
      </c>
      <c r="D18" s="13">
        <v>7</v>
      </c>
      <c r="E18" s="24">
        <v>0</v>
      </c>
      <c r="F18" s="13">
        <f t="shared" si="3"/>
        <v>0</v>
      </c>
      <c r="G18" s="24">
        <v>0</v>
      </c>
      <c r="H18" s="13">
        <f t="shared" si="4"/>
        <v>0</v>
      </c>
      <c r="I18" s="13">
        <f t="shared" si="5"/>
        <v>0</v>
      </c>
      <c r="J18" s="3"/>
      <c r="K18" s="3"/>
    </row>
    <row r="19" spans="1:11" ht="36.75">
      <c r="A19" s="6" t="s">
        <v>221</v>
      </c>
      <c r="B19" s="17" t="s">
        <v>345</v>
      </c>
      <c r="C19" s="6" t="s">
        <v>51</v>
      </c>
      <c r="D19" s="13">
        <v>1</v>
      </c>
      <c r="E19" s="24">
        <v>0</v>
      </c>
      <c r="F19" s="13">
        <f t="shared" si="3"/>
        <v>0</v>
      </c>
      <c r="G19" s="24">
        <v>0</v>
      </c>
      <c r="H19" s="13">
        <f t="shared" si="4"/>
        <v>0</v>
      </c>
      <c r="I19" s="13">
        <f t="shared" si="5"/>
        <v>0</v>
      </c>
      <c r="J19" s="3"/>
      <c r="K19" s="3"/>
    </row>
    <row r="20" spans="1:11" ht="48.75">
      <c r="A20" s="6" t="s">
        <v>222</v>
      </c>
      <c r="B20" s="17" t="s">
        <v>346</v>
      </c>
      <c r="C20" s="6" t="s">
        <v>51</v>
      </c>
      <c r="D20" s="13">
        <v>18</v>
      </c>
      <c r="E20" s="24">
        <v>0</v>
      </c>
      <c r="F20" s="13">
        <f t="shared" si="3"/>
        <v>0</v>
      </c>
      <c r="G20" s="24">
        <v>0</v>
      </c>
      <c r="H20" s="13">
        <f t="shared" si="4"/>
        <v>0</v>
      </c>
      <c r="I20" s="13">
        <f t="shared" si="5"/>
        <v>0</v>
      </c>
      <c r="J20" s="3"/>
      <c r="K20" s="3"/>
    </row>
    <row r="21" spans="1:11" ht="36.75">
      <c r="A21" s="6" t="s">
        <v>37</v>
      </c>
      <c r="B21" s="17" t="s">
        <v>73</v>
      </c>
      <c r="C21" s="6" t="s">
        <v>51</v>
      </c>
      <c r="D21" s="13">
        <v>19</v>
      </c>
      <c r="E21" s="24">
        <v>0</v>
      </c>
      <c r="F21" s="13">
        <f t="shared" si="3"/>
        <v>0</v>
      </c>
      <c r="G21" s="24">
        <v>0</v>
      </c>
      <c r="H21" s="13">
        <f t="shared" si="4"/>
        <v>0</v>
      </c>
      <c r="I21" s="13">
        <f t="shared" si="5"/>
        <v>0</v>
      </c>
      <c r="J21" s="3"/>
      <c r="K21" s="3"/>
    </row>
    <row r="22" spans="1:11" ht="24.75">
      <c r="A22" s="6" t="s">
        <v>223</v>
      </c>
      <c r="B22" s="17" t="s">
        <v>347</v>
      </c>
      <c r="C22" s="6" t="s">
        <v>51</v>
      </c>
      <c r="D22" s="13">
        <v>4</v>
      </c>
      <c r="E22" s="24">
        <v>0</v>
      </c>
      <c r="F22" s="13">
        <f t="shared" si="3"/>
        <v>0</v>
      </c>
      <c r="G22" s="24">
        <v>0</v>
      </c>
      <c r="H22" s="13">
        <f t="shared" si="4"/>
        <v>0</v>
      </c>
      <c r="I22" s="13">
        <f t="shared" si="5"/>
        <v>0</v>
      </c>
      <c r="J22" s="3"/>
      <c r="K22" s="3"/>
    </row>
    <row r="23" spans="1:11" ht="36.75">
      <c r="A23" s="6" t="s">
        <v>224</v>
      </c>
      <c r="B23" s="17" t="s">
        <v>74</v>
      </c>
      <c r="C23" s="6" t="s">
        <v>51</v>
      </c>
      <c r="D23" s="13">
        <v>86</v>
      </c>
      <c r="E23" s="24">
        <v>0</v>
      </c>
      <c r="F23" s="13">
        <f t="shared" si="3"/>
        <v>0</v>
      </c>
      <c r="G23" s="24">
        <v>0</v>
      </c>
      <c r="H23" s="13">
        <f t="shared" si="4"/>
        <v>0</v>
      </c>
      <c r="I23" s="13">
        <f t="shared" si="5"/>
        <v>0</v>
      </c>
      <c r="J23" s="3"/>
      <c r="K23" s="3"/>
    </row>
    <row r="24" spans="1:11" ht="36.75">
      <c r="A24" s="6" t="s">
        <v>225</v>
      </c>
      <c r="B24" s="17" t="s">
        <v>75</v>
      </c>
      <c r="C24" s="6" t="s">
        <v>51</v>
      </c>
      <c r="D24" s="13">
        <v>4</v>
      </c>
      <c r="E24" s="24">
        <v>0</v>
      </c>
      <c r="F24" s="13">
        <f t="shared" si="3"/>
        <v>0</v>
      </c>
      <c r="G24" s="24">
        <v>0</v>
      </c>
      <c r="H24" s="13">
        <f t="shared" si="4"/>
        <v>0</v>
      </c>
      <c r="I24" s="13">
        <f t="shared" si="5"/>
        <v>0</v>
      </c>
      <c r="J24" s="3"/>
      <c r="K24" s="3"/>
    </row>
    <row r="25" spans="1:11" ht="24.75">
      <c r="A25" s="6" t="s">
        <v>226</v>
      </c>
      <c r="B25" s="17" t="s">
        <v>76</v>
      </c>
      <c r="C25" s="6" t="s">
        <v>51</v>
      </c>
      <c r="D25" s="13">
        <v>1</v>
      </c>
      <c r="E25" s="24">
        <v>0</v>
      </c>
      <c r="F25" s="13">
        <f t="shared" si="3"/>
        <v>0</v>
      </c>
      <c r="G25" s="24">
        <v>0</v>
      </c>
      <c r="H25" s="13">
        <f t="shared" si="4"/>
        <v>0</v>
      </c>
      <c r="I25" s="13">
        <f t="shared" si="5"/>
        <v>0</v>
      </c>
      <c r="J25" s="3"/>
      <c r="K25" s="3"/>
    </row>
    <row r="26" spans="1:11" ht="24.75">
      <c r="A26" s="6" t="s">
        <v>227</v>
      </c>
      <c r="B26" s="17" t="s">
        <v>77</v>
      </c>
      <c r="C26" s="6" t="s">
        <v>51</v>
      </c>
      <c r="D26" s="13">
        <v>1</v>
      </c>
      <c r="E26" s="24">
        <v>0</v>
      </c>
      <c r="F26" s="13">
        <f t="shared" si="3"/>
        <v>0</v>
      </c>
      <c r="G26" s="24">
        <v>0</v>
      </c>
      <c r="H26" s="13">
        <f t="shared" si="4"/>
        <v>0</v>
      </c>
      <c r="I26" s="13">
        <f t="shared" si="5"/>
        <v>0</v>
      </c>
      <c r="J26" s="3"/>
      <c r="K26" s="3"/>
    </row>
    <row r="27" spans="1:11" ht="24.75">
      <c r="A27" s="6" t="s">
        <v>35</v>
      </c>
      <c r="B27" s="17" t="s">
        <v>348</v>
      </c>
      <c r="C27" s="6" t="s">
        <v>51</v>
      </c>
      <c r="D27" s="13">
        <v>2</v>
      </c>
      <c r="E27" s="24">
        <v>0</v>
      </c>
      <c r="F27" s="13">
        <f t="shared" si="3"/>
        <v>0</v>
      </c>
      <c r="G27" s="24">
        <v>0</v>
      </c>
      <c r="H27" s="13">
        <f t="shared" si="4"/>
        <v>0</v>
      </c>
      <c r="I27" s="13">
        <f t="shared" si="5"/>
        <v>0</v>
      </c>
      <c r="J27" s="3"/>
      <c r="K27" s="3"/>
    </row>
    <row r="28" spans="1:11" ht="36.75">
      <c r="A28" s="6" t="s">
        <v>228</v>
      </c>
      <c r="B28" s="17" t="s">
        <v>349</v>
      </c>
      <c r="C28" s="6" t="s">
        <v>51</v>
      </c>
      <c r="D28" s="13">
        <v>35</v>
      </c>
      <c r="E28" s="24">
        <v>0</v>
      </c>
      <c r="F28" s="13">
        <f t="shared" ref="F28:F33" si="6">D28*E28</f>
        <v>0</v>
      </c>
      <c r="G28" s="24">
        <v>0</v>
      </c>
      <c r="H28" s="13">
        <f t="shared" ref="H28:H33" si="7">D28*G28</f>
        <v>0</v>
      </c>
      <c r="I28" s="13">
        <f t="shared" si="5"/>
        <v>0</v>
      </c>
      <c r="J28" s="3"/>
      <c r="K28" s="3"/>
    </row>
    <row r="29" spans="1:11" ht="36.75">
      <c r="A29" s="6" t="s">
        <v>229</v>
      </c>
      <c r="B29" s="17" t="s">
        <v>350</v>
      </c>
      <c r="C29" s="6" t="s">
        <v>51</v>
      </c>
      <c r="D29" s="13">
        <v>13</v>
      </c>
      <c r="E29" s="24">
        <v>0</v>
      </c>
      <c r="F29" s="13">
        <f t="shared" si="6"/>
        <v>0</v>
      </c>
      <c r="G29" s="24">
        <v>0</v>
      </c>
      <c r="H29" s="13">
        <f t="shared" si="7"/>
        <v>0</v>
      </c>
      <c r="I29" s="13">
        <f t="shared" si="5"/>
        <v>0</v>
      </c>
      <c r="J29" s="3"/>
      <c r="K29" s="3"/>
    </row>
    <row r="30" spans="1:11" ht="36.75">
      <c r="A30" s="6" t="s">
        <v>230</v>
      </c>
      <c r="B30" s="17" t="s">
        <v>78</v>
      </c>
      <c r="C30" s="6" t="s">
        <v>51</v>
      </c>
      <c r="D30" s="13">
        <v>9</v>
      </c>
      <c r="E30" s="24">
        <v>0</v>
      </c>
      <c r="F30" s="13">
        <f t="shared" si="6"/>
        <v>0</v>
      </c>
      <c r="G30" s="24">
        <v>0</v>
      </c>
      <c r="H30" s="13">
        <f t="shared" si="7"/>
        <v>0</v>
      </c>
      <c r="I30" s="13">
        <f t="shared" si="5"/>
        <v>0</v>
      </c>
      <c r="J30" s="3"/>
      <c r="K30" s="3"/>
    </row>
    <row r="31" spans="1:11" ht="36.75">
      <c r="A31" s="6" t="s">
        <v>231</v>
      </c>
      <c r="B31" s="17" t="s">
        <v>351</v>
      </c>
      <c r="C31" s="6" t="s">
        <v>51</v>
      </c>
      <c r="D31" s="13">
        <v>7</v>
      </c>
      <c r="E31" s="24">
        <v>0</v>
      </c>
      <c r="F31" s="13">
        <f t="shared" si="6"/>
        <v>0</v>
      </c>
      <c r="G31" s="24">
        <v>0</v>
      </c>
      <c r="H31" s="13">
        <f t="shared" si="7"/>
        <v>0</v>
      </c>
      <c r="I31" s="13">
        <f t="shared" si="5"/>
        <v>0</v>
      </c>
      <c r="J31" s="3"/>
      <c r="K31" s="3"/>
    </row>
    <row r="32" spans="1:11" ht="36.75">
      <c r="A32" s="6" t="s">
        <v>232</v>
      </c>
      <c r="B32" s="17" t="s">
        <v>79</v>
      </c>
      <c r="C32" s="6" t="s">
        <v>51</v>
      </c>
      <c r="D32" s="13">
        <v>4</v>
      </c>
      <c r="E32" s="24">
        <v>0</v>
      </c>
      <c r="F32" s="13">
        <f t="shared" si="6"/>
        <v>0</v>
      </c>
      <c r="G32" s="24">
        <v>0</v>
      </c>
      <c r="H32" s="13">
        <f t="shared" si="7"/>
        <v>0</v>
      </c>
      <c r="I32" s="13">
        <f t="shared" si="5"/>
        <v>0</v>
      </c>
      <c r="J32" s="3"/>
      <c r="K32" s="3"/>
    </row>
    <row r="33" spans="1:11" ht="24.75">
      <c r="A33" s="6" t="s">
        <v>233</v>
      </c>
      <c r="B33" s="17" t="s">
        <v>80</v>
      </c>
      <c r="C33" s="6" t="s">
        <v>51</v>
      </c>
      <c r="D33" s="13">
        <v>2</v>
      </c>
      <c r="E33" s="24">
        <v>0</v>
      </c>
      <c r="F33" s="13">
        <f t="shared" si="6"/>
        <v>0</v>
      </c>
      <c r="G33" s="24">
        <v>0</v>
      </c>
      <c r="H33" s="13">
        <f t="shared" si="7"/>
        <v>0</v>
      </c>
      <c r="I33" s="13">
        <f t="shared" si="5"/>
        <v>0</v>
      </c>
      <c r="J33" s="3"/>
      <c r="K33" s="3"/>
    </row>
    <row r="34" spans="1:11" ht="26.25">
      <c r="A34" s="15" t="s">
        <v>13</v>
      </c>
      <c r="B34" s="18" t="s">
        <v>81</v>
      </c>
      <c r="C34" s="15" t="s">
        <v>13</v>
      </c>
      <c r="D34" s="16"/>
      <c r="E34" s="26"/>
      <c r="F34" s="16"/>
      <c r="G34" s="26"/>
      <c r="H34" s="16"/>
      <c r="I34" s="16"/>
      <c r="J34" s="3"/>
      <c r="K34" s="3"/>
    </row>
    <row r="35" spans="1:11">
      <c r="A35" s="6" t="s">
        <v>234</v>
      </c>
      <c r="B35" s="17" t="s">
        <v>82</v>
      </c>
      <c r="C35" s="6" t="s">
        <v>83</v>
      </c>
      <c r="D35" s="13">
        <v>5620</v>
      </c>
      <c r="E35" s="24">
        <v>0</v>
      </c>
      <c r="F35" s="13">
        <f t="shared" ref="F35:F66" si="8">D35*E35</f>
        <v>0</v>
      </c>
      <c r="G35" s="24">
        <v>0</v>
      </c>
      <c r="H35" s="13">
        <f t="shared" ref="H35:H66" si="9">D35*G35</f>
        <v>0</v>
      </c>
      <c r="I35" s="13">
        <f t="shared" ref="I35:I66" si="10">F35+H35</f>
        <v>0</v>
      </c>
      <c r="J35" s="3"/>
      <c r="K35" s="3"/>
    </row>
    <row r="36" spans="1:11">
      <c r="A36" s="6" t="s">
        <v>235</v>
      </c>
      <c r="B36" s="17" t="s">
        <v>84</v>
      </c>
      <c r="C36" s="6" t="s">
        <v>83</v>
      </c>
      <c r="D36" s="13">
        <v>950</v>
      </c>
      <c r="E36" s="24">
        <v>0</v>
      </c>
      <c r="F36" s="13">
        <f t="shared" si="8"/>
        <v>0</v>
      </c>
      <c r="G36" s="24">
        <v>0</v>
      </c>
      <c r="H36" s="13">
        <f t="shared" si="9"/>
        <v>0</v>
      </c>
      <c r="I36" s="13">
        <f t="shared" si="10"/>
        <v>0</v>
      </c>
      <c r="J36" s="3"/>
      <c r="K36" s="3"/>
    </row>
    <row r="37" spans="1:11">
      <c r="A37" s="6" t="s">
        <v>238</v>
      </c>
      <c r="B37" s="17" t="s">
        <v>85</v>
      </c>
      <c r="C37" s="6" t="s">
        <v>83</v>
      </c>
      <c r="D37" s="13">
        <v>60</v>
      </c>
      <c r="E37" s="24">
        <v>0</v>
      </c>
      <c r="F37" s="13">
        <f t="shared" si="8"/>
        <v>0</v>
      </c>
      <c r="G37" s="24">
        <v>0</v>
      </c>
      <c r="H37" s="13">
        <f t="shared" si="9"/>
        <v>0</v>
      </c>
      <c r="I37" s="13">
        <f t="shared" si="10"/>
        <v>0</v>
      </c>
      <c r="J37" s="3"/>
      <c r="K37" s="3"/>
    </row>
    <row r="38" spans="1:11">
      <c r="A38" s="6" t="s">
        <v>236</v>
      </c>
      <c r="B38" s="17" t="s">
        <v>86</v>
      </c>
      <c r="C38" s="6" t="s">
        <v>83</v>
      </c>
      <c r="D38" s="13">
        <v>6530</v>
      </c>
      <c r="E38" s="24">
        <v>0</v>
      </c>
      <c r="F38" s="13">
        <f t="shared" si="8"/>
        <v>0</v>
      </c>
      <c r="G38" s="24">
        <v>0</v>
      </c>
      <c r="H38" s="13">
        <f t="shared" si="9"/>
        <v>0</v>
      </c>
      <c r="I38" s="13">
        <f t="shared" si="10"/>
        <v>0</v>
      </c>
      <c r="J38" s="3"/>
      <c r="K38" s="3"/>
    </row>
    <row r="39" spans="1:11">
      <c r="A39" s="6" t="s">
        <v>239</v>
      </c>
      <c r="B39" s="17" t="s">
        <v>87</v>
      </c>
      <c r="C39" s="6" t="s">
        <v>83</v>
      </c>
      <c r="D39" s="13">
        <v>60</v>
      </c>
      <c r="E39" s="24">
        <v>0</v>
      </c>
      <c r="F39" s="13">
        <f t="shared" si="8"/>
        <v>0</v>
      </c>
      <c r="G39" s="24">
        <v>0</v>
      </c>
      <c r="H39" s="13">
        <f t="shared" si="9"/>
        <v>0</v>
      </c>
      <c r="I39" s="13">
        <f t="shared" si="10"/>
        <v>0</v>
      </c>
      <c r="J39" s="3"/>
      <c r="K39" s="3"/>
    </row>
    <row r="40" spans="1:11">
      <c r="A40" s="6" t="s">
        <v>240</v>
      </c>
      <c r="B40" s="17" t="s">
        <v>88</v>
      </c>
      <c r="C40" s="6" t="s">
        <v>83</v>
      </c>
      <c r="D40" s="13">
        <v>110</v>
      </c>
      <c r="E40" s="24">
        <v>0</v>
      </c>
      <c r="F40" s="13">
        <f t="shared" si="8"/>
        <v>0</v>
      </c>
      <c r="G40" s="24">
        <v>0</v>
      </c>
      <c r="H40" s="13">
        <f t="shared" si="9"/>
        <v>0</v>
      </c>
      <c r="I40" s="13">
        <f t="shared" si="10"/>
        <v>0</v>
      </c>
      <c r="J40" s="3"/>
      <c r="K40" s="3"/>
    </row>
    <row r="41" spans="1:11">
      <c r="A41" s="6" t="s">
        <v>241</v>
      </c>
      <c r="B41" s="17" t="s">
        <v>89</v>
      </c>
      <c r="C41" s="6" t="s">
        <v>83</v>
      </c>
      <c r="D41" s="13">
        <v>120</v>
      </c>
      <c r="E41" s="24">
        <v>0</v>
      </c>
      <c r="F41" s="13">
        <f t="shared" si="8"/>
        <v>0</v>
      </c>
      <c r="G41" s="24">
        <v>0</v>
      </c>
      <c r="H41" s="13">
        <f t="shared" si="9"/>
        <v>0</v>
      </c>
      <c r="I41" s="13">
        <f t="shared" si="10"/>
        <v>0</v>
      </c>
      <c r="J41" s="3"/>
      <c r="K41" s="3"/>
    </row>
    <row r="42" spans="1:11">
      <c r="A42" s="6" t="s">
        <v>242</v>
      </c>
      <c r="B42" s="17" t="s">
        <v>90</v>
      </c>
      <c r="C42" s="6" t="s">
        <v>83</v>
      </c>
      <c r="D42" s="13">
        <v>55</v>
      </c>
      <c r="E42" s="24">
        <v>0</v>
      </c>
      <c r="F42" s="13">
        <f t="shared" si="8"/>
        <v>0</v>
      </c>
      <c r="G42" s="24">
        <v>0</v>
      </c>
      <c r="H42" s="13">
        <f t="shared" si="9"/>
        <v>0</v>
      </c>
      <c r="I42" s="13">
        <f t="shared" si="10"/>
        <v>0</v>
      </c>
      <c r="J42" s="3"/>
      <c r="K42" s="3"/>
    </row>
    <row r="43" spans="1:11">
      <c r="A43" s="6" t="s">
        <v>243</v>
      </c>
      <c r="B43" s="17" t="s">
        <v>91</v>
      </c>
      <c r="C43" s="6" t="s">
        <v>83</v>
      </c>
      <c r="D43" s="13">
        <v>50</v>
      </c>
      <c r="E43" s="24">
        <v>0</v>
      </c>
      <c r="F43" s="13">
        <f t="shared" si="8"/>
        <v>0</v>
      </c>
      <c r="G43" s="24">
        <v>0</v>
      </c>
      <c r="H43" s="13">
        <f t="shared" si="9"/>
        <v>0</v>
      </c>
      <c r="I43" s="13">
        <f t="shared" si="10"/>
        <v>0</v>
      </c>
      <c r="J43" s="3"/>
      <c r="K43" s="3"/>
    </row>
    <row r="44" spans="1:11">
      <c r="A44" s="6" t="s">
        <v>244</v>
      </c>
      <c r="B44" s="17" t="s">
        <v>92</v>
      </c>
      <c r="C44" s="6" t="s">
        <v>83</v>
      </c>
      <c r="D44" s="13">
        <v>820</v>
      </c>
      <c r="E44" s="24">
        <v>0</v>
      </c>
      <c r="F44" s="13">
        <f t="shared" si="8"/>
        <v>0</v>
      </c>
      <c r="G44" s="24">
        <v>0</v>
      </c>
      <c r="H44" s="13">
        <f t="shared" si="9"/>
        <v>0</v>
      </c>
      <c r="I44" s="13">
        <f t="shared" si="10"/>
        <v>0</v>
      </c>
      <c r="J44" s="3"/>
      <c r="K44" s="3"/>
    </row>
    <row r="45" spans="1:11">
      <c r="A45" s="6" t="s">
        <v>245</v>
      </c>
      <c r="B45" s="17" t="s">
        <v>93</v>
      </c>
      <c r="C45" s="6" t="s">
        <v>83</v>
      </c>
      <c r="D45" s="13">
        <v>1290</v>
      </c>
      <c r="E45" s="24">
        <v>0</v>
      </c>
      <c r="F45" s="13">
        <f t="shared" si="8"/>
        <v>0</v>
      </c>
      <c r="G45" s="24">
        <v>0</v>
      </c>
      <c r="H45" s="13">
        <f t="shared" si="9"/>
        <v>0</v>
      </c>
      <c r="I45" s="13">
        <f t="shared" si="10"/>
        <v>0</v>
      </c>
      <c r="J45" s="3"/>
      <c r="K45" s="3"/>
    </row>
    <row r="46" spans="1:11">
      <c r="A46" s="6" t="s">
        <v>246</v>
      </c>
      <c r="B46" s="17" t="s">
        <v>94</v>
      </c>
      <c r="C46" s="6" t="s">
        <v>83</v>
      </c>
      <c r="D46" s="13">
        <v>210</v>
      </c>
      <c r="E46" s="24">
        <v>0</v>
      </c>
      <c r="F46" s="13">
        <f t="shared" si="8"/>
        <v>0</v>
      </c>
      <c r="G46" s="24">
        <v>0</v>
      </c>
      <c r="H46" s="13">
        <f t="shared" si="9"/>
        <v>0</v>
      </c>
      <c r="I46" s="13">
        <f t="shared" si="10"/>
        <v>0</v>
      </c>
      <c r="J46" s="3"/>
      <c r="K46" s="3"/>
    </row>
    <row r="47" spans="1:11">
      <c r="A47" s="6" t="s">
        <v>247</v>
      </c>
      <c r="B47" s="17" t="s">
        <v>95</v>
      </c>
      <c r="C47" s="6" t="s">
        <v>83</v>
      </c>
      <c r="D47" s="13">
        <v>190</v>
      </c>
      <c r="E47" s="24">
        <v>0</v>
      </c>
      <c r="F47" s="13">
        <f t="shared" si="8"/>
        <v>0</v>
      </c>
      <c r="G47" s="24">
        <v>0</v>
      </c>
      <c r="H47" s="13">
        <f t="shared" si="9"/>
        <v>0</v>
      </c>
      <c r="I47" s="13">
        <f t="shared" si="10"/>
        <v>0</v>
      </c>
      <c r="J47" s="3"/>
      <c r="K47" s="3"/>
    </row>
    <row r="48" spans="1:11">
      <c r="A48" s="6" t="s">
        <v>248</v>
      </c>
      <c r="B48" s="17" t="s">
        <v>96</v>
      </c>
      <c r="C48" s="6" t="s">
        <v>83</v>
      </c>
      <c r="D48" s="13">
        <v>5</v>
      </c>
      <c r="E48" s="24">
        <v>0</v>
      </c>
      <c r="F48" s="13">
        <f t="shared" si="8"/>
        <v>0</v>
      </c>
      <c r="G48" s="24">
        <v>0</v>
      </c>
      <c r="H48" s="13">
        <f t="shared" si="9"/>
        <v>0</v>
      </c>
      <c r="I48" s="13">
        <f t="shared" si="10"/>
        <v>0</v>
      </c>
      <c r="J48" s="3"/>
      <c r="K48" s="3"/>
    </row>
    <row r="49" spans="1:11">
      <c r="A49" s="6" t="s">
        <v>249</v>
      </c>
      <c r="B49" s="17" t="s">
        <v>97</v>
      </c>
      <c r="C49" s="6" t="s">
        <v>83</v>
      </c>
      <c r="D49" s="13">
        <v>10</v>
      </c>
      <c r="E49" s="24">
        <v>0</v>
      </c>
      <c r="F49" s="13">
        <f t="shared" si="8"/>
        <v>0</v>
      </c>
      <c r="G49" s="24">
        <v>0</v>
      </c>
      <c r="H49" s="13">
        <f t="shared" si="9"/>
        <v>0</v>
      </c>
      <c r="I49" s="13">
        <f t="shared" si="10"/>
        <v>0</v>
      </c>
      <c r="J49" s="3"/>
      <c r="K49" s="3"/>
    </row>
    <row r="50" spans="1:11" ht="24.75">
      <c r="A50" s="6" t="s">
        <v>250</v>
      </c>
      <c r="B50" s="17" t="s">
        <v>98</v>
      </c>
      <c r="C50" s="6" t="s">
        <v>83</v>
      </c>
      <c r="D50" s="13">
        <v>80</v>
      </c>
      <c r="E50" s="24">
        <v>0</v>
      </c>
      <c r="F50" s="13">
        <f t="shared" si="8"/>
        <v>0</v>
      </c>
      <c r="G50" s="24">
        <v>0</v>
      </c>
      <c r="H50" s="13">
        <f t="shared" si="9"/>
        <v>0</v>
      </c>
      <c r="I50" s="13">
        <f t="shared" si="10"/>
        <v>0</v>
      </c>
      <c r="J50" s="3"/>
      <c r="K50" s="3"/>
    </row>
    <row r="51" spans="1:11" ht="24.75">
      <c r="A51" s="6" t="s">
        <v>251</v>
      </c>
      <c r="B51" s="17" t="s">
        <v>99</v>
      </c>
      <c r="C51" s="6" t="s">
        <v>83</v>
      </c>
      <c r="D51" s="13">
        <v>110</v>
      </c>
      <c r="E51" s="24">
        <v>0</v>
      </c>
      <c r="F51" s="13">
        <f t="shared" si="8"/>
        <v>0</v>
      </c>
      <c r="G51" s="24">
        <v>0</v>
      </c>
      <c r="H51" s="13">
        <f t="shared" si="9"/>
        <v>0</v>
      </c>
      <c r="I51" s="13">
        <f t="shared" si="10"/>
        <v>0</v>
      </c>
      <c r="J51" s="3"/>
      <c r="K51" s="3"/>
    </row>
    <row r="52" spans="1:11">
      <c r="A52" s="6" t="s">
        <v>252</v>
      </c>
      <c r="B52" s="17" t="s">
        <v>100</v>
      </c>
      <c r="C52" s="6" t="s">
        <v>83</v>
      </c>
      <c r="D52" s="13">
        <v>40</v>
      </c>
      <c r="E52" s="24">
        <v>0</v>
      </c>
      <c r="F52" s="13">
        <f t="shared" si="8"/>
        <v>0</v>
      </c>
      <c r="G52" s="24">
        <v>0</v>
      </c>
      <c r="H52" s="13">
        <f t="shared" si="9"/>
        <v>0</v>
      </c>
      <c r="I52" s="13">
        <f t="shared" si="10"/>
        <v>0</v>
      </c>
      <c r="J52" s="3"/>
      <c r="K52" s="3"/>
    </row>
    <row r="53" spans="1:11">
      <c r="A53" s="6" t="s">
        <v>253</v>
      </c>
      <c r="B53" s="17" t="s">
        <v>101</v>
      </c>
      <c r="C53" s="6" t="s">
        <v>83</v>
      </c>
      <c r="D53" s="13">
        <v>50</v>
      </c>
      <c r="E53" s="24">
        <v>0</v>
      </c>
      <c r="F53" s="13">
        <f t="shared" si="8"/>
        <v>0</v>
      </c>
      <c r="G53" s="24">
        <v>0</v>
      </c>
      <c r="H53" s="13">
        <f t="shared" si="9"/>
        <v>0</v>
      </c>
      <c r="I53" s="13">
        <f t="shared" si="10"/>
        <v>0</v>
      </c>
      <c r="J53" s="3"/>
      <c r="K53" s="3"/>
    </row>
    <row r="54" spans="1:11">
      <c r="A54" s="6" t="s">
        <v>254</v>
      </c>
      <c r="B54" s="17" t="s">
        <v>102</v>
      </c>
      <c r="C54" s="6" t="s">
        <v>83</v>
      </c>
      <c r="D54" s="13">
        <v>5</v>
      </c>
      <c r="E54" s="24">
        <v>0</v>
      </c>
      <c r="F54" s="13">
        <f t="shared" si="8"/>
        <v>0</v>
      </c>
      <c r="G54" s="24">
        <v>0</v>
      </c>
      <c r="H54" s="13">
        <f t="shared" si="9"/>
        <v>0</v>
      </c>
      <c r="I54" s="13">
        <f t="shared" si="10"/>
        <v>0</v>
      </c>
      <c r="J54" s="3"/>
      <c r="K54" s="3"/>
    </row>
    <row r="55" spans="1:11">
      <c r="A55" s="6" t="s">
        <v>255</v>
      </c>
      <c r="B55" s="17" t="s">
        <v>103</v>
      </c>
      <c r="C55" s="6" t="s">
        <v>104</v>
      </c>
      <c r="D55" s="13">
        <v>8</v>
      </c>
      <c r="E55" s="24">
        <v>0</v>
      </c>
      <c r="F55" s="13">
        <f t="shared" si="8"/>
        <v>0</v>
      </c>
      <c r="G55" s="24">
        <v>0</v>
      </c>
      <c r="H55" s="13">
        <f t="shared" si="9"/>
        <v>0</v>
      </c>
      <c r="I55" s="13">
        <f t="shared" si="10"/>
        <v>0</v>
      </c>
      <c r="J55" s="3"/>
      <c r="K55" s="3"/>
    </row>
    <row r="56" spans="1:11" ht="24.75">
      <c r="A56" s="6" t="s">
        <v>256</v>
      </c>
      <c r="B56" s="17" t="s">
        <v>105</v>
      </c>
      <c r="C56" s="6" t="s">
        <v>83</v>
      </c>
      <c r="D56" s="13">
        <v>120</v>
      </c>
      <c r="E56" s="24">
        <v>0</v>
      </c>
      <c r="F56" s="13">
        <f t="shared" si="8"/>
        <v>0</v>
      </c>
      <c r="G56" s="24">
        <v>0</v>
      </c>
      <c r="H56" s="13">
        <f t="shared" si="9"/>
        <v>0</v>
      </c>
      <c r="I56" s="13">
        <f t="shared" si="10"/>
        <v>0</v>
      </c>
      <c r="J56" s="3"/>
      <c r="K56" s="3"/>
    </row>
    <row r="57" spans="1:11">
      <c r="A57" s="6" t="s">
        <v>257</v>
      </c>
      <c r="B57" s="17" t="s">
        <v>106</v>
      </c>
      <c r="C57" s="6" t="s">
        <v>83</v>
      </c>
      <c r="D57" s="13">
        <v>350</v>
      </c>
      <c r="E57" s="24">
        <v>0</v>
      </c>
      <c r="F57" s="13">
        <f t="shared" si="8"/>
        <v>0</v>
      </c>
      <c r="G57" s="24">
        <v>0</v>
      </c>
      <c r="H57" s="13">
        <f t="shared" si="9"/>
        <v>0</v>
      </c>
      <c r="I57" s="13">
        <f t="shared" si="10"/>
        <v>0</v>
      </c>
      <c r="J57" s="3"/>
      <c r="K57" s="3"/>
    </row>
    <row r="58" spans="1:11">
      <c r="A58" s="6" t="s">
        <v>258</v>
      </c>
      <c r="B58" s="17" t="s">
        <v>107</v>
      </c>
      <c r="C58" s="6" t="s">
        <v>83</v>
      </c>
      <c r="D58" s="13">
        <v>550</v>
      </c>
      <c r="E58" s="24">
        <v>0</v>
      </c>
      <c r="F58" s="13">
        <f t="shared" si="8"/>
        <v>0</v>
      </c>
      <c r="G58" s="24">
        <v>0</v>
      </c>
      <c r="H58" s="13">
        <f t="shared" si="9"/>
        <v>0</v>
      </c>
      <c r="I58" s="13">
        <f t="shared" si="10"/>
        <v>0</v>
      </c>
      <c r="J58" s="3"/>
      <c r="K58" s="3"/>
    </row>
    <row r="59" spans="1:11">
      <c r="A59" s="6" t="s">
        <v>259</v>
      </c>
      <c r="B59" s="17" t="s">
        <v>108</v>
      </c>
      <c r="C59" s="6" t="s">
        <v>83</v>
      </c>
      <c r="D59" s="13">
        <v>20</v>
      </c>
      <c r="E59" s="24">
        <v>0</v>
      </c>
      <c r="F59" s="13">
        <f t="shared" si="8"/>
        <v>0</v>
      </c>
      <c r="G59" s="24">
        <v>0</v>
      </c>
      <c r="H59" s="13">
        <f t="shared" si="9"/>
        <v>0</v>
      </c>
      <c r="I59" s="13">
        <f t="shared" si="10"/>
        <v>0</v>
      </c>
      <c r="J59" s="3"/>
      <c r="K59" s="3"/>
    </row>
    <row r="60" spans="1:11">
      <c r="A60" s="6" t="s">
        <v>260</v>
      </c>
      <c r="B60" s="17" t="s">
        <v>109</v>
      </c>
      <c r="C60" s="6" t="s">
        <v>83</v>
      </c>
      <c r="D60" s="13">
        <v>120</v>
      </c>
      <c r="E60" s="24">
        <v>0</v>
      </c>
      <c r="F60" s="13">
        <f t="shared" si="8"/>
        <v>0</v>
      </c>
      <c r="G60" s="24">
        <v>0</v>
      </c>
      <c r="H60" s="13">
        <f t="shared" si="9"/>
        <v>0</v>
      </c>
      <c r="I60" s="13">
        <f t="shared" si="10"/>
        <v>0</v>
      </c>
      <c r="J60" s="3"/>
      <c r="K60" s="3"/>
    </row>
    <row r="61" spans="1:11">
      <c r="A61" s="6" t="s">
        <v>261</v>
      </c>
      <c r="B61" s="17" t="s">
        <v>110</v>
      </c>
      <c r="C61" s="6" t="s">
        <v>83</v>
      </c>
      <c r="D61" s="13">
        <v>210</v>
      </c>
      <c r="E61" s="24">
        <v>0</v>
      </c>
      <c r="F61" s="13">
        <f t="shared" si="8"/>
        <v>0</v>
      </c>
      <c r="G61" s="24">
        <v>0</v>
      </c>
      <c r="H61" s="13">
        <f t="shared" si="9"/>
        <v>0</v>
      </c>
      <c r="I61" s="13">
        <f t="shared" si="10"/>
        <v>0</v>
      </c>
      <c r="J61" s="3"/>
      <c r="K61" s="3"/>
    </row>
    <row r="62" spans="1:11">
      <c r="A62" s="6" t="s">
        <v>262</v>
      </c>
      <c r="B62" s="17" t="s">
        <v>111</v>
      </c>
      <c r="C62" s="6" t="s">
        <v>83</v>
      </c>
      <c r="D62" s="13">
        <v>130</v>
      </c>
      <c r="E62" s="24">
        <v>0</v>
      </c>
      <c r="F62" s="13">
        <f t="shared" si="8"/>
        <v>0</v>
      </c>
      <c r="G62" s="24">
        <v>0</v>
      </c>
      <c r="H62" s="13">
        <f t="shared" si="9"/>
        <v>0</v>
      </c>
      <c r="I62" s="13">
        <f t="shared" si="10"/>
        <v>0</v>
      </c>
      <c r="J62" s="3"/>
      <c r="K62" s="3"/>
    </row>
    <row r="63" spans="1:11">
      <c r="A63" s="6" t="s">
        <v>263</v>
      </c>
      <c r="B63" s="17" t="s">
        <v>112</v>
      </c>
      <c r="C63" s="6" t="s">
        <v>83</v>
      </c>
      <c r="D63" s="13">
        <v>10</v>
      </c>
      <c r="E63" s="24">
        <v>0</v>
      </c>
      <c r="F63" s="13">
        <f t="shared" si="8"/>
        <v>0</v>
      </c>
      <c r="G63" s="24">
        <v>0</v>
      </c>
      <c r="H63" s="13">
        <f t="shared" si="9"/>
        <v>0</v>
      </c>
      <c r="I63" s="13">
        <f t="shared" si="10"/>
        <v>0</v>
      </c>
      <c r="J63" s="3"/>
      <c r="K63" s="3"/>
    </row>
    <row r="64" spans="1:11">
      <c r="A64" s="6" t="s">
        <v>264</v>
      </c>
      <c r="B64" s="17" t="s">
        <v>113</v>
      </c>
      <c r="C64" s="6" t="s">
        <v>83</v>
      </c>
      <c r="D64" s="13">
        <v>150</v>
      </c>
      <c r="E64" s="24">
        <v>0</v>
      </c>
      <c r="F64" s="13">
        <f t="shared" si="8"/>
        <v>0</v>
      </c>
      <c r="G64" s="24">
        <v>0</v>
      </c>
      <c r="H64" s="13">
        <f t="shared" si="9"/>
        <v>0</v>
      </c>
      <c r="I64" s="13">
        <f t="shared" si="10"/>
        <v>0</v>
      </c>
      <c r="J64" s="3"/>
      <c r="K64" s="3"/>
    </row>
    <row r="65" spans="1:11">
      <c r="A65" s="6" t="s">
        <v>265</v>
      </c>
      <c r="B65" s="17" t="s">
        <v>114</v>
      </c>
      <c r="C65" s="6" t="s">
        <v>83</v>
      </c>
      <c r="D65" s="13">
        <v>170</v>
      </c>
      <c r="E65" s="24">
        <v>0</v>
      </c>
      <c r="F65" s="13">
        <f t="shared" si="8"/>
        <v>0</v>
      </c>
      <c r="G65" s="24">
        <v>0</v>
      </c>
      <c r="H65" s="13">
        <f t="shared" si="9"/>
        <v>0</v>
      </c>
      <c r="I65" s="13">
        <f t="shared" si="10"/>
        <v>0</v>
      </c>
      <c r="J65" s="3"/>
      <c r="K65" s="3"/>
    </row>
    <row r="66" spans="1:11">
      <c r="A66" s="6" t="s">
        <v>266</v>
      </c>
      <c r="B66" s="17" t="s">
        <v>115</v>
      </c>
      <c r="C66" s="6" t="s">
        <v>83</v>
      </c>
      <c r="D66" s="13">
        <v>140</v>
      </c>
      <c r="E66" s="24">
        <v>0</v>
      </c>
      <c r="F66" s="13">
        <f t="shared" si="8"/>
        <v>0</v>
      </c>
      <c r="G66" s="24">
        <v>0</v>
      </c>
      <c r="H66" s="13">
        <f t="shared" si="9"/>
        <v>0</v>
      </c>
      <c r="I66" s="13">
        <f t="shared" si="10"/>
        <v>0</v>
      </c>
      <c r="J66" s="3"/>
      <c r="K66" s="3"/>
    </row>
    <row r="67" spans="1:11" ht="24.75">
      <c r="A67" s="6" t="s">
        <v>267</v>
      </c>
      <c r="B67" s="17" t="s">
        <v>116</v>
      </c>
      <c r="C67" s="6" t="s">
        <v>83</v>
      </c>
      <c r="D67" s="13">
        <v>70</v>
      </c>
      <c r="E67" s="24">
        <v>0</v>
      </c>
      <c r="F67" s="13">
        <f t="shared" ref="F67:F98" si="11">D67*E67</f>
        <v>0</v>
      </c>
      <c r="G67" s="24">
        <v>0</v>
      </c>
      <c r="H67" s="13">
        <f t="shared" ref="H67:H98" si="12">D67*G67</f>
        <v>0</v>
      </c>
      <c r="I67" s="13">
        <f t="shared" ref="I67:I98" si="13">F67+H67</f>
        <v>0</v>
      </c>
      <c r="J67" s="3"/>
      <c r="K67" s="3"/>
    </row>
    <row r="68" spans="1:11" ht="24.75">
      <c r="A68" s="6" t="s">
        <v>268</v>
      </c>
      <c r="B68" s="17" t="s">
        <v>117</v>
      </c>
      <c r="C68" s="6" t="s">
        <v>83</v>
      </c>
      <c r="D68" s="13">
        <v>60</v>
      </c>
      <c r="E68" s="24">
        <v>0</v>
      </c>
      <c r="F68" s="13">
        <f t="shared" si="11"/>
        <v>0</v>
      </c>
      <c r="G68" s="24">
        <v>0</v>
      </c>
      <c r="H68" s="13">
        <f t="shared" si="12"/>
        <v>0</v>
      </c>
      <c r="I68" s="13">
        <f t="shared" si="13"/>
        <v>0</v>
      </c>
      <c r="J68" s="3"/>
      <c r="K68" s="3"/>
    </row>
    <row r="69" spans="1:11" ht="24.75">
      <c r="A69" s="6" t="s">
        <v>269</v>
      </c>
      <c r="B69" s="17" t="s">
        <v>118</v>
      </c>
      <c r="C69" s="6" t="s">
        <v>83</v>
      </c>
      <c r="D69" s="13">
        <v>25</v>
      </c>
      <c r="E69" s="24">
        <v>0</v>
      </c>
      <c r="F69" s="13">
        <f t="shared" si="11"/>
        <v>0</v>
      </c>
      <c r="G69" s="24">
        <v>0</v>
      </c>
      <c r="H69" s="13">
        <f t="shared" si="12"/>
        <v>0</v>
      </c>
      <c r="I69" s="13">
        <f t="shared" si="13"/>
        <v>0</v>
      </c>
      <c r="J69" s="3"/>
      <c r="K69" s="3"/>
    </row>
    <row r="70" spans="1:11" ht="24.75">
      <c r="A70" s="6" t="s">
        <v>270</v>
      </c>
      <c r="B70" s="17" t="s">
        <v>119</v>
      </c>
      <c r="C70" s="6" t="s">
        <v>83</v>
      </c>
      <c r="D70" s="13">
        <v>120</v>
      </c>
      <c r="E70" s="24">
        <v>0</v>
      </c>
      <c r="F70" s="13">
        <f t="shared" si="11"/>
        <v>0</v>
      </c>
      <c r="G70" s="24">
        <v>0</v>
      </c>
      <c r="H70" s="13">
        <f t="shared" si="12"/>
        <v>0</v>
      </c>
      <c r="I70" s="13">
        <f t="shared" si="13"/>
        <v>0</v>
      </c>
      <c r="J70" s="3"/>
      <c r="K70" s="3"/>
    </row>
    <row r="71" spans="1:11" ht="24.75">
      <c r="A71" s="6" t="s">
        <v>271</v>
      </c>
      <c r="B71" s="17" t="s">
        <v>120</v>
      </c>
      <c r="C71" s="6" t="s">
        <v>83</v>
      </c>
      <c r="D71" s="13">
        <v>60</v>
      </c>
      <c r="E71" s="24">
        <v>0</v>
      </c>
      <c r="F71" s="13">
        <f t="shared" si="11"/>
        <v>0</v>
      </c>
      <c r="G71" s="24">
        <v>0</v>
      </c>
      <c r="H71" s="13">
        <f t="shared" si="12"/>
        <v>0</v>
      </c>
      <c r="I71" s="13">
        <f t="shared" si="13"/>
        <v>0</v>
      </c>
      <c r="J71" s="3"/>
      <c r="K71" s="3"/>
    </row>
    <row r="72" spans="1:11" ht="24.75">
      <c r="A72" s="6" t="s">
        <v>272</v>
      </c>
      <c r="B72" s="17" t="s">
        <v>121</v>
      </c>
      <c r="C72" s="6" t="s">
        <v>83</v>
      </c>
      <c r="D72" s="13">
        <v>20</v>
      </c>
      <c r="E72" s="24">
        <v>0</v>
      </c>
      <c r="F72" s="13">
        <f t="shared" si="11"/>
        <v>0</v>
      </c>
      <c r="G72" s="24">
        <v>0</v>
      </c>
      <c r="H72" s="13">
        <f t="shared" si="12"/>
        <v>0</v>
      </c>
      <c r="I72" s="13">
        <f t="shared" si="13"/>
        <v>0</v>
      </c>
      <c r="J72" s="3"/>
      <c r="K72" s="3"/>
    </row>
    <row r="73" spans="1:11" ht="24.75">
      <c r="A73" s="6" t="s">
        <v>273</v>
      </c>
      <c r="B73" s="17" t="s">
        <v>122</v>
      </c>
      <c r="C73" s="6" t="s">
        <v>83</v>
      </c>
      <c r="D73" s="13">
        <v>140</v>
      </c>
      <c r="E73" s="24">
        <v>0</v>
      </c>
      <c r="F73" s="13">
        <f t="shared" si="11"/>
        <v>0</v>
      </c>
      <c r="G73" s="24">
        <v>0</v>
      </c>
      <c r="H73" s="13">
        <f t="shared" si="12"/>
        <v>0</v>
      </c>
      <c r="I73" s="13">
        <f t="shared" si="13"/>
        <v>0</v>
      </c>
      <c r="J73" s="3"/>
      <c r="K73" s="3"/>
    </row>
    <row r="74" spans="1:11">
      <c r="A74" s="6" t="s">
        <v>274</v>
      </c>
      <c r="B74" s="17" t="s">
        <v>123</v>
      </c>
      <c r="C74" s="6" t="s">
        <v>104</v>
      </c>
      <c r="D74" s="13">
        <v>60</v>
      </c>
      <c r="E74" s="24">
        <v>0</v>
      </c>
      <c r="F74" s="13">
        <f t="shared" si="11"/>
        <v>0</v>
      </c>
      <c r="G74" s="24">
        <v>0</v>
      </c>
      <c r="H74" s="13">
        <f t="shared" si="12"/>
        <v>0</v>
      </c>
      <c r="I74" s="13">
        <f t="shared" si="13"/>
        <v>0</v>
      </c>
      <c r="J74" s="3"/>
      <c r="K74" s="3"/>
    </row>
    <row r="75" spans="1:11">
      <c r="A75" s="6" t="s">
        <v>275</v>
      </c>
      <c r="B75" s="17" t="s">
        <v>124</v>
      </c>
      <c r="C75" s="6" t="s">
        <v>104</v>
      </c>
      <c r="D75" s="13">
        <v>68</v>
      </c>
      <c r="E75" s="24">
        <v>0</v>
      </c>
      <c r="F75" s="13">
        <f t="shared" si="11"/>
        <v>0</v>
      </c>
      <c r="G75" s="24">
        <v>0</v>
      </c>
      <c r="H75" s="13">
        <f t="shared" si="12"/>
        <v>0</v>
      </c>
      <c r="I75" s="13">
        <f t="shared" si="13"/>
        <v>0</v>
      </c>
      <c r="J75" s="3"/>
      <c r="K75" s="3"/>
    </row>
    <row r="76" spans="1:11">
      <c r="A76" s="6" t="s">
        <v>276</v>
      </c>
      <c r="B76" s="17" t="s">
        <v>125</v>
      </c>
      <c r="C76" s="6" t="s">
        <v>104</v>
      </c>
      <c r="D76" s="13">
        <v>39</v>
      </c>
      <c r="E76" s="24">
        <v>0</v>
      </c>
      <c r="F76" s="13">
        <f t="shared" si="11"/>
        <v>0</v>
      </c>
      <c r="G76" s="24">
        <v>0</v>
      </c>
      <c r="H76" s="13">
        <f t="shared" si="12"/>
        <v>0</v>
      </c>
      <c r="I76" s="13">
        <f t="shared" si="13"/>
        <v>0</v>
      </c>
      <c r="J76" s="3"/>
      <c r="K76" s="3"/>
    </row>
    <row r="77" spans="1:11">
      <c r="A77" s="6" t="s">
        <v>277</v>
      </c>
      <c r="B77" s="17" t="s">
        <v>126</v>
      </c>
      <c r="C77" s="6" t="s">
        <v>104</v>
      </c>
      <c r="D77" s="13">
        <v>7</v>
      </c>
      <c r="E77" s="24">
        <v>0</v>
      </c>
      <c r="F77" s="13">
        <f t="shared" si="11"/>
        <v>0</v>
      </c>
      <c r="G77" s="24">
        <v>0</v>
      </c>
      <c r="H77" s="13">
        <f t="shared" si="12"/>
        <v>0</v>
      </c>
      <c r="I77" s="13">
        <f t="shared" si="13"/>
        <v>0</v>
      </c>
      <c r="J77" s="3"/>
      <c r="K77" s="3"/>
    </row>
    <row r="78" spans="1:11">
      <c r="A78" s="6" t="s">
        <v>278</v>
      </c>
      <c r="B78" s="17" t="s">
        <v>127</v>
      </c>
      <c r="C78" s="6" t="s">
        <v>104</v>
      </c>
      <c r="D78" s="13">
        <v>20</v>
      </c>
      <c r="E78" s="24">
        <v>0</v>
      </c>
      <c r="F78" s="13">
        <f t="shared" si="11"/>
        <v>0</v>
      </c>
      <c r="G78" s="24">
        <v>0</v>
      </c>
      <c r="H78" s="13">
        <f t="shared" si="12"/>
        <v>0</v>
      </c>
      <c r="I78" s="13">
        <f t="shared" si="13"/>
        <v>0</v>
      </c>
      <c r="J78" s="3"/>
      <c r="K78" s="3"/>
    </row>
    <row r="79" spans="1:11">
      <c r="A79" s="6" t="s">
        <v>279</v>
      </c>
      <c r="B79" s="17" t="s">
        <v>128</v>
      </c>
      <c r="C79" s="6" t="s">
        <v>104</v>
      </c>
      <c r="D79" s="13">
        <v>2</v>
      </c>
      <c r="E79" s="24">
        <v>0</v>
      </c>
      <c r="F79" s="13">
        <f t="shared" si="11"/>
        <v>0</v>
      </c>
      <c r="G79" s="24">
        <v>0</v>
      </c>
      <c r="H79" s="13">
        <f t="shared" si="12"/>
        <v>0</v>
      </c>
      <c r="I79" s="13">
        <f t="shared" si="13"/>
        <v>0</v>
      </c>
      <c r="J79" s="3"/>
      <c r="K79" s="3"/>
    </row>
    <row r="80" spans="1:11">
      <c r="A80" s="6" t="s">
        <v>280</v>
      </c>
      <c r="B80" s="17" t="s">
        <v>353</v>
      </c>
      <c r="C80" s="6" t="s">
        <v>104</v>
      </c>
      <c r="D80" s="13">
        <v>5</v>
      </c>
      <c r="E80" s="24">
        <v>0</v>
      </c>
      <c r="F80" s="13">
        <f t="shared" si="11"/>
        <v>0</v>
      </c>
      <c r="G80" s="24">
        <v>0</v>
      </c>
      <c r="H80" s="13">
        <f t="shared" si="12"/>
        <v>0</v>
      </c>
      <c r="I80" s="13">
        <f t="shared" si="13"/>
        <v>0</v>
      </c>
      <c r="J80" s="3"/>
      <c r="K80" s="3"/>
    </row>
    <row r="81" spans="1:11">
      <c r="A81" s="6" t="s">
        <v>281</v>
      </c>
      <c r="B81" s="17" t="s">
        <v>129</v>
      </c>
      <c r="C81" s="6" t="s">
        <v>104</v>
      </c>
      <c r="D81" s="13">
        <v>26</v>
      </c>
      <c r="E81" s="24">
        <v>0</v>
      </c>
      <c r="F81" s="13">
        <f t="shared" si="11"/>
        <v>0</v>
      </c>
      <c r="G81" s="24">
        <v>0</v>
      </c>
      <c r="H81" s="13">
        <f t="shared" si="12"/>
        <v>0</v>
      </c>
      <c r="I81" s="13">
        <f t="shared" si="13"/>
        <v>0</v>
      </c>
      <c r="J81" s="3"/>
      <c r="K81" s="3"/>
    </row>
    <row r="82" spans="1:11" ht="24.75">
      <c r="A82" s="6" t="s">
        <v>282</v>
      </c>
      <c r="B82" s="17" t="s">
        <v>130</v>
      </c>
      <c r="C82" s="6" t="s">
        <v>104</v>
      </c>
      <c r="D82" s="13">
        <v>320</v>
      </c>
      <c r="E82" s="24">
        <v>0</v>
      </c>
      <c r="F82" s="13">
        <f t="shared" si="11"/>
        <v>0</v>
      </c>
      <c r="G82" s="24">
        <v>0</v>
      </c>
      <c r="H82" s="13">
        <f t="shared" si="12"/>
        <v>0</v>
      </c>
      <c r="I82" s="13">
        <f t="shared" si="13"/>
        <v>0</v>
      </c>
      <c r="J82" s="3"/>
      <c r="K82" s="3"/>
    </row>
    <row r="83" spans="1:11" ht="24.75">
      <c r="A83" s="6" t="s">
        <v>283</v>
      </c>
      <c r="B83" s="17" t="s">
        <v>131</v>
      </c>
      <c r="C83" s="6" t="s">
        <v>104</v>
      </c>
      <c r="D83" s="13">
        <v>47</v>
      </c>
      <c r="E83" s="24">
        <v>0</v>
      </c>
      <c r="F83" s="13">
        <f t="shared" si="11"/>
        <v>0</v>
      </c>
      <c r="G83" s="24">
        <v>0</v>
      </c>
      <c r="H83" s="13">
        <f t="shared" si="12"/>
        <v>0</v>
      </c>
      <c r="I83" s="13">
        <f t="shared" si="13"/>
        <v>0</v>
      </c>
      <c r="J83" s="3"/>
      <c r="K83" s="3"/>
    </row>
    <row r="84" spans="1:11" ht="24.75">
      <c r="A84" s="6" t="s">
        <v>284</v>
      </c>
      <c r="B84" s="17" t="s">
        <v>132</v>
      </c>
      <c r="C84" s="6" t="s">
        <v>104</v>
      </c>
      <c r="D84" s="13">
        <v>4</v>
      </c>
      <c r="E84" s="24">
        <v>0</v>
      </c>
      <c r="F84" s="13">
        <f t="shared" si="11"/>
        <v>0</v>
      </c>
      <c r="G84" s="24">
        <v>0</v>
      </c>
      <c r="H84" s="13">
        <f t="shared" si="12"/>
        <v>0</v>
      </c>
      <c r="I84" s="13">
        <f t="shared" si="13"/>
        <v>0</v>
      </c>
      <c r="J84" s="3"/>
      <c r="K84" s="3"/>
    </row>
    <row r="85" spans="1:11">
      <c r="A85" s="6" t="s">
        <v>285</v>
      </c>
      <c r="B85" s="17" t="s">
        <v>133</v>
      </c>
      <c r="C85" s="6" t="s">
        <v>104</v>
      </c>
      <c r="D85" s="13">
        <v>98</v>
      </c>
      <c r="E85" s="24">
        <v>0</v>
      </c>
      <c r="F85" s="13">
        <f t="shared" si="11"/>
        <v>0</v>
      </c>
      <c r="G85" s="24">
        <v>0</v>
      </c>
      <c r="H85" s="13">
        <f t="shared" si="12"/>
        <v>0</v>
      </c>
      <c r="I85" s="13">
        <f t="shared" si="13"/>
        <v>0</v>
      </c>
      <c r="J85" s="3"/>
      <c r="K85" s="3"/>
    </row>
    <row r="86" spans="1:11" ht="24.75">
      <c r="A86" s="6" t="s">
        <v>286</v>
      </c>
      <c r="B86" s="17" t="s">
        <v>134</v>
      </c>
      <c r="C86" s="6" t="s">
        <v>104</v>
      </c>
      <c r="D86" s="13">
        <v>30</v>
      </c>
      <c r="E86" s="24">
        <v>0</v>
      </c>
      <c r="F86" s="13">
        <f t="shared" si="11"/>
        <v>0</v>
      </c>
      <c r="G86" s="24">
        <v>0</v>
      </c>
      <c r="H86" s="13">
        <f t="shared" si="12"/>
        <v>0</v>
      </c>
      <c r="I86" s="13">
        <f t="shared" si="13"/>
        <v>0</v>
      </c>
      <c r="J86" s="3"/>
      <c r="K86" s="3"/>
    </row>
    <row r="87" spans="1:11" ht="24.75">
      <c r="A87" s="6" t="s">
        <v>287</v>
      </c>
      <c r="B87" s="17" t="s">
        <v>135</v>
      </c>
      <c r="C87" s="6" t="s">
        <v>136</v>
      </c>
      <c r="D87" s="13">
        <v>1</v>
      </c>
      <c r="E87" s="24">
        <v>0</v>
      </c>
      <c r="F87" s="13">
        <f t="shared" si="11"/>
        <v>0</v>
      </c>
      <c r="G87" s="24">
        <v>0</v>
      </c>
      <c r="H87" s="13">
        <f t="shared" si="12"/>
        <v>0</v>
      </c>
      <c r="I87" s="13">
        <f t="shared" si="13"/>
        <v>0</v>
      </c>
      <c r="J87" s="3"/>
      <c r="K87" s="3"/>
    </row>
    <row r="88" spans="1:11" ht="24.75">
      <c r="A88" s="6" t="s">
        <v>288</v>
      </c>
      <c r="B88" s="17" t="s">
        <v>137</v>
      </c>
      <c r="C88" s="6" t="s">
        <v>104</v>
      </c>
      <c r="D88" s="13">
        <v>29</v>
      </c>
      <c r="E88" s="24">
        <v>0</v>
      </c>
      <c r="F88" s="13">
        <f t="shared" si="11"/>
        <v>0</v>
      </c>
      <c r="G88" s="24">
        <v>0</v>
      </c>
      <c r="H88" s="13">
        <f t="shared" si="12"/>
        <v>0</v>
      </c>
      <c r="I88" s="13">
        <f t="shared" si="13"/>
        <v>0</v>
      </c>
      <c r="J88" s="3"/>
      <c r="K88" s="3"/>
    </row>
    <row r="89" spans="1:11">
      <c r="A89" s="6" t="s">
        <v>289</v>
      </c>
      <c r="B89" s="17" t="s">
        <v>138</v>
      </c>
      <c r="C89" s="6" t="s">
        <v>104</v>
      </c>
      <c r="D89" s="13">
        <v>576</v>
      </c>
      <c r="E89" s="24">
        <v>0</v>
      </c>
      <c r="F89" s="13">
        <f t="shared" si="11"/>
        <v>0</v>
      </c>
      <c r="G89" s="24">
        <v>0</v>
      </c>
      <c r="H89" s="13">
        <f t="shared" si="12"/>
        <v>0</v>
      </c>
      <c r="I89" s="13">
        <f t="shared" si="13"/>
        <v>0</v>
      </c>
      <c r="J89" s="3"/>
      <c r="K89" s="3"/>
    </row>
    <row r="90" spans="1:11">
      <c r="A90" s="6" t="s">
        <v>290</v>
      </c>
      <c r="B90" s="17" t="s">
        <v>139</v>
      </c>
      <c r="C90" s="6" t="s">
        <v>104</v>
      </c>
      <c r="D90" s="13">
        <v>7</v>
      </c>
      <c r="E90" s="24">
        <v>0</v>
      </c>
      <c r="F90" s="13">
        <f t="shared" si="11"/>
        <v>0</v>
      </c>
      <c r="G90" s="24">
        <v>0</v>
      </c>
      <c r="H90" s="13">
        <f t="shared" si="12"/>
        <v>0</v>
      </c>
      <c r="I90" s="13">
        <f t="shared" si="13"/>
        <v>0</v>
      </c>
      <c r="J90" s="3"/>
      <c r="K90" s="3"/>
    </row>
    <row r="91" spans="1:11">
      <c r="A91" s="6" t="s">
        <v>291</v>
      </c>
      <c r="B91" s="17" t="s">
        <v>140</v>
      </c>
      <c r="C91" s="6" t="s">
        <v>104</v>
      </c>
      <c r="D91" s="13">
        <v>200</v>
      </c>
      <c r="E91" s="24">
        <v>0</v>
      </c>
      <c r="F91" s="13">
        <f t="shared" si="11"/>
        <v>0</v>
      </c>
      <c r="G91" s="24">
        <v>0</v>
      </c>
      <c r="H91" s="13">
        <f t="shared" si="12"/>
        <v>0</v>
      </c>
      <c r="I91" s="13">
        <f t="shared" si="13"/>
        <v>0</v>
      </c>
      <c r="J91" s="3"/>
      <c r="K91" s="3"/>
    </row>
    <row r="92" spans="1:11">
      <c r="A92" s="6" t="s">
        <v>292</v>
      </c>
      <c r="B92" s="17" t="s">
        <v>354</v>
      </c>
      <c r="C92" s="6" t="s">
        <v>104</v>
      </c>
      <c r="D92" s="13">
        <v>45</v>
      </c>
      <c r="E92" s="24">
        <v>0</v>
      </c>
      <c r="F92" s="13">
        <f t="shared" si="11"/>
        <v>0</v>
      </c>
      <c r="G92" s="24">
        <v>0</v>
      </c>
      <c r="H92" s="13">
        <f t="shared" si="12"/>
        <v>0</v>
      </c>
      <c r="I92" s="13">
        <f t="shared" si="13"/>
        <v>0</v>
      </c>
      <c r="J92" s="3"/>
      <c r="K92" s="3"/>
    </row>
    <row r="93" spans="1:11">
      <c r="A93" s="6" t="s">
        <v>293</v>
      </c>
      <c r="B93" s="17" t="s">
        <v>141</v>
      </c>
      <c r="C93" s="6" t="s">
        <v>104</v>
      </c>
      <c r="D93" s="13">
        <v>20</v>
      </c>
      <c r="E93" s="24">
        <v>0</v>
      </c>
      <c r="F93" s="13">
        <f t="shared" si="11"/>
        <v>0</v>
      </c>
      <c r="G93" s="24">
        <v>0</v>
      </c>
      <c r="H93" s="13">
        <f t="shared" si="12"/>
        <v>0</v>
      </c>
      <c r="I93" s="13">
        <f t="shared" si="13"/>
        <v>0</v>
      </c>
      <c r="J93" s="3"/>
      <c r="K93" s="3"/>
    </row>
    <row r="94" spans="1:11">
      <c r="A94" s="6" t="s">
        <v>294</v>
      </c>
      <c r="B94" s="17" t="s">
        <v>142</v>
      </c>
      <c r="C94" s="6" t="s">
        <v>104</v>
      </c>
      <c r="D94" s="13">
        <v>70</v>
      </c>
      <c r="E94" s="24">
        <v>0</v>
      </c>
      <c r="F94" s="13">
        <f t="shared" si="11"/>
        <v>0</v>
      </c>
      <c r="G94" s="24">
        <v>0</v>
      </c>
      <c r="H94" s="13">
        <f t="shared" si="12"/>
        <v>0</v>
      </c>
      <c r="I94" s="13">
        <f t="shared" si="13"/>
        <v>0</v>
      </c>
      <c r="J94" s="3"/>
      <c r="K94" s="3"/>
    </row>
    <row r="95" spans="1:11">
      <c r="A95" s="6" t="s">
        <v>295</v>
      </c>
      <c r="B95" s="17" t="s">
        <v>143</v>
      </c>
      <c r="C95" s="6" t="s">
        <v>104</v>
      </c>
      <c r="D95" s="13">
        <v>40</v>
      </c>
      <c r="E95" s="24">
        <v>0</v>
      </c>
      <c r="F95" s="13">
        <f t="shared" si="11"/>
        <v>0</v>
      </c>
      <c r="G95" s="24">
        <v>0</v>
      </c>
      <c r="H95" s="13">
        <f t="shared" si="12"/>
        <v>0</v>
      </c>
      <c r="I95" s="13">
        <f t="shared" si="13"/>
        <v>0</v>
      </c>
      <c r="J95" s="3"/>
      <c r="K95" s="3"/>
    </row>
    <row r="96" spans="1:11">
      <c r="A96" s="6" t="s">
        <v>296</v>
      </c>
      <c r="B96" s="17" t="s">
        <v>355</v>
      </c>
      <c r="C96" s="6" t="s">
        <v>104</v>
      </c>
      <c r="D96" s="13">
        <v>9</v>
      </c>
      <c r="E96" s="24">
        <v>0</v>
      </c>
      <c r="F96" s="13">
        <f t="shared" si="11"/>
        <v>0</v>
      </c>
      <c r="G96" s="24">
        <v>0</v>
      </c>
      <c r="H96" s="13">
        <f t="shared" si="12"/>
        <v>0</v>
      </c>
      <c r="I96" s="13">
        <f t="shared" si="13"/>
        <v>0</v>
      </c>
      <c r="J96" s="3"/>
      <c r="K96" s="3"/>
    </row>
    <row r="97" spans="1:11">
      <c r="A97" s="6" t="s">
        <v>297</v>
      </c>
      <c r="B97" s="17" t="s">
        <v>356</v>
      </c>
      <c r="C97" s="6" t="s">
        <v>104</v>
      </c>
      <c r="D97" s="13">
        <v>25</v>
      </c>
      <c r="E97" s="24">
        <v>0</v>
      </c>
      <c r="F97" s="13">
        <f t="shared" si="11"/>
        <v>0</v>
      </c>
      <c r="G97" s="24">
        <v>0</v>
      </c>
      <c r="H97" s="13">
        <f t="shared" si="12"/>
        <v>0</v>
      </c>
      <c r="I97" s="13">
        <f t="shared" si="13"/>
        <v>0</v>
      </c>
      <c r="J97" s="3"/>
      <c r="K97" s="3"/>
    </row>
    <row r="98" spans="1:11">
      <c r="A98" s="6" t="s">
        <v>298</v>
      </c>
      <c r="B98" s="17" t="s">
        <v>144</v>
      </c>
      <c r="C98" s="6" t="s">
        <v>104</v>
      </c>
      <c r="D98" s="13">
        <v>230</v>
      </c>
      <c r="E98" s="24">
        <v>0</v>
      </c>
      <c r="F98" s="13">
        <f t="shared" si="11"/>
        <v>0</v>
      </c>
      <c r="G98" s="24">
        <v>0</v>
      </c>
      <c r="H98" s="13">
        <f t="shared" si="12"/>
        <v>0</v>
      </c>
      <c r="I98" s="13">
        <f t="shared" si="13"/>
        <v>0</v>
      </c>
      <c r="J98" s="3"/>
      <c r="K98" s="3"/>
    </row>
    <row r="99" spans="1:11">
      <c r="A99" s="6" t="s">
        <v>237</v>
      </c>
      <c r="B99" s="17" t="s">
        <v>145</v>
      </c>
      <c r="C99" s="6" t="s">
        <v>104</v>
      </c>
      <c r="D99" s="13">
        <v>10</v>
      </c>
      <c r="E99" s="24">
        <v>0</v>
      </c>
      <c r="F99" s="13">
        <f t="shared" ref="F99:F126" si="14">D99*E99</f>
        <v>0</v>
      </c>
      <c r="G99" s="24">
        <v>0</v>
      </c>
      <c r="H99" s="13">
        <f t="shared" ref="H99:H126" si="15">D99*G99</f>
        <v>0</v>
      </c>
      <c r="I99" s="13">
        <f t="shared" ref="I99:I126" si="16">F99+H99</f>
        <v>0</v>
      </c>
      <c r="J99" s="3"/>
      <c r="K99" s="3"/>
    </row>
    <row r="100" spans="1:11">
      <c r="A100" s="6" t="s">
        <v>299</v>
      </c>
      <c r="B100" s="17" t="s">
        <v>146</v>
      </c>
      <c r="C100" s="6" t="s">
        <v>104</v>
      </c>
      <c r="D100" s="13">
        <v>10</v>
      </c>
      <c r="E100" s="24">
        <v>0</v>
      </c>
      <c r="F100" s="13">
        <f t="shared" si="14"/>
        <v>0</v>
      </c>
      <c r="G100" s="24">
        <v>0</v>
      </c>
      <c r="H100" s="13">
        <f t="shared" si="15"/>
        <v>0</v>
      </c>
      <c r="I100" s="13">
        <f t="shared" si="16"/>
        <v>0</v>
      </c>
      <c r="J100" s="3"/>
      <c r="K100" s="3"/>
    </row>
    <row r="101" spans="1:11">
      <c r="A101" s="6" t="s">
        <v>300</v>
      </c>
      <c r="B101" s="17" t="s">
        <v>147</v>
      </c>
      <c r="C101" s="6" t="s">
        <v>104</v>
      </c>
      <c r="D101" s="13">
        <v>2</v>
      </c>
      <c r="E101" s="24">
        <v>0</v>
      </c>
      <c r="F101" s="13">
        <f t="shared" si="14"/>
        <v>0</v>
      </c>
      <c r="G101" s="24">
        <v>0</v>
      </c>
      <c r="H101" s="13">
        <f t="shared" si="15"/>
        <v>0</v>
      </c>
      <c r="I101" s="13">
        <f t="shared" si="16"/>
        <v>0</v>
      </c>
      <c r="J101" s="3"/>
      <c r="K101" s="3"/>
    </row>
    <row r="102" spans="1:11">
      <c r="A102" s="6" t="s">
        <v>301</v>
      </c>
      <c r="B102" s="17" t="s">
        <v>148</v>
      </c>
      <c r="C102" s="6" t="s">
        <v>104</v>
      </c>
      <c r="D102" s="13">
        <v>2</v>
      </c>
      <c r="E102" s="24">
        <v>0</v>
      </c>
      <c r="F102" s="13">
        <f t="shared" si="14"/>
        <v>0</v>
      </c>
      <c r="G102" s="24">
        <v>0</v>
      </c>
      <c r="H102" s="13">
        <f t="shared" si="15"/>
        <v>0</v>
      </c>
      <c r="I102" s="13">
        <f t="shared" si="16"/>
        <v>0</v>
      </c>
      <c r="J102" s="3"/>
      <c r="K102" s="3"/>
    </row>
    <row r="103" spans="1:11">
      <c r="A103" s="6" t="s">
        <v>302</v>
      </c>
      <c r="B103" s="17" t="s">
        <v>149</v>
      </c>
      <c r="C103" s="6" t="s">
        <v>104</v>
      </c>
      <c r="D103" s="13">
        <v>14</v>
      </c>
      <c r="E103" s="24">
        <v>0</v>
      </c>
      <c r="F103" s="13">
        <f t="shared" si="14"/>
        <v>0</v>
      </c>
      <c r="G103" s="24">
        <v>0</v>
      </c>
      <c r="H103" s="13">
        <f t="shared" si="15"/>
        <v>0</v>
      </c>
      <c r="I103" s="13">
        <f t="shared" si="16"/>
        <v>0</v>
      </c>
      <c r="J103" s="3"/>
      <c r="K103" s="3"/>
    </row>
    <row r="104" spans="1:11">
      <c r="A104" s="6" t="s">
        <v>303</v>
      </c>
      <c r="B104" s="17" t="s">
        <v>150</v>
      </c>
      <c r="C104" s="6" t="s">
        <v>104</v>
      </c>
      <c r="D104" s="13">
        <v>2</v>
      </c>
      <c r="E104" s="24">
        <v>0</v>
      </c>
      <c r="F104" s="13">
        <f t="shared" si="14"/>
        <v>0</v>
      </c>
      <c r="G104" s="24">
        <v>0</v>
      </c>
      <c r="H104" s="13">
        <f t="shared" si="15"/>
        <v>0</v>
      </c>
      <c r="I104" s="13">
        <f t="shared" si="16"/>
        <v>0</v>
      </c>
      <c r="J104" s="3"/>
      <c r="K104" s="3"/>
    </row>
    <row r="105" spans="1:11">
      <c r="A105" s="6" t="s">
        <v>304</v>
      </c>
      <c r="B105" s="17" t="s">
        <v>151</v>
      </c>
      <c r="C105" s="6" t="s">
        <v>104</v>
      </c>
      <c r="D105" s="13">
        <v>5</v>
      </c>
      <c r="E105" s="24">
        <v>0</v>
      </c>
      <c r="F105" s="13">
        <f t="shared" si="14"/>
        <v>0</v>
      </c>
      <c r="G105" s="24">
        <v>0</v>
      </c>
      <c r="H105" s="13">
        <f t="shared" si="15"/>
        <v>0</v>
      </c>
      <c r="I105" s="13">
        <f t="shared" si="16"/>
        <v>0</v>
      </c>
      <c r="J105" s="3"/>
      <c r="K105" s="3"/>
    </row>
    <row r="106" spans="1:11">
      <c r="A106" s="6" t="s">
        <v>305</v>
      </c>
      <c r="B106" s="17" t="s">
        <v>152</v>
      </c>
      <c r="C106" s="6" t="s">
        <v>104</v>
      </c>
      <c r="D106" s="13">
        <v>740</v>
      </c>
      <c r="E106" s="24">
        <v>0</v>
      </c>
      <c r="F106" s="13">
        <f t="shared" si="14"/>
        <v>0</v>
      </c>
      <c r="G106" s="24">
        <v>0</v>
      </c>
      <c r="H106" s="13">
        <f t="shared" si="15"/>
        <v>0</v>
      </c>
      <c r="I106" s="13">
        <f t="shared" si="16"/>
        <v>0</v>
      </c>
      <c r="J106" s="3"/>
      <c r="K106" s="3"/>
    </row>
    <row r="107" spans="1:11">
      <c r="A107" s="6" t="s">
        <v>306</v>
      </c>
      <c r="B107" s="17" t="s">
        <v>153</v>
      </c>
      <c r="C107" s="6" t="s">
        <v>104</v>
      </c>
      <c r="D107" s="13">
        <v>54</v>
      </c>
      <c r="E107" s="24">
        <v>0</v>
      </c>
      <c r="F107" s="13">
        <f t="shared" si="14"/>
        <v>0</v>
      </c>
      <c r="G107" s="24">
        <v>0</v>
      </c>
      <c r="H107" s="13">
        <f t="shared" si="15"/>
        <v>0</v>
      </c>
      <c r="I107" s="13">
        <f t="shared" si="16"/>
        <v>0</v>
      </c>
      <c r="J107" s="3"/>
      <c r="K107" s="3"/>
    </row>
    <row r="108" spans="1:11">
      <c r="A108" s="6" t="s">
        <v>307</v>
      </c>
      <c r="B108" s="17" t="s">
        <v>154</v>
      </c>
      <c r="C108" s="6" t="s">
        <v>104</v>
      </c>
      <c r="D108" s="13">
        <v>14</v>
      </c>
      <c r="E108" s="24">
        <v>0</v>
      </c>
      <c r="F108" s="13">
        <f t="shared" si="14"/>
        <v>0</v>
      </c>
      <c r="G108" s="24">
        <v>0</v>
      </c>
      <c r="H108" s="13">
        <f t="shared" si="15"/>
        <v>0</v>
      </c>
      <c r="I108" s="13">
        <f t="shared" si="16"/>
        <v>0</v>
      </c>
      <c r="J108" s="3"/>
      <c r="K108" s="3"/>
    </row>
    <row r="109" spans="1:11">
      <c r="A109" s="6" t="s">
        <v>308</v>
      </c>
      <c r="B109" s="17" t="s">
        <v>155</v>
      </c>
      <c r="C109" s="6" t="s">
        <v>104</v>
      </c>
      <c r="D109" s="13">
        <v>40</v>
      </c>
      <c r="E109" s="24">
        <v>0</v>
      </c>
      <c r="F109" s="13">
        <f t="shared" si="14"/>
        <v>0</v>
      </c>
      <c r="G109" s="24">
        <v>0</v>
      </c>
      <c r="H109" s="13">
        <f t="shared" si="15"/>
        <v>0</v>
      </c>
      <c r="I109" s="13">
        <f t="shared" si="16"/>
        <v>0</v>
      </c>
      <c r="J109" s="3"/>
      <c r="K109" s="3"/>
    </row>
    <row r="110" spans="1:11">
      <c r="A110" s="6" t="s">
        <v>309</v>
      </c>
      <c r="B110" s="17" t="s">
        <v>156</v>
      </c>
      <c r="C110" s="6" t="s">
        <v>104</v>
      </c>
      <c r="D110" s="13">
        <v>42</v>
      </c>
      <c r="E110" s="24">
        <v>0</v>
      </c>
      <c r="F110" s="13">
        <f t="shared" si="14"/>
        <v>0</v>
      </c>
      <c r="G110" s="24">
        <v>0</v>
      </c>
      <c r="H110" s="13">
        <f t="shared" si="15"/>
        <v>0</v>
      </c>
      <c r="I110" s="13">
        <f t="shared" si="16"/>
        <v>0</v>
      </c>
      <c r="J110" s="3"/>
      <c r="K110" s="3"/>
    </row>
    <row r="111" spans="1:11">
      <c r="A111" s="6" t="s">
        <v>310</v>
      </c>
      <c r="B111" s="17" t="s">
        <v>157</v>
      </c>
      <c r="C111" s="6" t="s">
        <v>104</v>
      </c>
      <c r="D111" s="13">
        <v>42</v>
      </c>
      <c r="E111" s="24">
        <v>0</v>
      </c>
      <c r="F111" s="13">
        <f t="shared" si="14"/>
        <v>0</v>
      </c>
      <c r="G111" s="24">
        <v>0</v>
      </c>
      <c r="H111" s="13">
        <f t="shared" si="15"/>
        <v>0</v>
      </c>
      <c r="I111" s="13">
        <f t="shared" si="16"/>
        <v>0</v>
      </c>
      <c r="J111" s="3"/>
      <c r="K111" s="3"/>
    </row>
    <row r="112" spans="1:11">
      <c r="A112" s="6" t="s">
        <v>311</v>
      </c>
      <c r="B112" s="17" t="s">
        <v>158</v>
      </c>
      <c r="C112" s="6" t="s">
        <v>104</v>
      </c>
      <c r="D112" s="13">
        <v>24</v>
      </c>
      <c r="E112" s="24">
        <v>0</v>
      </c>
      <c r="F112" s="13">
        <f t="shared" si="14"/>
        <v>0</v>
      </c>
      <c r="G112" s="24">
        <v>0</v>
      </c>
      <c r="H112" s="13">
        <f t="shared" si="15"/>
        <v>0</v>
      </c>
      <c r="I112" s="13">
        <f t="shared" si="16"/>
        <v>0</v>
      </c>
      <c r="J112" s="3"/>
      <c r="K112" s="3"/>
    </row>
    <row r="113" spans="1:11">
      <c r="A113" s="6" t="s">
        <v>312</v>
      </c>
      <c r="B113" s="17" t="s">
        <v>159</v>
      </c>
      <c r="C113" s="6" t="s">
        <v>104</v>
      </c>
      <c r="D113" s="13">
        <v>62</v>
      </c>
      <c r="E113" s="24">
        <v>0</v>
      </c>
      <c r="F113" s="13">
        <f t="shared" si="14"/>
        <v>0</v>
      </c>
      <c r="G113" s="24">
        <v>0</v>
      </c>
      <c r="H113" s="13">
        <f t="shared" si="15"/>
        <v>0</v>
      </c>
      <c r="I113" s="13">
        <f t="shared" si="16"/>
        <v>0</v>
      </c>
      <c r="J113" s="3"/>
      <c r="K113" s="3"/>
    </row>
    <row r="114" spans="1:11">
      <c r="A114" s="6" t="s">
        <v>313</v>
      </c>
      <c r="B114" s="17" t="s">
        <v>344</v>
      </c>
      <c r="C114" s="6" t="s">
        <v>104</v>
      </c>
      <c r="D114" s="13">
        <v>185</v>
      </c>
      <c r="E114" s="24">
        <v>0</v>
      </c>
      <c r="F114" s="13">
        <f t="shared" si="14"/>
        <v>0</v>
      </c>
      <c r="G114" s="24">
        <v>0</v>
      </c>
      <c r="H114" s="13">
        <f t="shared" si="15"/>
        <v>0</v>
      </c>
      <c r="I114" s="13">
        <f t="shared" si="16"/>
        <v>0</v>
      </c>
      <c r="J114" s="3"/>
      <c r="K114" s="3"/>
    </row>
    <row r="115" spans="1:11">
      <c r="A115" s="6" t="s">
        <v>314</v>
      </c>
      <c r="B115" s="17" t="s">
        <v>160</v>
      </c>
      <c r="C115" s="6" t="s">
        <v>104</v>
      </c>
      <c r="D115" s="13">
        <v>78</v>
      </c>
      <c r="E115" s="24">
        <v>0</v>
      </c>
      <c r="F115" s="13">
        <f t="shared" si="14"/>
        <v>0</v>
      </c>
      <c r="G115" s="24">
        <v>0</v>
      </c>
      <c r="H115" s="13">
        <f t="shared" si="15"/>
        <v>0</v>
      </c>
      <c r="I115" s="13">
        <f t="shared" si="16"/>
        <v>0</v>
      </c>
      <c r="J115" s="3"/>
      <c r="K115" s="3"/>
    </row>
    <row r="116" spans="1:11">
      <c r="A116" s="6" t="s">
        <v>315</v>
      </c>
      <c r="B116" s="17" t="s">
        <v>161</v>
      </c>
      <c r="C116" s="6" t="s">
        <v>104</v>
      </c>
      <c r="D116" s="13">
        <v>58</v>
      </c>
      <c r="E116" s="24">
        <v>0</v>
      </c>
      <c r="F116" s="13">
        <f t="shared" si="14"/>
        <v>0</v>
      </c>
      <c r="G116" s="24">
        <v>0</v>
      </c>
      <c r="H116" s="13">
        <f t="shared" si="15"/>
        <v>0</v>
      </c>
      <c r="I116" s="13">
        <f t="shared" si="16"/>
        <v>0</v>
      </c>
      <c r="J116" s="3"/>
      <c r="K116" s="3"/>
    </row>
    <row r="117" spans="1:11">
      <c r="A117" s="6" t="s">
        <v>316</v>
      </c>
      <c r="B117" s="17" t="s">
        <v>162</v>
      </c>
      <c r="C117" s="6" t="s">
        <v>104</v>
      </c>
      <c r="D117" s="13">
        <v>14</v>
      </c>
      <c r="E117" s="24">
        <v>0</v>
      </c>
      <c r="F117" s="13">
        <f t="shared" si="14"/>
        <v>0</v>
      </c>
      <c r="G117" s="24">
        <v>0</v>
      </c>
      <c r="H117" s="13">
        <f t="shared" si="15"/>
        <v>0</v>
      </c>
      <c r="I117" s="13">
        <f t="shared" si="16"/>
        <v>0</v>
      </c>
      <c r="J117" s="3"/>
      <c r="K117" s="3"/>
    </row>
    <row r="118" spans="1:11">
      <c r="A118" s="6" t="s">
        <v>317</v>
      </c>
      <c r="B118" s="17" t="s">
        <v>163</v>
      </c>
      <c r="C118" s="6" t="s">
        <v>104</v>
      </c>
      <c r="D118" s="13">
        <v>4</v>
      </c>
      <c r="E118" s="24">
        <v>0</v>
      </c>
      <c r="F118" s="13">
        <f t="shared" si="14"/>
        <v>0</v>
      </c>
      <c r="G118" s="24">
        <v>0</v>
      </c>
      <c r="H118" s="13">
        <f t="shared" si="15"/>
        <v>0</v>
      </c>
      <c r="I118" s="13">
        <f t="shared" si="16"/>
        <v>0</v>
      </c>
      <c r="J118" s="3"/>
      <c r="K118" s="3"/>
    </row>
    <row r="119" spans="1:11" ht="24.75">
      <c r="A119" s="6" t="s">
        <v>318</v>
      </c>
      <c r="B119" s="17" t="s">
        <v>164</v>
      </c>
      <c r="C119" s="6" t="s">
        <v>104</v>
      </c>
      <c r="D119" s="13">
        <v>1</v>
      </c>
      <c r="E119" s="24">
        <v>0</v>
      </c>
      <c r="F119" s="13">
        <f t="shared" si="14"/>
        <v>0</v>
      </c>
      <c r="G119" s="24">
        <v>0</v>
      </c>
      <c r="H119" s="13">
        <f t="shared" si="15"/>
        <v>0</v>
      </c>
      <c r="I119" s="13">
        <f t="shared" si="16"/>
        <v>0</v>
      </c>
      <c r="J119" s="3"/>
      <c r="K119" s="3"/>
    </row>
    <row r="120" spans="1:11">
      <c r="A120" s="6" t="s">
        <v>319</v>
      </c>
      <c r="B120" s="17" t="s">
        <v>165</v>
      </c>
      <c r="C120" s="6" t="s">
        <v>104</v>
      </c>
      <c r="D120" s="13">
        <v>29</v>
      </c>
      <c r="E120" s="24">
        <v>0</v>
      </c>
      <c r="F120" s="13">
        <f t="shared" si="14"/>
        <v>0</v>
      </c>
      <c r="G120" s="24">
        <v>0</v>
      </c>
      <c r="H120" s="13">
        <f t="shared" si="15"/>
        <v>0</v>
      </c>
      <c r="I120" s="13">
        <f t="shared" si="16"/>
        <v>0</v>
      </c>
      <c r="J120" s="3"/>
      <c r="K120" s="3"/>
    </row>
    <row r="121" spans="1:11">
      <c r="A121" s="6" t="s">
        <v>320</v>
      </c>
      <c r="B121" s="17" t="s">
        <v>166</v>
      </c>
      <c r="C121" s="6" t="s">
        <v>104</v>
      </c>
      <c r="D121" s="13">
        <v>2</v>
      </c>
      <c r="E121" s="24">
        <v>0</v>
      </c>
      <c r="F121" s="13">
        <f t="shared" si="14"/>
        <v>0</v>
      </c>
      <c r="G121" s="24">
        <v>0</v>
      </c>
      <c r="H121" s="13">
        <f t="shared" si="15"/>
        <v>0</v>
      </c>
      <c r="I121" s="13">
        <f t="shared" si="16"/>
        <v>0</v>
      </c>
      <c r="J121" s="3"/>
      <c r="K121" s="3"/>
    </row>
    <row r="122" spans="1:11" ht="24.75">
      <c r="A122" s="6" t="s">
        <v>321</v>
      </c>
      <c r="B122" s="17" t="s">
        <v>167</v>
      </c>
      <c r="C122" s="6" t="s">
        <v>104</v>
      </c>
      <c r="D122" s="13">
        <v>10</v>
      </c>
      <c r="E122" s="24">
        <v>0</v>
      </c>
      <c r="F122" s="13">
        <f t="shared" si="14"/>
        <v>0</v>
      </c>
      <c r="G122" s="24">
        <v>0</v>
      </c>
      <c r="H122" s="13">
        <f t="shared" si="15"/>
        <v>0</v>
      </c>
      <c r="I122" s="13">
        <f t="shared" si="16"/>
        <v>0</v>
      </c>
      <c r="J122" s="3"/>
      <c r="K122" s="3"/>
    </row>
    <row r="123" spans="1:11">
      <c r="A123" s="6" t="s">
        <v>322</v>
      </c>
      <c r="B123" s="17" t="s">
        <v>168</v>
      </c>
      <c r="C123" s="6" t="s">
        <v>104</v>
      </c>
      <c r="D123" s="13">
        <v>3</v>
      </c>
      <c r="E123" s="24">
        <v>0</v>
      </c>
      <c r="F123" s="13">
        <f t="shared" si="14"/>
        <v>0</v>
      </c>
      <c r="G123" s="24">
        <v>0</v>
      </c>
      <c r="H123" s="13">
        <f t="shared" si="15"/>
        <v>0</v>
      </c>
      <c r="I123" s="13">
        <f t="shared" si="16"/>
        <v>0</v>
      </c>
      <c r="J123" s="3"/>
      <c r="K123" s="3"/>
    </row>
    <row r="124" spans="1:11">
      <c r="A124" s="6" t="s">
        <v>323</v>
      </c>
      <c r="B124" s="17" t="s">
        <v>169</v>
      </c>
      <c r="C124" s="6" t="s">
        <v>104</v>
      </c>
      <c r="D124" s="13">
        <v>6</v>
      </c>
      <c r="E124" s="24">
        <v>0</v>
      </c>
      <c r="F124" s="13">
        <f t="shared" si="14"/>
        <v>0</v>
      </c>
      <c r="G124" s="24">
        <v>0</v>
      </c>
      <c r="H124" s="13">
        <f t="shared" si="15"/>
        <v>0</v>
      </c>
      <c r="I124" s="13">
        <f t="shared" si="16"/>
        <v>0</v>
      </c>
      <c r="J124" s="3"/>
      <c r="K124" s="3"/>
    </row>
    <row r="125" spans="1:11">
      <c r="A125" s="6" t="s">
        <v>324</v>
      </c>
      <c r="B125" s="17" t="s">
        <v>170</v>
      </c>
      <c r="C125" s="6" t="s">
        <v>171</v>
      </c>
      <c r="D125" s="13">
        <v>2</v>
      </c>
      <c r="E125" s="24">
        <v>0</v>
      </c>
      <c r="F125" s="13">
        <f t="shared" si="14"/>
        <v>0</v>
      </c>
      <c r="G125" s="24">
        <v>0</v>
      </c>
      <c r="H125" s="13">
        <f t="shared" si="15"/>
        <v>0</v>
      </c>
      <c r="I125" s="13">
        <f t="shared" si="16"/>
        <v>0</v>
      </c>
      <c r="J125" s="3"/>
      <c r="K125" s="3"/>
    </row>
    <row r="126" spans="1:11">
      <c r="A126" s="6" t="s">
        <v>325</v>
      </c>
      <c r="B126" s="17" t="s">
        <v>172</v>
      </c>
      <c r="C126" s="6" t="s">
        <v>104</v>
      </c>
      <c r="D126" s="13">
        <v>10</v>
      </c>
      <c r="E126" s="24">
        <v>0</v>
      </c>
      <c r="F126" s="13">
        <f t="shared" si="14"/>
        <v>0</v>
      </c>
      <c r="G126" s="24">
        <v>0</v>
      </c>
      <c r="H126" s="13">
        <f t="shared" si="15"/>
        <v>0</v>
      </c>
      <c r="I126" s="13">
        <f t="shared" si="16"/>
        <v>0</v>
      </c>
      <c r="J126" s="3"/>
      <c r="K126" s="3"/>
    </row>
    <row r="127" spans="1:11">
      <c r="A127" s="6" t="s">
        <v>326</v>
      </c>
      <c r="B127" s="17" t="s">
        <v>352</v>
      </c>
      <c r="C127" s="6" t="s">
        <v>104</v>
      </c>
      <c r="D127" s="13">
        <v>10</v>
      </c>
      <c r="E127" s="24">
        <v>0</v>
      </c>
      <c r="F127" s="13">
        <f t="shared" ref="F127" si="17">D127*E127</f>
        <v>0</v>
      </c>
      <c r="G127" s="24">
        <v>0</v>
      </c>
      <c r="H127" s="13">
        <f t="shared" ref="H127" si="18">D127*G127</f>
        <v>0</v>
      </c>
      <c r="I127" s="13">
        <f t="shared" ref="I127" si="19">F127+H127</f>
        <v>0</v>
      </c>
      <c r="J127" s="3"/>
      <c r="K127" s="3"/>
    </row>
    <row r="128" spans="1:11">
      <c r="A128" s="15" t="s">
        <v>13</v>
      </c>
      <c r="B128" s="18" t="s">
        <v>173</v>
      </c>
      <c r="C128" s="15" t="s">
        <v>13</v>
      </c>
      <c r="D128" s="16"/>
      <c r="E128" s="26"/>
      <c r="F128" s="16"/>
      <c r="G128" s="26"/>
      <c r="H128" s="16"/>
      <c r="I128" s="16"/>
      <c r="J128" s="3"/>
      <c r="K128" s="3"/>
    </row>
    <row r="129" spans="1:11">
      <c r="A129" s="6" t="s">
        <v>327</v>
      </c>
      <c r="B129" s="17" t="s">
        <v>363</v>
      </c>
      <c r="C129" s="6" t="s">
        <v>174</v>
      </c>
      <c r="D129" s="13">
        <v>500</v>
      </c>
      <c r="E129" s="24">
        <v>0</v>
      </c>
      <c r="F129" s="13">
        <f t="shared" ref="F129:F133" si="20">D129*E129</f>
        <v>0</v>
      </c>
      <c r="G129" s="24">
        <v>0</v>
      </c>
      <c r="H129" s="13">
        <f t="shared" ref="H129:H133" si="21">D129*G129</f>
        <v>0</v>
      </c>
      <c r="I129" s="13">
        <f t="shared" ref="I129:I133" si="22">F129+H129</f>
        <v>0</v>
      </c>
      <c r="J129" s="3"/>
      <c r="K129" s="3"/>
    </row>
    <row r="130" spans="1:11">
      <c r="A130" s="6" t="s">
        <v>328</v>
      </c>
      <c r="B130" s="17" t="s">
        <v>364</v>
      </c>
      <c r="C130" s="6" t="s">
        <v>174</v>
      </c>
      <c r="D130" s="13">
        <v>64</v>
      </c>
      <c r="E130" s="24">
        <v>0</v>
      </c>
      <c r="F130" s="13">
        <f t="shared" si="20"/>
        <v>0</v>
      </c>
      <c r="G130" s="24">
        <v>0</v>
      </c>
      <c r="H130" s="13">
        <f t="shared" si="21"/>
        <v>0</v>
      </c>
      <c r="I130" s="13">
        <f t="shared" si="22"/>
        <v>0</v>
      </c>
      <c r="J130" s="3"/>
      <c r="K130" s="3"/>
    </row>
    <row r="131" spans="1:11">
      <c r="A131" s="6" t="s">
        <v>329</v>
      </c>
      <c r="B131" s="17" t="s">
        <v>175</v>
      </c>
      <c r="C131" s="6" t="s">
        <v>174</v>
      </c>
      <c r="D131" s="13">
        <v>55</v>
      </c>
      <c r="E131" s="24">
        <v>0</v>
      </c>
      <c r="F131" s="13">
        <f t="shared" si="20"/>
        <v>0</v>
      </c>
      <c r="G131" s="24">
        <v>0</v>
      </c>
      <c r="H131" s="13">
        <f t="shared" si="21"/>
        <v>0</v>
      </c>
      <c r="I131" s="13">
        <f t="shared" si="22"/>
        <v>0</v>
      </c>
      <c r="J131" s="3"/>
      <c r="K131" s="3"/>
    </row>
    <row r="132" spans="1:11">
      <c r="A132" s="6" t="s">
        <v>330</v>
      </c>
      <c r="B132" s="17" t="s">
        <v>176</v>
      </c>
      <c r="C132" s="6" t="s">
        <v>174</v>
      </c>
      <c r="D132" s="13">
        <v>50</v>
      </c>
      <c r="E132" s="24">
        <v>0</v>
      </c>
      <c r="F132" s="13">
        <f t="shared" si="20"/>
        <v>0</v>
      </c>
      <c r="G132" s="24">
        <v>0</v>
      </c>
      <c r="H132" s="13">
        <f t="shared" si="21"/>
        <v>0</v>
      </c>
      <c r="I132" s="13">
        <f t="shared" si="22"/>
        <v>0</v>
      </c>
      <c r="J132" s="3"/>
      <c r="K132" s="3"/>
    </row>
    <row r="133" spans="1:11" ht="24.75">
      <c r="A133" s="6" t="s">
        <v>331</v>
      </c>
      <c r="B133" s="17" t="s">
        <v>365</v>
      </c>
      <c r="C133" s="6" t="s">
        <v>174</v>
      </c>
      <c r="D133" s="13">
        <v>72</v>
      </c>
      <c r="E133" s="24">
        <v>0</v>
      </c>
      <c r="F133" s="13">
        <f t="shared" si="20"/>
        <v>0</v>
      </c>
      <c r="G133" s="24">
        <v>0</v>
      </c>
      <c r="H133" s="13">
        <f t="shared" si="21"/>
        <v>0</v>
      </c>
      <c r="I133" s="13">
        <f t="shared" si="22"/>
        <v>0</v>
      </c>
      <c r="J133" s="3"/>
      <c r="K133" s="3"/>
    </row>
    <row r="134" spans="1:11">
      <c r="A134" s="15" t="s">
        <v>13</v>
      </c>
      <c r="B134" s="18" t="s">
        <v>177</v>
      </c>
      <c r="C134" s="15" t="s">
        <v>13</v>
      </c>
      <c r="D134" s="16"/>
      <c r="E134" s="26"/>
      <c r="F134" s="16"/>
      <c r="G134" s="26"/>
      <c r="H134" s="16"/>
      <c r="I134" s="16"/>
      <c r="J134" s="3"/>
      <c r="K134" s="3"/>
    </row>
    <row r="135" spans="1:11">
      <c r="A135" s="6" t="s">
        <v>332</v>
      </c>
      <c r="B135" s="17" t="s">
        <v>178</v>
      </c>
      <c r="C135" s="6" t="s">
        <v>104</v>
      </c>
      <c r="D135" s="13">
        <v>45</v>
      </c>
      <c r="E135" s="24">
        <v>0</v>
      </c>
      <c r="F135" s="13">
        <f t="shared" ref="F135:F145" si="23">D135*E135</f>
        <v>0</v>
      </c>
      <c r="G135" s="24">
        <v>0</v>
      </c>
      <c r="H135" s="13">
        <f t="shared" ref="H135:H145" si="24">D135*G135</f>
        <v>0</v>
      </c>
      <c r="I135" s="13">
        <f t="shared" ref="I135:I146" si="25">F135+H135</f>
        <v>0</v>
      </c>
      <c r="J135" s="3"/>
      <c r="K135" s="3"/>
    </row>
    <row r="136" spans="1:11">
      <c r="A136" s="6" t="s">
        <v>333</v>
      </c>
      <c r="B136" s="17" t="s">
        <v>179</v>
      </c>
      <c r="C136" s="6" t="s">
        <v>104</v>
      </c>
      <c r="D136" s="13">
        <v>15</v>
      </c>
      <c r="E136" s="24">
        <v>0</v>
      </c>
      <c r="F136" s="13">
        <f t="shared" si="23"/>
        <v>0</v>
      </c>
      <c r="G136" s="24">
        <v>0</v>
      </c>
      <c r="H136" s="13">
        <f t="shared" si="24"/>
        <v>0</v>
      </c>
      <c r="I136" s="13">
        <f t="shared" si="25"/>
        <v>0</v>
      </c>
      <c r="J136" s="3"/>
      <c r="K136" s="3"/>
    </row>
    <row r="137" spans="1:11">
      <c r="A137" s="6" t="s">
        <v>334</v>
      </c>
      <c r="B137" s="17" t="s">
        <v>180</v>
      </c>
      <c r="C137" s="6" t="s">
        <v>104</v>
      </c>
      <c r="D137" s="13">
        <v>20</v>
      </c>
      <c r="E137" s="24">
        <v>0</v>
      </c>
      <c r="F137" s="13">
        <f t="shared" si="23"/>
        <v>0</v>
      </c>
      <c r="G137" s="24">
        <v>0</v>
      </c>
      <c r="H137" s="13">
        <f t="shared" si="24"/>
        <v>0</v>
      </c>
      <c r="I137" s="13">
        <f t="shared" si="25"/>
        <v>0</v>
      </c>
      <c r="J137" s="3"/>
      <c r="K137" s="3"/>
    </row>
    <row r="138" spans="1:11">
      <c r="A138" s="6" t="s">
        <v>335</v>
      </c>
      <c r="B138" s="17" t="s">
        <v>181</v>
      </c>
      <c r="C138" s="6" t="s">
        <v>104</v>
      </c>
      <c r="D138" s="13">
        <v>20</v>
      </c>
      <c r="E138" s="24">
        <v>0</v>
      </c>
      <c r="F138" s="13">
        <f t="shared" si="23"/>
        <v>0</v>
      </c>
      <c r="G138" s="24">
        <v>0</v>
      </c>
      <c r="H138" s="13">
        <f t="shared" si="24"/>
        <v>0</v>
      </c>
      <c r="I138" s="13">
        <f t="shared" si="25"/>
        <v>0</v>
      </c>
      <c r="J138" s="3"/>
      <c r="K138" s="3"/>
    </row>
    <row r="139" spans="1:11">
      <c r="A139" s="6" t="s">
        <v>336</v>
      </c>
      <c r="B139" s="17" t="s">
        <v>182</v>
      </c>
      <c r="C139" s="6" t="s">
        <v>104</v>
      </c>
      <c r="D139" s="13">
        <v>890</v>
      </c>
      <c r="E139" s="24">
        <v>0</v>
      </c>
      <c r="F139" s="13">
        <f t="shared" si="23"/>
        <v>0</v>
      </c>
      <c r="G139" s="24">
        <v>0</v>
      </c>
      <c r="H139" s="13">
        <f t="shared" si="24"/>
        <v>0</v>
      </c>
      <c r="I139" s="13">
        <f t="shared" si="25"/>
        <v>0</v>
      </c>
      <c r="J139" s="3"/>
      <c r="K139" s="3"/>
    </row>
    <row r="140" spans="1:11">
      <c r="A140" s="6" t="s">
        <v>337</v>
      </c>
      <c r="B140" s="17" t="s">
        <v>183</v>
      </c>
      <c r="C140" s="6" t="s">
        <v>83</v>
      </c>
      <c r="D140" s="13">
        <v>750</v>
      </c>
      <c r="E140" s="24">
        <v>0</v>
      </c>
      <c r="F140" s="13">
        <f t="shared" si="23"/>
        <v>0</v>
      </c>
      <c r="G140" s="24">
        <v>0</v>
      </c>
      <c r="H140" s="13">
        <f t="shared" si="24"/>
        <v>0</v>
      </c>
      <c r="I140" s="13">
        <f t="shared" si="25"/>
        <v>0</v>
      </c>
      <c r="J140" s="3"/>
      <c r="K140" s="3"/>
    </row>
    <row r="141" spans="1:11">
      <c r="A141" s="6" t="s">
        <v>338</v>
      </c>
      <c r="B141" s="17" t="s">
        <v>184</v>
      </c>
      <c r="C141" s="6" t="s">
        <v>83</v>
      </c>
      <c r="D141" s="13">
        <v>120</v>
      </c>
      <c r="E141" s="24">
        <v>0</v>
      </c>
      <c r="F141" s="13">
        <f t="shared" si="23"/>
        <v>0</v>
      </c>
      <c r="G141" s="24">
        <v>0</v>
      </c>
      <c r="H141" s="13">
        <f t="shared" si="24"/>
        <v>0</v>
      </c>
      <c r="I141" s="13">
        <f t="shared" si="25"/>
        <v>0</v>
      </c>
      <c r="J141" s="3"/>
      <c r="K141" s="3"/>
    </row>
    <row r="142" spans="1:11">
      <c r="A142" s="6" t="s">
        <v>339</v>
      </c>
      <c r="B142" s="17" t="s">
        <v>185</v>
      </c>
      <c r="C142" s="6" t="s">
        <v>83</v>
      </c>
      <c r="D142" s="13">
        <v>50</v>
      </c>
      <c r="E142" s="24">
        <v>0</v>
      </c>
      <c r="F142" s="13">
        <f t="shared" si="23"/>
        <v>0</v>
      </c>
      <c r="G142" s="24">
        <v>0</v>
      </c>
      <c r="H142" s="13">
        <f t="shared" si="24"/>
        <v>0</v>
      </c>
      <c r="I142" s="13">
        <f t="shared" si="25"/>
        <v>0</v>
      </c>
      <c r="J142" s="3"/>
      <c r="K142" s="3"/>
    </row>
    <row r="143" spans="1:11">
      <c r="A143" s="6" t="s">
        <v>340</v>
      </c>
      <c r="B143" s="17" t="s">
        <v>186</v>
      </c>
      <c r="C143" s="6" t="s">
        <v>83</v>
      </c>
      <c r="D143" s="13">
        <v>20</v>
      </c>
      <c r="E143" s="24">
        <v>0</v>
      </c>
      <c r="F143" s="13">
        <f t="shared" si="23"/>
        <v>0</v>
      </c>
      <c r="G143" s="24">
        <v>0</v>
      </c>
      <c r="H143" s="13">
        <f t="shared" si="24"/>
        <v>0</v>
      </c>
      <c r="I143" s="13">
        <f t="shared" si="25"/>
        <v>0</v>
      </c>
      <c r="J143" s="3"/>
      <c r="K143" s="3"/>
    </row>
    <row r="144" spans="1:11">
      <c r="A144" s="6" t="s">
        <v>341</v>
      </c>
      <c r="B144" s="17" t="s">
        <v>187</v>
      </c>
      <c r="C144" s="6" t="s">
        <v>83</v>
      </c>
      <c r="D144" s="13">
        <v>80</v>
      </c>
      <c r="E144" s="24">
        <v>0</v>
      </c>
      <c r="F144" s="13">
        <f t="shared" si="23"/>
        <v>0</v>
      </c>
      <c r="G144" s="24">
        <v>0</v>
      </c>
      <c r="H144" s="13">
        <f t="shared" si="24"/>
        <v>0</v>
      </c>
      <c r="I144" s="13">
        <f t="shared" si="25"/>
        <v>0</v>
      </c>
      <c r="J144" s="3"/>
      <c r="K144" s="3"/>
    </row>
    <row r="145" spans="1:11">
      <c r="A145" s="6" t="s">
        <v>342</v>
      </c>
      <c r="B145" s="17" t="s">
        <v>188</v>
      </c>
      <c r="C145" s="6" t="s">
        <v>104</v>
      </c>
      <c r="D145" s="13">
        <v>4</v>
      </c>
      <c r="E145" s="24">
        <v>0</v>
      </c>
      <c r="F145" s="13">
        <f t="shared" si="23"/>
        <v>0</v>
      </c>
      <c r="G145" s="24">
        <v>0</v>
      </c>
      <c r="H145" s="13">
        <f t="shared" si="24"/>
        <v>0</v>
      </c>
      <c r="I145" s="13">
        <f t="shared" si="25"/>
        <v>0</v>
      </c>
      <c r="J145" s="3"/>
      <c r="K145" s="3"/>
    </row>
    <row r="146" spans="1:11">
      <c r="A146" s="6" t="s">
        <v>343</v>
      </c>
      <c r="B146" s="17" t="s">
        <v>189</v>
      </c>
      <c r="C146" s="6" t="s">
        <v>13</v>
      </c>
      <c r="D146" s="13"/>
      <c r="E146" s="24">
        <v>0</v>
      </c>
      <c r="F146" s="13">
        <f>SUM(E146)</f>
        <v>0</v>
      </c>
      <c r="G146" s="24"/>
      <c r="H146" s="13"/>
      <c r="I146" s="13">
        <f t="shared" si="25"/>
        <v>0</v>
      </c>
      <c r="J146" s="3"/>
      <c r="K146" s="3"/>
    </row>
    <row r="147" spans="1:11">
      <c r="A147" s="4" t="s">
        <v>13</v>
      </c>
      <c r="B147" s="22" t="s">
        <v>190</v>
      </c>
      <c r="C147" s="4" t="s">
        <v>13</v>
      </c>
      <c r="D147" s="14"/>
      <c r="E147" s="25"/>
      <c r="F147" s="14">
        <f>SUM(F14:F146)</f>
        <v>0</v>
      </c>
      <c r="G147" s="25"/>
      <c r="H147" s="14">
        <f>SUM(H14:H146)</f>
        <v>0</v>
      </c>
      <c r="I147" s="14">
        <f>SUM(I14:I146)</f>
        <v>0</v>
      </c>
      <c r="J147" s="3"/>
      <c r="K147" s="3"/>
    </row>
  </sheetData>
  <sheetProtection algorithmName="SHA-512" hashValue="a2tszV0j+yAsbN6Yw3DvmvqyLuHHBdnejcJP70IwJnVhSIx8eH2LvybAEBg/kVkTTq+YA6OQLExAubRUNhkUsw==" saltValue="adEOXavRmr0tOOV741208A==" spinCount="100000" sheet="1" objects="1" scenarios="1"/>
  <phoneticPr fontId="6" type="noConversion"/>
  <pageMargins left="0.25" right="0.25" top="0.75" bottom="0.75" header="0.3" footer="0.3"/>
  <pageSetup paperSize="9" scale="77" fitToHeight="0" orientation="landscape" r:id="rId1"/>
  <headerFooter>
    <oddHeader xml:space="preserve">&amp;CRekonstrukce budovy ZZ - částí C, D, E pro potřeby projektu simulačního centra - Cvičné nemocnice
D1.4.4 Zařízení silnoproudé elektrotechniky
</oddHeader>
    <oddFooter xml:space="preserve">&amp;C&amp;P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3"/>
  <sheetViews>
    <sheetView workbookViewId="0">
      <selection activeCell="B32" sqref="B32"/>
    </sheetView>
  </sheetViews>
  <sheetFormatPr defaultRowHeight="15"/>
  <cols>
    <col min="1" max="1" width="28.42578125" style="1" bestFit="1" customWidth="1"/>
    <col min="2" max="2" width="9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29" t="s">
        <v>9</v>
      </c>
      <c r="C5" s="3"/>
    </row>
    <row r="6" spans="1:3">
      <c r="A6" s="2" t="s">
        <v>10</v>
      </c>
      <c r="B6" s="29" t="s">
        <v>11</v>
      </c>
      <c r="C6" s="3"/>
    </row>
    <row r="7" spans="1:3">
      <c r="A7" s="2" t="s">
        <v>12</v>
      </c>
      <c r="B7" s="29" t="s">
        <v>13</v>
      </c>
      <c r="C7" s="3"/>
    </row>
    <row r="8" spans="1:3">
      <c r="A8" s="2" t="s">
        <v>14</v>
      </c>
      <c r="B8" s="29" t="s">
        <v>13</v>
      </c>
      <c r="C8" s="3"/>
    </row>
    <row r="9" spans="1:3">
      <c r="A9" s="2" t="s">
        <v>15</v>
      </c>
      <c r="B9" s="29" t="s">
        <v>16</v>
      </c>
      <c r="C9" s="3"/>
    </row>
    <row r="10" spans="1:3">
      <c r="A10" s="2" t="s">
        <v>17</v>
      </c>
      <c r="B10" s="29" t="s">
        <v>13</v>
      </c>
      <c r="C10" s="3"/>
    </row>
    <row r="11" spans="1:3">
      <c r="A11" s="2" t="s">
        <v>18</v>
      </c>
      <c r="B11" s="29" t="s">
        <v>19</v>
      </c>
      <c r="C11" s="3"/>
    </row>
    <row r="12" spans="1:3">
      <c r="A12" s="2" t="s">
        <v>20</v>
      </c>
      <c r="B12" s="29" t="s">
        <v>13</v>
      </c>
      <c r="C12" s="3"/>
    </row>
    <row r="13" spans="1:3">
      <c r="A13" s="2" t="s">
        <v>21</v>
      </c>
      <c r="B13" s="29" t="s">
        <v>22</v>
      </c>
      <c r="C13" s="3"/>
    </row>
    <row r="14" spans="1:3">
      <c r="A14" s="2" t="s">
        <v>23</v>
      </c>
      <c r="B14" s="29" t="s">
        <v>24</v>
      </c>
      <c r="C14" s="3"/>
    </row>
    <row r="15" spans="1:3">
      <c r="A15" s="2" t="s">
        <v>13</v>
      </c>
      <c r="B15" s="30" t="s">
        <v>25</v>
      </c>
      <c r="C15" s="3"/>
    </row>
    <row r="16" spans="1:3">
      <c r="A16" s="2" t="s">
        <v>357</v>
      </c>
      <c r="B16" s="27" t="s">
        <v>360</v>
      </c>
      <c r="C16" s="3"/>
    </row>
    <row r="17" spans="1:3">
      <c r="A17" s="2" t="s">
        <v>358</v>
      </c>
      <c r="B17" s="27" t="s">
        <v>360</v>
      </c>
      <c r="C17" s="3"/>
    </row>
    <row r="18" spans="1:3">
      <c r="A18" s="2" t="s">
        <v>359</v>
      </c>
      <c r="B18" s="27" t="s">
        <v>360</v>
      </c>
      <c r="C18" s="3"/>
    </row>
    <row r="19" spans="1:3">
      <c r="A19" s="2" t="s">
        <v>366</v>
      </c>
      <c r="B19" s="27" t="s">
        <v>26</v>
      </c>
      <c r="C19" s="3"/>
    </row>
    <row r="20" spans="1:3">
      <c r="A20" s="2" t="s">
        <v>367</v>
      </c>
      <c r="B20" s="27" t="s">
        <v>26</v>
      </c>
      <c r="C20" s="3"/>
    </row>
    <row r="21" spans="1:3">
      <c r="A21" s="2" t="s">
        <v>368</v>
      </c>
      <c r="B21" s="27" t="s">
        <v>26</v>
      </c>
      <c r="C21" s="3"/>
    </row>
    <row r="22" spans="1:3">
      <c r="A22" s="2" t="s">
        <v>369</v>
      </c>
      <c r="B22" s="27" t="s">
        <v>26</v>
      </c>
      <c r="C22" s="3"/>
    </row>
    <row r="23" spans="1:3">
      <c r="A23" s="2" t="s">
        <v>370</v>
      </c>
      <c r="B23" s="27" t="s">
        <v>26</v>
      </c>
      <c r="C23" s="3"/>
    </row>
    <row r="24" spans="1:3">
      <c r="A24" s="2" t="s">
        <v>27</v>
      </c>
      <c r="B24" s="27" t="s">
        <v>26</v>
      </c>
      <c r="C24" s="3"/>
    </row>
    <row r="25" spans="1:3">
      <c r="A25" s="2" t="s">
        <v>28</v>
      </c>
      <c r="B25" s="27" t="s">
        <v>26</v>
      </c>
      <c r="C25" s="3"/>
    </row>
    <row r="26" spans="1:3">
      <c r="A26" s="2" t="s">
        <v>29</v>
      </c>
      <c r="B26" s="27" t="s">
        <v>49</v>
      </c>
      <c r="C26" s="3"/>
    </row>
    <row r="27" spans="1:3">
      <c r="A27" s="2" t="s">
        <v>30</v>
      </c>
      <c r="B27" s="27" t="s">
        <v>26</v>
      </c>
      <c r="C27" s="3"/>
    </row>
    <row r="28" spans="1:3">
      <c r="A28" s="2" t="s">
        <v>31</v>
      </c>
      <c r="B28" s="27" t="s">
        <v>26</v>
      </c>
      <c r="C28" s="3"/>
    </row>
    <row r="29" spans="1:3">
      <c r="A29" s="2" t="s">
        <v>32</v>
      </c>
      <c r="B29" s="27" t="s">
        <v>360</v>
      </c>
      <c r="C29" s="3"/>
    </row>
    <row r="30" spans="1:3">
      <c r="A30" s="2" t="s">
        <v>33</v>
      </c>
      <c r="B30" s="27" t="s">
        <v>360</v>
      </c>
      <c r="C30" s="3"/>
    </row>
    <row r="31" spans="1:3" ht="24.75">
      <c r="A31" s="8" t="s">
        <v>34</v>
      </c>
      <c r="B31" s="31" t="s">
        <v>35</v>
      </c>
      <c r="C31" s="3"/>
    </row>
    <row r="32" spans="1:3">
      <c r="A32" s="2" t="s">
        <v>36</v>
      </c>
      <c r="B32" s="31" t="s">
        <v>37</v>
      </c>
      <c r="C32" s="3"/>
    </row>
    <row r="33" spans="1:2">
      <c r="A33" s="1" t="s">
        <v>38</v>
      </c>
      <c r="B33" s="1">
        <v>5</v>
      </c>
    </row>
  </sheetData>
  <sheetProtection algorithmName="SHA-512" hashValue="mGSDsv7lx7SsSSsv5qSZsHdZ6FRbhbDHyZlK3DvmXJYOjnpDDmFTJ35vtXoaWtUUEpwpNFDVVXjBgt5L6eRm9w==" saltValue="Ye6To324xCFB6xhfKWATlw==" spinCount="100000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Rozpočet</vt:lpstr>
      <vt:lpstr>Parametry</vt:lpstr>
      <vt:lpstr>Parametry!Oblast_tisku</vt:lpstr>
      <vt:lpstr>Rekapitulace!Oblast_tisku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Obroucka</cp:lastModifiedBy>
  <cp:lastPrinted>2020-05-12T13:14:01Z</cp:lastPrinted>
  <dcterms:created xsi:type="dcterms:W3CDTF">2020-04-14T21:34:44Z</dcterms:created>
  <dcterms:modified xsi:type="dcterms:W3CDTF">2020-06-29T15:32:16Z</dcterms:modified>
</cp:coreProperties>
</file>