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16" windowWidth="19836" windowHeight="8940"/>
  </bookViews>
  <sheets>
    <sheet name="Rekapitulace stavby" sheetId="1" r:id="rId1"/>
    <sheet name="1.1 - Soupis prací - arch..." sheetId="2" r:id="rId2"/>
    <sheet name="1.4 - Soupis prací - tech..." sheetId="3" r:id="rId3"/>
    <sheet name="VON - Soupis prací - Vedl..." sheetId="4" r:id="rId4"/>
    <sheet name="Seznam figur" sheetId="5" r:id="rId5"/>
    <sheet name="Pokyny pro vyplnění" sheetId="6" r:id="rId6"/>
  </sheets>
  <definedNames>
    <definedName name="_xlnm._FilterDatabase" localSheetId="1" hidden="1">'1.1 - Soupis prací - arch...'!$C$113:$K$2120</definedName>
    <definedName name="_xlnm._FilterDatabase" localSheetId="2" hidden="1">'1.4 - Soupis prací - tech...'!$C$92:$K$107</definedName>
    <definedName name="_xlnm._FilterDatabase" localSheetId="3" hidden="1">'VON - Soupis prací - Vedl...'!$C$90:$K$103</definedName>
    <definedName name="_xlnm.Print_Titles" localSheetId="1">'1.1 - Soupis prací - arch...'!$113:$113</definedName>
    <definedName name="_xlnm.Print_Titles" localSheetId="2">'1.4 - Soupis prací - tech...'!$92:$92</definedName>
    <definedName name="_xlnm.Print_Titles" localSheetId="0">'Rekapitulace stavby'!$52:$52</definedName>
    <definedName name="_xlnm.Print_Titles" localSheetId="4">'Seznam figur'!$9:$9</definedName>
    <definedName name="_xlnm.Print_Titles" localSheetId="3">'VON - Soupis prací - Vedl...'!$90:$90</definedName>
    <definedName name="_xlnm.Print_Area" localSheetId="1">'1.1 - Soupis prací - arch...'!$C$4:$J$41,'1.1 - Soupis prací - arch...'!$C$47:$J$93,'1.1 - Soupis prací - arch...'!$C$99:$K$2120</definedName>
    <definedName name="_xlnm.Print_Area" localSheetId="2">'1.4 - Soupis prací - tech...'!$C$4:$J$41,'1.4 - Soupis prací - tech...'!$C$47:$J$72,'1.4 - Soupis prací - tech...'!$C$78:$K$107</definedName>
    <definedName name="_xlnm.Print_Area" localSheetId="5">'Pokyny pro vyplnění'!$B$2:$K$71,'Pokyny pro vyplnění'!$B$74:$K$118,'Pokyny pro vyplnění'!$B$121:$K$190,'Pokyny pro vyplnění'!$B$198:$K$218</definedName>
    <definedName name="_xlnm.Print_Area" localSheetId="0">'Rekapitulace stavby'!$D$4:$AO$36,'Rekapitulace stavby'!$C$42:$AQ$60</definedName>
    <definedName name="_xlnm.Print_Area" localSheetId="4">'Seznam figur'!$C$4:$G$661</definedName>
    <definedName name="_xlnm.Print_Area" localSheetId="3">'VON - Soupis prací - Vedl...'!$C$4:$J$41,'VON - Soupis prací - Vedl...'!$C$47:$J$70,'VON - Soupis prací - Vedl...'!$C$76:$K$103</definedName>
  </definedNames>
  <calcPr calcId="125725"/>
</workbook>
</file>

<file path=xl/calcChain.xml><?xml version="1.0" encoding="utf-8"?>
<calcChain xmlns="http://schemas.openxmlformats.org/spreadsheetml/2006/main">
  <c r="D7" i="5"/>
  <c r="J39" i="4"/>
  <c r="J38"/>
  <c r="AY59" i="1" s="1"/>
  <c r="J37" i="4"/>
  <c r="AX59" i="1" s="1"/>
  <c r="BI103" i="4"/>
  <c r="BH103"/>
  <c r="BG103"/>
  <c r="BF103"/>
  <c r="T103"/>
  <c r="T102"/>
  <c r="R103"/>
  <c r="R102" s="1"/>
  <c r="P103"/>
  <c r="P102"/>
  <c r="BI101"/>
  <c r="BH101"/>
  <c r="BG101"/>
  <c r="BF101"/>
  <c r="T101"/>
  <c r="R101"/>
  <c r="P101"/>
  <c r="BI100"/>
  <c r="BH100"/>
  <c r="BG100"/>
  <c r="BF100"/>
  <c r="T100"/>
  <c r="R100"/>
  <c r="P100"/>
  <c r="BI98"/>
  <c r="BH98"/>
  <c r="BG98"/>
  <c r="BF98"/>
  <c r="T98"/>
  <c r="T97" s="1"/>
  <c r="R98"/>
  <c r="R97"/>
  <c r="P98"/>
  <c r="P97" s="1"/>
  <c r="BI96"/>
  <c r="BH96"/>
  <c r="BG96"/>
  <c r="BF96"/>
  <c r="T96"/>
  <c r="T95"/>
  <c r="R96"/>
  <c r="R95" s="1"/>
  <c r="P96"/>
  <c r="P95" s="1"/>
  <c r="BI94"/>
  <c r="BH94"/>
  <c r="BG94"/>
  <c r="BF94"/>
  <c r="T94"/>
  <c r="T93" s="1"/>
  <c r="R94"/>
  <c r="R93" s="1"/>
  <c r="P94"/>
  <c r="P93" s="1"/>
  <c r="J88"/>
  <c r="J87"/>
  <c r="F87"/>
  <c r="F85"/>
  <c r="E83"/>
  <c r="J59"/>
  <c r="J58"/>
  <c r="F58"/>
  <c r="F56"/>
  <c r="E54"/>
  <c r="J20"/>
  <c r="E20"/>
  <c r="F88" s="1"/>
  <c r="J19"/>
  <c r="J14"/>
  <c r="J85" s="1"/>
  <c r="E7"/>
  <c r="E79" s="1"/>
  <c r="J39" i="3"/>
  <c r="J38"/>
  <c r="AY57" i="1"/>
  <c r="J37" i="3"/>
  <c r="AX57" i="1"/>
  <c r="BI107" i="3"/>
  <c r="BH107"/>
  <c r="BG107"/>
  <c r="BF107"/>
  <c r="T107"/>
  <c r="T106"/>
  <c r="T105" s="1"/>
  <c r="R107"/>
  <c r="R106" s="1"/>
  <c r="R105" s="1"/>
  <c r="P107"/>
  <c r="P106"/>
  <c r="P105" s="1"/>
  <c r="BI104"/>
  <c r="BH104"/>
  <c r="BG104"/>
  <c r="BF104"/>
  <c r="T104"/>
  <c r="T103" s="1"/>
  <c r="R104"/>
  <c r="R103" s="1"/>
  <c r="P104"/>
  <c r="P103" s="1"/>
  <c r="BI102"/>
  <c r="BH102"/>
  <c r="BG102"/>
  <c r="BF102"/>
  <c r="T102"/>
  <c r="T101" s="1"/>
  <c r="R102"/>
  <c r="R101" s="1"/>
  <c r="P102"/>
  <c r="P101" s="1"/>
  <c r="BI100"/>
  <c r="BH100"/>
  <c r="BG100"/>
  <c r="BF100"/>
  <c r="T100"/>
  <c r="T99" s="1"/>
  <c r="R100"/>
  <c r="R99" s="1"/>
  <c r="P100"/>
  <c r="P99" s="1"/>
  <c r="BI98"/>
  <c r="BH98"/>
  <c r="BG98"/>
  <c r="BF98"/>
  <c r="T98"/>
  <c r="T97" s="1"/>
  <c r="R98"/>
  <c r="R97" s="1"/>
  <c r="P98"/>
  <c r="P97" s="1"/>
  <c r="BI96"/>
  <c r="BH96"/>
  <c r="BG96"/>
  <c r="BF96"/>
  <c r="T96"/>
  <c r="T95" s="1"/>
  <c r="R96"/>
  <c r="R95" s="1"/>
  <c r="R94" s="1"/>
  <c r="R93" s="1"/>
  <c r="P96"/>
  <c r="P95" s="1"/>
  <c r="J90"/>
  <c r="J89"/>
  <c r="F89"/>
  <c r="F87"/>
  <c r="E85"/>
  <c r="J59"/>
  <c r="J58"/>
  <c r="F58"/>
  <c r="F56"/>
  <c r="E54"/>
  <c r="J20"/>
  <c r="E20"/>
  <c r="F59" s="1"/>
  <c r="J19"/>
  <c r="J14"/>
  <c r="J87" s="1"/>
  <c r="E7"/>
  <c r="E81"/>
  <c r="J39" i="2"/>
  <c r="J38"/>
  <c r="AY56" i="1"/>
  <c r="J37" i="2"/>
  <c r="AX56" i="1" s="1"/>
  <c r="BI2120" i="2"/>
  <c r="BH2120"/>
  <c r="BG2120"/>
  <c r="BF2120"/>
  <c r="T2120"/>
  <c r="R2120"/>
  <c r="P2120"/>
  <c r="BI2119"/>
  <c r="BH2119"/>
  <c r="BG2119"/>
  <c r="BF2119"/>
  <c r="T2119"/>
  <c r="R2119"/>
  <c r="P2119"/>
  <c r="BI2116"/>
  <c r="BH2116"/>
  <c r="BG2116"/>
  <c r="BF2116"/>
  <c r="T2116"/>
  <c r="T2115" s="1"/>
  <c r="R2116"/>
  <c r="R2115"/>
  <c r="P2116"/>
  <c r="P2115" s="1"/>
  <c r="BI2114"/>
  <c r="BH2114"/>
  <c r="BG2114"/>
  <c r="BF2114"/>
  <c r="T2114"/>
  <c r="R2114"/>
  <c r="P2114"/>
  <c r="BI2113"/>
  <c r="BH2113"/>
  <c r="BG2113"/>
  <c r="BF2113"/>
  <c r="T2113"/>
  <c r="R2113"/>
  <c r="P2113"/>
  <c r="BI2112"/>
  <c r="BH2112"/>
  <c r="BG2112"/>
  <c r="BF2112"/>
  <c r="T2112"/>
  <c r="R2112"/>
  <c r="P2112"/>
  <c r="BI2111"/>
  <c r="BH2111"/>
  <c r="BG2111"/>
  <c r="BF2111"/>
  <c r="T2111"/>
  <c r="R2111"/>
  <c r="P2111"/>
  <c r="BI2110"/>
  <c r="BH2110"/>
  <c r="BG2110"/>
  <c r="BF2110"/>
  <c r="T2110"/>
  <c r="R2110"/>
  <c r="P2110"/>
  <c r="BI2109"/>
  <c r="BH2109"/>
  <c r="BG2109"/>
  <c r="BF2109"/>
  <c r="T2109"/>
  <c r="R2109"/>
  <c r="P2109"/>
  <c r="BI2103"/>
  <c r="BH2103"/>
  <c r="BG2103"/>
  <c r="BF2103"/>
  <c r="T2103"/>
  <c r="R2103"/>
  <c r="P2103"/>
  <c r="BI2092"/>
  <c r="BH2092"/>
  <c r="BG2092"/>
  <c r="BF2092"/>
  <c r="T2092"/>
  <c r="R2092"/>
  <c r="P2092"/>
  <c r="BI2086"/>
  <c r="BH2086"/>
  <c r="BG2086"/>
  <c r="BF2086"/>
  <c r="T2086"/>
  <c r="R2086"/>
  <c r="P2086"/>
  <c r="BI2078"/>
  <c r="BH2078"/>
  <c r="BG2078"/>
  <c r="BF2078"/>
  <c r="T2078"/>
  <c r="R2078"/>
  <c r="P2078"/>
  <c r="BI2076"/>
  <c r="BH2076"/>
  <c r="BG2076"/>
  <c r="BF2076"/>
  <c r="T2076"/>
  <c r="R2076"/>
  <c r="P2076"/>
  <c r="BI2074"/>
  <c r="BH2074"/>
  <c r="BG2074"/>
  <c r="BF2074"/>
  <c r="T2074"/>
  <c r="R2074"/>
  <c r="P2074"/>
  <c r="BI2071"/>
  <c r="BH2071"/>
  <c r="BG2071"/>
  <c r="BF2071"/>
  <c r="T2071"/>
  <c r="R2071"/>
  <c r="P2071"/>
  <c r="BI2068"/>
  <c r="BH2068"/>
  <c r="BG2068"/>
  <c r="BF2068"/>
  <c r="T2068"/>
  <c r="R2068"/>
  <c r="P2068"/>
  <c r="BI2066"/>
  <c r="BH2066"/>
  <c r="BG2066"/>
  <c r="BF2066"/>
  <c r="T2066"/>
  <c r="R2066"/>
  <c r="P2066"/>
  <c r="BI2064"/>
  <c r="BH2064"/>
  <c r="BG2064"/>
  <c r="BF2064"/>
  <c r="T2064"/>
  <c r="R2064"/>
  <c r="P2064"/>
  <c r="BI2062"/>
  <c r="BH2062"/>
  <c r="BG2062"/>
  <c r="BF2062"/>
  <c r="T2062"/>
  <c r="R2062"/>
  <c r="P2062"/>
  <c r="BI2027"/>
  <c r="BH2027"/>
  <c r="BG2027"/>
  <c r="BF2027"/>
  <c r="T2027"/>
  <c r="R2027"/>
  <c r="P2027"/>
  <c r="BI2017"/>
  <c r="BH2017"/>
  <c r="BG2017"/>
  <c r="BF2017"/>
  <c r="T2017"/>
  <c r="R2017"/>
  <c r="P2017"/>
  <c r="BI2015"/>
  <c r="BH2015"/>
  <c r="BG2015"/>
  <c r="BF2015"/>
  <c r="T2015"/>
  <c r="R2015"/>
  <c r="P2015"/>
  <c r="BI2013"/>
  <c r="BH2013"/>
  <c r="BG2013"/>
  <c r="BF2013"/>
  <c r="T2013"/>
  <c r="R2013"/>
  <c r="P2013"/>
  <c r="BI2011"/>
  <c r="BH2011"/>
  <c r="BG2011"/>
  <c r="BF2011"/>
  <c r="T2011"/>
  <c r="R2011"/>
  <c r="P2011"/>
  <c r="BI1971"/>
  <c r="BH1971"/>
  <c r="BG1971"/>
  <c r="BF1971"/>
  <c r="T1971"/>
  <c r="R1971"/>
  <c r="P1971"/>
  <c r="BI1934"/>
  <c r="BH1934"/>
  <c r="BG1934"/>
  <c r="BF1934"/>
  <c r="T1934"/>
  <c r="R1934"/>
  <c r="P1934"/>
  <c r="BI1931"/>
  <c r="BH1931"/>
  <c r="BG1931"/>
  <c r="BF1931"/>
  <c r="T1931"/>
  <c r="R1931"/>
  <c r="P1931"/>
  <c r="BI1927"/>
  <c r="BH1927"/>
  <c r="BG1927"/>
  <c r="BF1927"/>
  <c r="T1927"/>
  <c r="R1927"/>
  <c r="P1927"/>
  <c r="BI1925"/>
  <c r="BH1925"/>
  <c r="BG1925"/>
  <c r="BF1925"/>
  <c r="T1925"/>
  <c r="R1925"/>
  <c r="P1925"/>
  <c r="BI1916"/>
  <c r="BH1916"/>
  <c r="BG1916"/>
  <c r="BF1916"/>
  <c r="T1916"/>
  <c r="R1916"/>
  <c r="P1916"/>
  <c r="BI1913"/>
  <c r="BH1913"/>
  <c r="BG1913"/>
  <c r="BF1913"/>
  <c r="T1913"/>
  <c r="R1913"/>
  <c r="P1913"/>
  <c r="BI1910"/>
  <c r="BH1910"/>
  <c r="BG1910"/>
  <c r="BF1910"/>
  <c r="T1910"/>
  <c r="R1910"/>
  <c r="P1910"/>
  <c r="BI1900"/>
  <c r="BH1900"/>
  <c r="BG1900"/>
  <c r="BF1900"/>
  <c r="T1900"/>
  <c r="R1900"/>
  <c r="P1900"/>
  <c r="BI1898"/>
  <c r="BH1898"/>
  <c r="BG1898"/>
  <c r="BF1898"/>
  <c r="T1898"/>
  <c r="R1898"/>
  <c r="P1898"/>
  <c r="BI1889"/>
  <c r="BH1889"/>
  <c r="BG1889"/>
  <c r="BF1889"/>
  <c r="T1889"/>
  <c r="R1889"/>
  <c r="P1889"/>
  <c r="BI1886"/>
  <c r="BH1886"/>
  <c r="BG1886"/>
  <c r="BF1886"/>
  <c r="T1886"/>
  <c r="R1886"/>
  <c r="P1886"/>
  <c r="BI1883"/>
  <c r="BH1883"/>
  <c r="BG1883"/>
  <c r="BF1883"/>
  <c r="T1883"/>
  <c r="R1883"/>
  <c r="P1883"/>
  <c r="BI1880"/>
  <c r="BH1880"/>
  <c r="BG1880"/>
  <c r="BF1880"/>
  <c r="T1880"/>
  <c r="R1880"/>
  <c r="P1880"/>
  <c r="BI1877"/>
  <c r="BH1877"/>
  <c r="BG1877"/>
  <c r="BF1877"/>
  <c r="T1877"/>
  <c r="R1877"/>
  <c r="P1877"/>
  <c r="BI1854"/>
  <c r="BH1854"/>
  <c r="BG1854"/>
  <c r="BF1854"/>
  <c r="T1854"/>
  <c r="R1854"/>
  <c r="P1854"/>
  <c r="BI1853"/>
  <c r="BH1853"/>
  <c r="BG1853"/>
  <c r="BF1853"/>
  <c r="T1853"/>
  <c r="R1853"/>
  <c r="P1853"/>
  <c r="BI1852"/>
  <c r="BH1852"/>
  <c r="BG1852"/>
  <c r="BF1852"/>
  <c r="T1852"/>
  <c r="R1852"/>
  <c r="P1852"/>
  <c r="BI1850"/>
  <c r="BH1850"/>
  <c r="BG1850"/>
  <c r="BF1850"/>
  <c r="T1850"/>
  <c r="R1850"/>
  <c r="P1850"/>
  <c r="BI1842"/>
  <c r="BH1842"/>
  <c r="BG1842"/>
  <c r="BF1842"/>
  <c r="T1842"/>
  <c r="R1842"/>
  <c r="P1842"/>
  <c r="BI1839"/>
  <c r="BH1839"/>
  <c r="BG1839"/>
  <c r="BF1839"/>
  <c r="T1839"/>
  <c r="R1839"/>
  <c r="P1839"/>
  <c r="BI1834"/>
  <c r="BH1834"/>
  <c r="BG1834"/>
  <c r="BF1834"/>
  <c r="T1834"/>
  <c r="R1834"/>
  <c r="P1834"/>
  <c r="BI1831"/>
  <c r="BH1831"/>
  <c r="BG1831"/>
  <c r="BF1831"/>
  <c r="T1831"/>
  <c r="R1831"/>
  <c r="P1831"/>
  <c r="BI1828"/>
  <c r="BH1828"/>
  <c r="BG1828"/>
  <c r="BF1828"/>
  <c r="T1828"/>
  <c r="R1828"/>
  <c r="P1828"/>
  <c r="BI1825"/>
  <c r="BH1825"/>
  <c r="BG1825"/>
  <c r="BF1825"/>
  <c r="T1825"/>
  <c r="R1825"/>
  <c r="P1825"/>
  <c r="BI1822"/>
  <c r="BH1822"/>
  <c r="BG1822"/>
  <c r="BF1822"/>
  <c r="T1822"/>
  <c r="R1822"/>
  <c r="P1822"/>
  <c r="BI1806"/>
  <c r="BH1806"/>
  <c r="BG1806"/>
  <c r="BF1806"/>
  <c r="T1806"/>
  <c r="R1806"/>
  <c r="P1806"/>
  <c r="BI1803"/>
  <c r="BH1803"/>
  <c r="BG1803"/>
  <c r="BF1803"/>
  <c r="T1803"/>
  <c r="R1803"/>
  <c r="P1803"/>
  <c r="BI1796"/>
  <c r="BH1796"/>
  <c r="BG1796"/>
  <c r="BF1796"/>
  <c r="T1796"/>
  <c r="R1796"/>
  <c r="P1796"/>
  <c r="BI1787"/>
  <c r="BH1787"/>
  <c r="BG1787"/>
  <c r="BF1787"/>
  <c r="T1787"/>
  <c r="R1787"/>
  <c r="P1787"/>
  <c r="BI1772"/>
  <c r="BH1772"/>
  <c r="BG1772"/>
  <c r="BF1772"/>
  <c r="T1772"/>
  <c r="R1772"/>
  <c r="P1772"/>
  <c r="BI1762"/>
  <c r="BH1762"/>
  <c r="BG1762"/>
  <c r="BF1762"/>
  <c r="T1762"/>
  <c r="R1762"/>
  <c r="P1762"/>
  <c r="BI1751"/>
  <c r="BH1751"/>
  <c r="BG1751"/>
  <c r="BF1751"/>
  <c r="T1751"/>
  <c r="R1751"/>
  <c r="P1751"/>
  <c r="BI1734"/>
  <c r="BH1734"/>
  <c r="BG1734"/>
  <c r="BF1734"/>
  <c r="T1734"/>
  <c r="R1734"/>
  <c r="P1734"/>
  <c r="BI1723"/>
  <c r="BH1723"/>
  <c r="BG1723"/>
  <c r="BF1723"/>
  <c r="T1723"/>
  <c r="R1723"/>
  <c r="P1723"/>
  <c r="BI1718"/>
  <c r="BH1718"/>
  <c r="BG1718"/>
  <c r="BF1718"/>
  <c r="T1718"/>
  <c r="T1717"/>
  <c r="R1718"/>
  <c r="R1717"/>
  <c r="P1718"/>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0"/>
  <c r="BH1700"/>
  <c r="BG1700"/>
  <c r="BF1700"/>
  <c r="T1700"/>
  <c r="R1700"/>
  <c r="P1700"/>
  <c r="BI1699"/>
  <c r="BH1699"/>
  <c r="BG1699"/>
  <c r="BF1699"/>
  <c r="T1699"/>
  <c r="R1699"/>
  <c r="P1699"/>
  <c r="BI1696"/>
  <c r="BH1696"/>
  <c r="BG1696"/>
  <c r="BF1696"/>
  <c r="T1696"/>
  <c r="R1696"/>
  <c r="P1696"/>
  <c r="BI1693"/>
  <c r="BH1693"/>
  <c r="BG1693"/>
  <c r="BF1693"/>
  <c r="T1693"/>
  <c r="R1693"/>
  <c r="P1693"/>
  <c r="BI1690"/>
  <c r="BH1690"/>
  <c r="BG1690"/>
  <c r="BF1690"/>
  <c r="T1690"/>
  <c r="R1690"/>
  <c r="P1690"/>
  <c r="BI1687"/>
  <c r="BH1687"/>
  <c r="BG1687"/>
  <c r="BF1687"/>
  <c r="T1687"/>
  <c r="R1687"/>
  <c r="P1687"/>
  <c r="BI1684"/>
  <c r="BH1684"/>
  <c r="BG1684"/>
  <c r="BF1684"/>
  <c r="T1684"/>
  <c r="R1684"/>
  <c r="P1684"/>
  <c r="BI1670"/>
  <c r="BH1670"/>
  <c r="BG1670"/>
  <c r="BF1670"/>
  <c r="T1670"/>
  <c r="R1670"/>
  <c r="P1670"/>
  <c r="BI1658"/>
  <c r="BH1658"/>
  <c r="BG1658"/>
  <c r="BF1658"/>
  <c r="T1658"/>
  <c r="R1658"/>
  <c r="P1658"/>
  <c r="BI1653"/>
  <c r="BH1653"/>
  <c r="BG1653"/>
  <c r="BF1653"/>
  <c r="T1653"/>
  <c r="R1653"/>
  <c r="P1653"/>
  <c r="BI1647"/>
  <c r="BH1647"/>
  <c r="BG1647"/>
  <c r="BF1647"/>
  <c r="T1647"/>
  <c r="R1647"/>
  <c r="P1647"/>
  <c r="BI1645"/>
  <c r="BH1645"/>
  <c r="BG1645"/>
  <c r="BF1645"/>
  <c r="T1645"/>
  <c r="R1645"/>
  <c r="P1645"/>
  <c r="BI1644"/>
  <c r="BH1644"/>
  <c r="BG1644"/>
  <c r="BF1644"/>
  <c r="T1644"/>
  <c r="R1644"/>
  <c r="P1644"/>
  <c r="BI1641"/>
  <c r="BH1641"/>
  <c r="BG1641"/>
  <c r="BF1641"/>
  <c r="T1641"/>
  <c r="R1641"/>
  <c r="P1641"/>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1"/>
  <c r="BH1591"/>
  <c r="BG1591"/>
  <c r="BF1591"/>
  <c r="T1591"/>
  <c r="R1591"/>
  <c r="P1591"/>
  <c r="BI1590"/>
  <c r="BH1590"/>
  <c r="BG1590"/>
  <c r="BF1590"/>
  <c r="T1590"/>
  <c r="R1590"/>
  <c r="P1590"/>
  <c r="BI1589"/>
  <c r="BH1589"/>
  <c r="BG1589"/>
  <c r="BF1589"/>
  <c r="T1589"/>
  <c r="R1589"/>
  <c r="P1589"/>
  <c r="BI1582"/>
  <c r="BH1582"/>
  <c r="BG1582"/>
  <c r="BF1582"/>
  <c r="T1582"/>
  <c r="R1582"/>
  <c r="P1582"/>
  <c r="BI1579"/>
  <c r="BH1579"/>
  <c r="BG1579"/>
  <c r="BF1579"/>
  <c r="T1579"/>
  <c r="R1579"/>
  <c r="P1579"/>
  <c r="BI1577"/>
  <c r="BH1577"/>
  <c r="BG1577"/>
  <c r="BF1577"/>
  <c r="T1577"/>
  <c r="R1577"/>
  <c r="P1577"/>
  <c r="BI1570"/>
  <c r="BH1570"/>
  <c r="BG1570"/>
  <c r="BF1570"/>
  <c r="T1570"/>
  <c r="R1570"/>
  <c r="P1570"/>
  <c r="BI1567"/>
  <c r="BH1567"/>
  <c r="BG1567"/>
  <c r="BF1567"/>
  <c r="T1567"/>
  <c r="R1567"/>
  <c r="P1567"/>
  <c r="BI1566"/>
  <c r="BH1566"/>
  <c r="BG1566"/>
  <c r="BF1566"/>
  <c r="T1566"/>
  <c r="R1566"/>
  <c r="P1566"/>
  <c r="BI1562"/>
  <c r="BH1562"/>
  <c r="BG1562"/>
  <c r="BF1562"/>
  <c r="T1562"/>
  <c r="R1562"/>
  <c r="P1562"/>
  <c r="BI1561"/>
  <c r="BH1561"/>
  <c r="BG1561"/>
  <c r="BF1561"/>
  <c r="T1561"/>
  <c r="R1561"/>
  <c r="P1561"/>
  <c r="BI1557"/>
  <c r="BH1557"/>
  <c r="BG1557"/>
  <c r="BF1557"/>
  <c r="T1557"/>
  <c r="R1557"/>
  <c r="P1557"/>
  <c r="BI1556"/>
  <c r="BH1556"/>
  <c r="BG1556"/>
  <c r="BF1556"/>
  <c r="T1556"/>
  <c r="R1556"/>
  <c r="P1556"/>
  <c r="BI1555"/>
  <c r="BH1555"/>
  <c r="BG1555"/>
  <c r="BF1555"/>
  <c r="T1555"/>
  <c r="R1555"/>
  <c r="P1555"/>
  <c r="BI1554"/>
  <c r="BH1554"/>
  <c r="BG1554"/>
  <c r="BF1554"/>
  <c r="T1554"/>
  <c r="R1554"/>
  <c r="P1554"/>
  <c r="BI1545"/>
  <c r="BH1545"/>
  <c r="BG1545"/>
  <c r="BF1545"/>
  <c r="T1545"/>
  <c r="R1545"/>
  <c r="P1545"/>
  <c r="BI1544"/>
  <c r="BH1544"/>
  <c r="BG1544"/>
  <c r="BF1544"/>
  <c r="T1544"/>
  <c r="R1544"/>
  <c r="P1544"/>
  <c r="BI1540"/>
  <c r="BH1540"/>
  <c r="BG1540"/>
  <c r="BF1540"/>
  <c r="T1540"/>
  <c r="R1540"/>
  <c r="P1540"/>
  <c r="BI1539"/>
  <c r="BH1539"/>
  <c r="BG1539"/>
  <c r="BF1539"/>
  <c r="T1539"/>
  <c r="R1539"/>
  <c r="P1539"/>
  <c r="BI1538"/>
  <c r="BH1538"/>
  <c r="BG1538"/>
  <c r="BF1538"/>
  <c r="T1538"/>
  <c r="R1538"/>
  <c r="P1538"/>
  <c r="BI1531"/>
  <c r="BH1531"/>
  <c r="BG1531"/>
  <c r="BF1531"/>
  <c r="T1531"/>
  <c r="R1531"/>
  <c r="P1531"/>
  <c r="BI1530"/>
  <c r="BH1530"/>
  <c r="BG1530"/>
  <c r="BF1530"/>
  <c r="T1530"/>
  <c r="R1530"/>
  <c r="P1530"/>
  <c r="BI1529"/>
  <c r="BH1529"/>
  <c r="BG1529"/>
  <c r="BF1529"/>
  <c r="T1529"/>
  <c r="R1529"/>
  <c r="P1529"/>
  <c r="BI1528"/>
  <c r="BH1528"/>
  <c r="BG1528"/>
  <c r="BF1528"/>
  <c r="T1528"/>
  <c r="R1528"/>
  <c r="P1528"/>
  <c r="BI1519"/>
  <c r="BH1519"/>
  <c r="BG1519"/>
  <c r="BF1519"/>
  <c r="T1519"/>
  <c r="R1519"/>
  <c r="P1519"/>
  <c r="BI1516"/>
  <c r="BH1516"/>
  <c r="BG1516"/>
  <c r="BF1516"/>
  <c r="T1516"/>
  <c r="R1516"/>
  <c r="P1516"/>
  <c r="BI1498"/>
  <c r="BH1498"/>
  <c r="BG1498"/>
  <c r="BF1498"/>
  <c r="T1498"/>
  <c r="R1498"/>
  <c r="P1498"/>
  <c r="BI1492"/>
  <c r="BH1492"/>
  <c r="BG1492"/>
  <c r="BF1492"/>
  <c r="T1492"/>
  <c r="R1492"/>
  <c r="P1492"/>
  <c r="BI1476"/>
  <c r="BH1476"/>
  <c r="BG1476"/>
  <c r="BF1476"/>
  <c r="T1476"/>
  <c r="R1476"/>
  <c r="P1476"/>
  <c r="BI1459"/>
  <c r="BH1459"/>
  <c r="BG1459"/>
  <c r="BF1459"/>
  <c r="T1459"/>
  <c r="R1459"/>
  <c r="P1459"/>
  <c r="BI1449"/>
  <c r="BH1449"/>
  <c r="BG1449"/>
  <c r="BF1449"/>
  <c r="T1449"/>
  <c r="R1449"/>
  <c r="P1449"/>
  <c r="BI1435"/>
  <c r="BH1435"/>
  <c r="BG1435"/>
  <c r="BF1435"/>
  <c r="T1435"/>
  <c r="R1435"/>
  <c r="P1435"/>
  <c r="BI1432"/>
  <c r="BH1432"/>
  <c r="BG1432"/>
  <c r="BF1432"/>
  <c r="T1432"/>
  <c r="R1432"/>
  <c r="P1432"/>
  <c r="BI1419"/>
  <c r="BH1419"/>
  <c r="BG1419"/>
  <c r="BF1419"/>
  <c r="T1419"/>
  <c r="R1419"/>
  <c r="P1419"/>
  <c r="BI1412"/>
  <c r="BH1412"/>
  <c r="BG1412"/>
  <c r="BF1412"/>
  <c r="T1412"/>
  <c r="R1412"/>
  <c r="P1412"/>
  <c r="BI1401"/>
  <c r="BH1401"/>
  <c r="BG1401"/>
  <c r="BF1401"/>
  <c r="T1401"/>
  <c r="R1401"/>
  <c r="P1401"/>
  <c r="BI1398"/>
  <c r="BH1398"/>
  <c r="BG1398"/>
  <c r="BF1398"/>
  <c r="T1398"/>
  <c r="R1398"/>
  <c r="P1398"/>
  <c r="BI1395"/>
  <c r="BH1395"/>
  <c r="BG1395"/>
  <c r="BF1395"/>
  <c r="T1395"/>
  <c r="R1395"/>
  <c r="P1395"/>
  <c r="BI1374"/>
  <c r="BH1374"/>
  <c r="BG1374"/>
  <c r="BF1374"/>
  <c r="T1374"/>
  <c r="R1374"/>
  <c r="P1374"/>
  <c r="BI1363"/>
  <c r="BH1363"/>
  <c r="BG1363"/>
  <c r="BF1363"/>
  <c r="T1363"/>
  <c r="R1363"/>
  <c r="P1363"/>
  <c r="BI1362"/>
  <c r="BH1362"/>
  <c r="BG1362"/>
  <c r="BF1362"/>
  <c r="T1362"/>
  <c r="R1362"/>
  <c r="P1362"/>
  <c r="BI1361"/>
  <c r="BH1361"/>
  <c r="BG1361"/>
  <c r="BF1361"/>
  <c r="T1361"/>
  <c r="R1361"/>
  <c r="P1361"/>
  <c r="BI1360"/>
  <c r="BH1360"/>
  <c r="BG1360"/>
  <c r="BF1360"/>
  <c r="T1360"/>
  <c r="R1360"/>
  <c r="P1360"/>
  <c r="BI1359"/>
  <c r="BH1359"/>
  <c r="BG1359"/>
  <c r="BF1359"/>
  <c r="T1359"/>
  <c r="R1359"/>
  <c r="P1359"/>
  <c r="BI1348"/>
  <c r="BH1348"/>
  <c r="BG1348"/>
  <c r="BF1348"/>
  <c r="T1348"/>
  <c r="R1348"/>
  <c r="P1348"/>
  <c r="BI1347"/>
  <c r="BH1347"/>
  <c r="BG1347"/>
  <c r="BF1347"/>
  <c r="T1347"/>
  <c r="R1347"/>
  <c r="P1347"/>
  <c r="BI1340"/>
  <c r="BH1340"/>
  <c r="BG1340"/>
  <c r="BF1340"/>
  <c r="T1340"/>
  <c r="R1340"/>
  <c r="P1340"/>
  <c r="BI1336"/>
  <c r="BH1336"/>
  <c r="BG1336"/>
  <c r="BF1336"/>
  <c r="T1336"/>
  <c r="R1336"/>
  <c r="P1336"/>
  <c r="BI1332"/>
  <c r="BH1332"/>
  <c r="BG1332"/>
  <c r="BF1332"/>
  <c r="T1332"/>
  <c r="R1332"/>
  <c r="P1332"/>
  <c r="BI1327"/>
  <c r="BH1327"/>
  <c r="BG1327"/>
  <c r="BF1327"/>
  <c r="T1327"/>
  <c r="R1327"/>
  <c r="P1327"/>
  <c r="BI1322"/>
  <c r="BH1322"/>
  <c r="BG1322"/>
  <c r="BF1322"/>
  <c r="T1322"/>
  <c r="R1322"/>
  <c r="P1322"/>
  <c r="BI1317"/>
  <c r="BH1317"/>
  <c r="BG1317"/>
  <c r="BF1317"/>
  <c r="T1317"/>
  <c r="R1317"/>
  <c r="P1317"/>
  <c r="BI1315"/>
  <c r="BH1315"/>
  <c r="BG1315"/>
  <c r="BF1315"/>
  <c r="T1315"/>
  <c r="R1315"/>
  <c r="P1315"/>
  <c r="BI1302"/>
  <c r="BH1302"/>
  <c r="BG1302"/>
  <c r="BF1302"/>
  <c r="T1302"/>
  <c r="R1302"/>
  <c r="P1302"/>
  <c r="BI1292"/>
  <c r="BH1292"/>
  <c r="BG1292"/>
  <c r="BF1292"/>
  <c r="T1292"/>
  <c r="R1292"/>
  <c r="P1292"/>
  <c r="BI1284"/>
  <c r="BH1284"/>
  <c r="BG1284"/>
  <c r="BF1284"/>
  <c r="T1284"/>
  <c r="R1284"/>
  <c r="P1284"/>
  <c r="BI1282"/>
  <c r="BH1282"/>
  <c r="BG1282"/>
  <c r="BF1282"/>
  <c r="T1282"/>
  <c r="R1282"/>
  <c r="P1282"/>
  <c r="BI1272"/>
  <c r="BH1272"/>
  <c r="BG1272"/>
  <c r="BF1272"/>
  <c r="T1272"/>
  <c r="R1272"/>
  <c r="P1272"/>
  <c r="BI1262"/>
  <c r="BH1262"/>
  <c r="BG1262"/>
  <c r="BF1262"/>
  <c r="T1262"/>
  <c r="R1262"/>
  <c r="P1262"/>
  <c r="BI1255"/>
  <c r="BH1255"/>
  <c r="BG1255"/>
  <c r="BF1255"/>
  <c r="T1255"/>
  <c r="R1255"/>
  <c r="P1255"/>
  <c r="BI1231"/>
  <c r="BH1231"/>
  <c r="BG1231"/>
  <c r="BF1231"/>
  <c r="T1231"/>
  <c r="R1231"/>
  <c r="P1231"/>
  <c r="BI1227"/>
  <c r="BH1227"/>
  <c r="BG1227"/>
  <c r="BF1227"/>
  <c r="T1227"/>
  <c r="R1227"/>
  <c r="P1227"/>
  <c r="BI1191"/>
  <c r="BH1191"/>
  <c r="BG1191"/>
  <c r="BF1191"/>
  <c r="T1191"/>
  <c r="R1191"/>
  <c r="P1191"/>
  <c r="BI1187"/>
  <c r="BH1187"/>
  <c r="BG1187"/>
  <c r="BF1187"/>
  <c r="T1187"/>
  <c r="R1187"/>
  <c r="P1187"/>
  <c r="BI1182"/>
  <c r="BH1182"/>
  <c r="BG1182"/>
  <c r="BF1182"/>
  <c r="T1182"/>
  <c r="R1182"/>
  <c r="P1182"/>
  <c r="BI1148"/>
  <c r="BH1148"/>
  <c r="BG1148"/>
  <c r="BF1148"/>
  <c r="T1148"/>
  <c r="R1148"/>
  <c r="P1148"/>
  <c r="BI1144"/>
  <c r="BH1144"/>
  <c r="BG1144"/>
  <c r="BF1144"/>
  <c r="T1144"/>
  <c r="R1144"/>
  <c r="P1144"/>
  <c r="BI1134"/>
  <c r="BH1134"/>
  <c r="BG1134"/>
  <c r="BF1134"/>
  <c r="T1134"/>
  <c r="R1134"/>
  <c r="P1134"/>
  <c r="BI1120"/>
  <c r="BH1120"/>
  <c r="BG1120"/>
  <c r="BF1120"/>
  <c r="T1120"/>
  <c r="R1120"/>
  <c r="P1120"/>
  <c r="BI1109"/>
  <c r="BH1109"/>
  <c r="BG1109"/>
  <c r="BF1109"/>
  <c r="T1109"/>
  <c r="R1109"/>
  <c r="P1109"/>
  <c r="BI1106"/>
  <c r="BH1106"/>
  <c r="BG1106"/>
  <c r="BF1106"/>
  <c r="T1106"/>
  <c r="R1106"/>
  <c r="P1106"/>
  <c r="BI1102"/>
  <c r="BH1102"/>
  <c r="BG1102"/>
  <c r="BF1102"/>
  <c r="T1102"/>
  <c r="R1102"/>
  <c r="P1102"/>
  <c r="BI1098"/>
  <c r="BH1098"/>
  <c r="BG1098"/>
  <c r="BF1098"/>
  <c r="T1098"/>
  <c r="R1098"/>
  <c r="P1098"/>
  <c r="BI1094"/>
  <c r="BH1094"/>
  <c r="BG1094"/>
  <c r="BF1094"/>
  <c r="T1094"/>
  <c r="R1094"/>
  <c r="P1094"/>
  <c r="BI1089"/>
  <c r="BH1089"/>
  <c r="BG1089"/>
  <c r="BF1089"/>
  <c r="T1089"/>
  <c r="R1089"/>
  <c r="P1089"/>
  <c r="BI1086"/>
  <c r="BH1086"/>
  <c r="BG1086"/>
  <c r="BF1086"/>
  <c r="T1086"/>
  <c r="R1086"/>
  <c r="P1086"/>
  <c r="BI1082"/>
  <c r="BH1082"/>
  <c r="BG1082"/>
  <c r="BF1082"/>
  <c r="T1082"/>
  <c r="R1082"/>
  <c r="P1082"/>
  <c r="BI1074"/>
  <c r="BH1074"/>
  <c r="BG1074"/>
  <c r="BF1074"/>
  <c r="T1074"/>
  <c r="R1074"/>
  <c r="P1074"/>
  <c r="BI1070"/>
  <c r="BH1070"/>
  <c r="BG1070"/>
  <c r="BF1070"/>
  <c r="T1070"/>
  <c r="R1070"/>
  <c r="P1070"/>
  <c r="BI1059"/>
  <c r="BH1059"/>
  <c r="BG1059"/>
  <c r="BF1059"/>
  <c r="T1059"/>
  <c r="R1059"/>
  <c r="P1059"/>
  <c r="BI1056"/>
  <c r="BH1056"/>
  <c r="BG1056"/>
  <c r="BF1056"/>
  <c r="T1056"/>
  <c r="R1056"/>
  <c r="P1056"/>
  <c r="BI1048"/>
  <c r="BH1048"/>
  <c r="BG1048"/>
  <c r="BF1048"/>
  <c r="T1048"/>
  <c r="R1048"/>
  <c r="P1048"/>
  <c r="BI1045"/>
  <c r="BH1045"/>
  <c r="BG1045"/>
  <c r="BF1045"/>
  <c r="T1045"/>
  <c r="R1045"/>
  <c r="P1045"/>
  <c r="BI1041"/>
  <c r="BH1041"/>
  <c r="BG1041"/>
  <c r="BF1041"/>
  <c r="T1041"/>
  <c r="R1041"/>
  <c r="P1041"/>
  <c r="BI1038"/>
  <c r="BH1038"/>
  <c r="BG1038"/>
  <c r="BF1038"/>
  <c r="T1038"/>
  <c r="R1038"/>
  <c r="P1038"/>
  <c r="BI1035"/>
  <c r="BH1035"/>
  <c r="BG1035"/>
  <c r="BF1035"/>
  <c r="T1035"/>
  <c r="R1035"/>
  <c r="P1035"/>
  <c r="BI1033"/>
  <c r="BH1033"/>
  <c r="BG1033"/>
  <c r="BF1033"/>
  <c r="T1033"/>
  <c r="R1033"/>
  <c r="P1033"/>
  <c r="BI1024"/>
  <c r="BH1024"/>
  <c r="BG1024"/>
  <c r="BF1024"/>
  <c r="T1024"/>
  <c r="R1024"/>
  <c r="P1024"/>
  <c r="BI1021"/>
  <c r="BH1021"/>
  <c r="BG1021"/>
  <c r="BF1021"/>
  <c r="T1021"/>
  <c r="R1021"/>
  <c r="P1021"/>
  <c r="BI1018"/>
  <c r="BH1018"/>
  <c r="BG1018"/>
  <c r="BF1018"/>
  <c r="T1018"/>
  <c r="R1018"/>
  <c r="P1018"/>
  <c r="BI1001"/>
  <c r="BH1001"/>
  <c r="BG1001"/>
  <c r="BF1001"/>
  <c r="T1001"/>
  <c r="R1001"/>
  <c r="P1001"/>
  <c r="BI999"/>
  <c r="BH999"/>
  <c r="BG999"/>
  <c r="BF999"/>
  <c r="T999"/>
  <c r="R999"/>
  <c r="P999"/>
  <c r="BI991"/>
  <c r="BH991"/>
  <c r="BG991"/>
  <c r="BF991"/>
  <c r="T991"/>
  <c r="R991"/>
  <c r="P991"/>
  <c r="BI974"/>
  <c r="BH974"/>
  <c r="BG974"/>
  <c r="BF974"/>
  <c r="T974"/>
  <c r="R974"/>
  <c r="P974"/>
  <c r="BI971"/>
  <c r="BH971"/>
  <c r="BG971"/>
  <c r="BF971"/>
  <c r="T971"/>
  <c r="R971"/>
  <c r="P971"/>
  <c r="BI969"/>
  <c r="BH969"/>
  <c r="BG969"/>
  <c r="BF969"/>
  <c r="T969"/>
  <c r="R969"/>
  <c r="P969"/>
  <c r="BI961"/>
  <c r="BH961"/>
  <c r="BG961"/>
  <c r="BF961"/>
  <c r="T961"/>
  <c r="R961"/>
  <c r="P961"/>
  <c r="BI953"/>
  <c r="BH953"/>
  <c r="BG953"/>
  <c r="BF953"/>
  <c r="T953"/>
  <c r="R953"/>
  <c r="P953"/>
  <c r="BI946"/>
  <c r="BH946"/>
  <c r="BG946"/>
  <c r="BF946"/>
  <c r="T946"/>
  <c r="R946"/>
  <c r="P946"/>
  <c r="BI944"/>
  <c r="BH944"/>
  <c r="BG944"/>
  <c r="BF944"/>
  <c r="T944"/>
  <c r="R944"/>
  <c r="P944"/>
  <c r="BI940"/>
  <c r="BH940"/>
  <c r="BG940"/>
  <c r="BF940"/>
  <c r="T940"/>
  <c r="R940"/>
  <c r="P940"/>
  <c r="BI937"/>
  <c r="BH937"/>
  <c r="BG937"/>
  <c r="BF937"/>
  <c r="T937"/>
  <c r="R937"/>
  <c r="P937"/>
  <c r="BI930"/>
  <c r="BH930"/>
  <c r="BG930"/>
  <c r="BF930"/>
  <c r="T930"/>
  <c r="R930"/>
  <c r="P930"/>
  <c r="BI928"/>
  <c r="BH928"/>
  <c r="BG928"/>
  <c r="BF928"/>
  <c r="T928"/>
  <c r="R928"/>
  <c r="P928"/>
  <c r="BI913"/>
  <c r="BH913"/>
  <c r="BG913"/>
  <c r="BF913"/>
  <c r="T913"/>
  <c r="R913"/>
  <c r="P913"/>
  <c r="BI904"/>
  <c r="BH904"/>
  <c r="BG904"/>
  <c r="BF904"/>
  <c r="T904"/>
  <c r="R904"/>
  <c r="P904"/>
  <c r="BI901"/>
  <c r="BH901"/>
  <c r="BG901"/>
  <c r="BF901"/>
  <c r="T901"/>
  <c r="R901"/>
  <c r="P901"/>
  <c r="BI886"/>
  <c r="BH886"/>
  <c r="BG886"/>
  <c r="BF886"/>
  <c r="T886"/>
  <c r="R886"/>
  <c r="P886"/>
  <c r="BI882"/>
  <c r="BH882"/>
  <c r="BG882"/>
  <c r="BF882"/>
  <c r="T882"/>
  <c r="T881"/>
  <c r="R882"/>
  <c r="R881"/>
  <c r="P882"/>
  <c r="P881"/>
  <c r="BI879"/>
  <c r="BH879"/>
  <c r="BG879"/>
  <c r="BF879"/>
  <c r="T879"/>
  <c r="R879"/>
  <c r="P879"/>
  <c r="BI876"/>
  <c r="BH876"/>
  <c r="BG876"/>
  <c r="BF876"/>
  <c r="T876"/>
  <c r="R876"/>
  <c r="P876"/>
  <c r="BI874"/>
  <c r="BH874"/>
  <c r="BG874"/>
  <c r="BF874"/>
  <c r="T874"/>
  <c r="R874"/>
  <c r="P874"/>
  <c r="BI871"/>
  <c r="BH871"/>
  <c r="BG871"/>
  <c r="BF871"/>
  <c r="T871"/>
  <c r="R871"/>
  <c r="P871"/>
  <c r="BI869"/>
  <c r="BH869"/>
  <c r="BG869"/>
  <c r="BF869"/>
  <c r="T869"/>
  <c r="R869"/>
  <c r="P869"/>
  <c r="BI867"/>
  <c r="BH867"/>
  <c r="BG867"/>
  <c r="BF867"/>
  <c r="T867"/>
  <c r="R867"/>
  <c r="P867"/>
  <c r="BI849"/>
  <c r="BH849"/>
  <c r="BG849"/>
  <c r="BF849"/>
  <c r="T849"/>
  <c r="R849"/>
  <c r="P849"/>
  <c r="BI842"/>
  <c r="BH842"/>
  <c r="BG842"/>
  <c r="BF842"/>
  <c r="T842"/>
  <c r="R842"/>
  <c r="P842"/>
  <c r="BI756"/>
  <c r="BH756"/>
  <c r="BG756"/>
  <c r="BF756"/>
  <c r="T756"/>
  <c r="R756"/>
  <c r="P756"/>
  <c r="BI752"/>
  <c r="BH752"/>
  <c r="BG752"/>
  <c r="BF752"/>
  <c r="T752"/>
  <c r="R752"/>
  <c r="P752"/>
  <c r="BI745"/>
  <c r="BH745"/>
  <c r="BG745"/>
  <c r="BF745"/>
  <c r="T745"/>
  <c r="R745"/>
  <c r="P745"/>
  <c r="BI736"/>
  <c r="BH736"/>
  <c r="BG736"/>
  <c r="BF736"/>
  <c r="T736"/>
  <c r="R736"/>
  <c r="P736"/>
  <c r="BI728"/>
  <c r="BH728"/>
  <c r="BG728"/>
  <c r="BF728"/>
  <c r="T728"/>
  <c r="R728"/>
  <c r="P728"/>
  <c r="BI710"/>
  <c r="BH710"/>
  <c r="BG710"/>
  <c r="BF710"/>
  <c r="T710"/>
  <c r="R710"/>
  <c r="P710"/>
  <c r="BI704"/>
  <c r="BH704"/>
  <c r="BG704"/>
  <c r="BF704"/>
  <c r="T704"/>
  <c r="R704"/>
  <c r="P704"/>
  <c r="BI695"/>
  <c r="BH695"/>
  <c r="BG695"/>
  <c r="BF695"/>
  <c r="T695"/>
  <c r="R695"/>
  <c r="P695"/>
  <c r="BI686"/>
  <c r="BH686"/>
  <c r="BG686"/>
  <c r="BF686"/>
  <c r="T686"/>
  <c r="R686"/>
  <c r="P686"/>
  <c r="BI683"/>
  <c r="BH683"/>
  <c r="BG683"/>
  <c r="BF683"/>
  <c r="T683"/>
  <c r="R683"/>
  <c r="P683"/>
  <c r="BI676"/>
  <c r="BH676"/>
  <c r="BG676"/>
  <c r="BF676"/>
  <c r="T676"/>
  <c r="R676"/>
  <c r="P676"/>
  <c r="BI670"/>
  <c r="BH670"/>
  <c r="BG670"/>
  <c r="BF670"/>
  <c r="T670"/>
  <c r="R670"/>
  <c r="P670"/>
  <c r="BI663"/>
  <c r="BH663"/>
  <c r="BG663"/>
  <c r="BF663"/>
  <c r="T663"/>
  <c r="R663"/>
  <c r="P663"/>
  <c r="BI659"/>
  <c r="BH659"/>
  <c r="BG659"/>
  <c r="BF659"/>
  <c r="T659"/>
  <c r="R659"/>
  <c r="P659"/>
  <c r="BI654"/>
  <c r="BH654"/>
  <c r="BG654"/>
  <c r="BF654"/>
  <c r="T654"/>
  <c r="R654"/>
  <c r="P654"/>
  <c r="BI648"/>
  <c r="BH648"/>
  <c r="BG648"/>
  <c r="BF648"/>
  <c r="T648"/>
  <c r="R648"/>
  <c r="P648"/>
  <c r="BI635"/>
  <c r="BH635"/>
  <c r="BG635"/>
  <c r="BF635"/>
  <c r="T635"/>
  <c r="R635"/>
  <c r="P635"/>
  <c r="BI632"/>
  <c r="BH632"/>
  <c r="BG632"/>
  <c r="BF632"/>
  <c r="T632"/>
  <c r="R632"/>
  <c r="P632"/>
  <c r="BI625"/>
  <c r="BH625"/>
  <c r="BG625"/>
  <c r="BF625"/>
  <c r="T625"/>
  <c r="R625"/>
  <c r="P625"/>
  <c r="BI619"/>
  <c r="BH619"/>
  <c r="BG619"/>
  <c r="BF619"/>
  <c r="T619"/>
  <c r="R619"/>
  <c r="P619"/>
  <c r="BI612"/>
  <c r="BH612"/>
  <c r="BG612"/>
  <c r="BF612"/>
  <c r="T612"/>
  <c r="R612"/>
  <c r="P612"/>
  <c r="BI604"/>
  <c r="BH604"/>
  <c r="BG604"/>
  <c r="BF604"/>
  <c r="T604"/>
  <c r="R604"/>
  <c r="P604"/>
  <c r="BI597"/>
  <c r="BH597"/>
  <c r="BG597"/>
  <c r="BF597"/>
  <c r="T597"/>
  <c r="R597"/>
  <c r="P597"/>
  <c r="BI592"/>
  <c r="BH592"/>
  <c r="BG592"/>
  <c r="BF592"/>
  <c r="T592"/>
  <c r="R592"/>
  <c r="P592"/>
  <c r="BI587"/>
  <c r="BH587"/>
  <c r="BG587"/>
  <c r="BF587"/>
  <c r="T587"/>
  <c r="R587"/>
  <c r="P587"/>
  <c r="BI577"/>
  <c r="BH577"/>
  <c r="BG577"/>
  <c r="BF577"/>
  <c r="T577"/>
  <c r="R577"/>
  <c r="P577"/>
  <c r="BI567"/>
  <c r="BH567"/>
  <c r="BG567"/>
  <c r="BF567"/>
  <c r="T567"/>
  <c r="R567"/>
  <c r="P567"/>
  <c r="BI549"/>
  <c r="BH549"/>
  <c r="BG549"/>
  <c r="BF549"/>
  <c r="T549"/>
  <c r="R549"/>
  <c r="P549"/>
  <c r="BI541"/>
  <c r="BH541"/>
  <c r="BG541"/>
  <c r="BF541"/>
  <c r="T541"/>
  <c r="R541"/>
  <c r="P541"/>
  <c r="BI538"/>
  <c r="BH538"/>
  <c r="BG538"/>
  <c r="BF538"/>
  <c r="T538"/>
  <c r="R538"/>
  <c r="P538"/>
  <c r="BI522"/>
  <c r="BH522"/>
  <c r="BG522"/>
  <c r="BF522"/>
  <c r="T522"/>
  <c r="R522"/>
  <c r="P522"/>
  <c r="BI519"/>
  <c r="BH519"/>
  <c r="BG519"/>
  <c r="BF519"/>
  <c r="T519"/>
  <c r="R519"/>
  <c r="P519"/>
  <c r="BI512"/>
  <c r="BH512"/>
  <c r="BG512"/>
  <c r="BF512"/>
  <c r="T512"/>
  <c r="R512"/>
  <c r="P512"/>
  <c r="BI476"/>
  <c r="BH476"/>
  <c r="BG476"/>
  <c r="BF476"/>
  <c r="T476"/>
  <c r="R476"/>
  <c r="P476"/>
  <c r="BI451"/>
  <c r="BH451"/>
  <c r="BG451"/>
  <c r="BF451"/>
  <c r="T451"/>
  <c r="R451"/>
  <c r="P451"/>
  <c r="BI419"/>
  <c r="BH419"/>
  <c r="BG419"/>
  <c r="BF419"/>
  <c r="T419"/>
  <c r="R419"/>
  <c r="P419"/>
  <c r="BI418"/>
  <c r="BH418"/>
  <c r="BG418"/>
  <c r="BF418"/>
  <c r="T418"/>
  <c r="R418"/>
  <c r="P418"/>
  <c r="BI417"/>
  <c r="BH417"/>
  <c r="BG417"/>
  <c r="BF417"/>
  <c r="T417"/>
  <c r="R417"/>
  <c r="P417"/>
  <c r="BI413"/>
  <c r="BH413"/>
  <c r="BG413"/>
  <c r="BF413"/>
  <c r="T413"/>
  <c r="R413"/>
  <c r="P413"/>
  <c r="BI406"/>
  <c r="BH406"/>
  <c r="BG406"/>
  <c r="BF406"/>
  <c r="T406"/>
  <c r="R406"/>
  <c r="P406"/>
  <c r="BI404"/>
  <c r="BH404"/>
  <c r="BG404"/>
  <c r="BF404"/>
  <c r="T404"/>
  <c r="R404"/>
  <c r="P404"/>
  <c r="BI401"/>
  <c r="BH401"/>
  <c r="BG401"/>
  <c r="BF401"/>
  <c r="T401"/>
  <c r="R401"/>
  <c r="P401"/>
  <c r="BI399"/>
  <c r="BH399"/>
  <c r="BG399"/>
  <c r="BF399"/>
  <c r="T399"/>
  <c r="R399"/>
  <c r="P399"/>
  <c r="BI393"/>
  <c r="BH393"/>
  <c r="BG393"/>
  <c r="BF393"/>
  <c r="T393"/>
  <c r="R393"/>
  <c r="P393"/>
  <c r="BI389"/>
  <c r="BH389"/>
  <c r="BG389"/>
  <c r="BF389"/>
  <c r="T389"/>
  <c r="R389"/>
  <c r="P389"/>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64"/>
  <c r="BH364"/>
  <c r="BG364"/>
  <c r="BF364"/>
  <c r="T364"/>
  <c r="R364"/>
  <c r="P364"/>
  <c r="BI362"/>
  <c r="BH362"/>
  <c r="BG362"/>
  <c r="BF362"/>
  <c r="T362"/>
  <c r="R362"/>
  <c r="P362"/>
  <c r="BI360"/>
  <c r="BH360"/>
  <c r="BG360"/>
  <c r="BF360"/>
  <c r="T360"/>
  <c r="R360"/>
  <c r="P360"/>
  <c r="BI358"/>
  <c r="BH358"/>
  <c r="BG358"/>
  <c r="BF358"/>
  <c r="T358"/>
  <c r="R358"/>
  <c r="P358"/>
  <c r="BI354"/>
  <c r="BH354"/>
  <c r="BG354"/>
  <c r="BF354"/>
  <c r="T354"/>
  <c r="R354"/>
  <c r="P354"/>
  <c r="BI349"/>
  <c r="BH349"/>
  <c r="BG349"/>
  <c r="BF349"/>
  <c r="T349"/>
  <c r="R349"/>
  <c r="P349"/>
  <c r="BI347"/>
  <c r="BH347"/>
  <c r="BG347"/>
  <c r="BF347"/>
  <c r="T347"/>
  <c r="R347"/>
  <c r="P347"/>
  <c r="BI343"/>
  <c r="BH343"/>
  <c r="BG343"/>
  <c r="BF343"/>
  <c r="T343"/>
  <c r="R343"/>
  <c r="P343"/>
  <c r="BI341"/>
  <c r="BH341"/>
  <c r="BG341"/>
  <c r="BF341"/>
  <c r="T341"/>
  <c r="R341"/>
  <c r="P341"/>
  <c r="BI337"/>
  <c r="BH337"/>
  <c r="BG337"/>
  <c r="BF337"/>
  <c r="T337"/>
  <c r="R337"/>
  <c r="P337"/>
  <c r="BI335"/>
  <c r="BH335"/>
  <c r="BG335"/>
  <c r="BF335"/>
  <c r="T335"/>
  <c r="R335"/>
  <c r="P335"/>
  <c r="BI332"/>
  <c r="BH332"/>
  <c r="BG332"/>
  <c r="BF332"/>
  <c r="T332"/>
  <c r="R332"/>
  <c r="P332"/>
  <c r="BI330"/>
  <c r="BH330"/>
  <c r="BG330"/>
  <c r="BF330"/>
  <c r="T330"/>
  <c r="R330"/>
  <c r="P330"/>
  <c r="BI301"/>
  <c r="BH301"/>
  <c r="BG301"/>
  <c r="BF301"/>
  <c r="T301"/>
  <c r="R301"/>
  <c r="P301"/>
  <c r="BI299"/>
  <c r="BH299"/>
  <c r="BG299"/>
  <c r="BF299"/>
  <c r="T299"/>
  <c r="R299"/>
  <c r="P299"/>
  <c r="BI297"/>
  <c r="BH297"/>
  <c r="BG297"/>
  <c r="BF297"/>
  <c r="T297"/>
  <c r="R297"/>
  <c r="P297"/>
  <c r="BI290"/>
  <c r="BH290"/>
  <c r="BG290"/>
  <c r="BF290"/>
  <c r="T290"/>
  <c r="R290"/>
  <c r="P290"/>
  <c r="BI286"/>
  <c r="BH286"/>
  <c r="BG286"/>
  <c r="BF286"/>
  <c r="T286"/>
  <c r="R286"/>
  <c r="P286"/>
  <c r="BI281"/>
  <c r="BH281"/>
  <c r="BG281"/>
  <c r="BF281"/>
  <c r="T281"/>
  <c r="R281"/>
  <c r="P281"/>
  <c r="BI272"/>
  <c r="BH272"/>
  <c r="BG272"/>
  <c r="BF272"/>
  <c r="T272"/>
  <c r="R272"/>
  <c r="P272"/>
  <c r="BI266"/>
  <c r="BH266"/>
  <c r="BG266"/>
  <c r="BF266"/>
  <c r="T266"/>
  <c r="R266"/>
  <c r="P266"/>
  <c r="BI262"/>
  <c r="BH262"/>
  <c r="BG262"/>
  <c r="BF262"/>
  <c r="T262"/>
  <c r="R262"/>
  <c r="P262"/>
  <c r="BI258"/>
  <c r="BH258"/>
  <c r="BG258"/>
  <c r="BF258"/>
  <c r="T258"/>
  <c r="R258"/>
  <c r="P258"/>
  <c r="BI253"/>
  <c r="BH253"/>
  <c r="BG253"/>
  <c r="BF253"/>
  <c r="T253"/>
  <c r="R253"/>
  <c r="P253"/>
  <c r="BI245"/>
  <c r="BH245"/>
  <c r="BG245"/>
  <c r="BF245"/>
  <c r="T245"/>
  <c r="R245"/>
  <c r="P245"/>
  <c r="BI241"/>
  <c r="BH241"/>
  <c r="BG241"/>
  <c r="BF241"/>
  <c r="T241"/>
  <c r="R241"/>
  <c r="P241"/>
  <c r="BI235"/>
  <c r="BH235"/>
  <c r="BG235"/>
  <c r="BF235"/>
  <c r="T235"/>
  <c r="R235"/>
  <c r="P235"/>
  <c r="BI225"/>
  <c r="BH225"/>
  <c r="BG225"/>
  <c r="BF225"/>
  <c r="T225"/>
  <c r="R225"/>
  <c r="P225"/>
  <c r="BI220"/>
  <c r="BH220"/>
  <c r="BG220"/>
  <c r="BF220"/>
  <c r="T220"/>
  <c r="R220"/>
  <c r="P220"/>
  <c r="BI205"/>
  <c r="BH205"/>
  <c r="BG205"/>
  <c r="BF205"/>
  <c r="T205"/>
  <c r="R205"/>
  <c r="P205"/>
  <c r="BI190"/>
  <c r="BH190"/>
  <c r="BG190"/>
  <c r="BF190"/>
  <c r="T190"/>
  <c r="R190"/>
  <c r="P190"/>
  <c r="BI177"/>
  <c r="BH177"/>
  <c r="BG177"/>
  <c r="BF177"/>
  <c r="T177"/>
  <c r="R177"/>
  <c r="P177"/>
  <c r="BI171"/>
  <c r="BH171"/>
  <c r="BG171"/>
  <c r="BF171"/>
  <c r="T171"/>
  <c r="R171"/>
  <c r="P171"/>
  <c r="BI155"/>
  <c r="BH155"/>
  <c r="BG155"/>
  <c r="BF155"/>
  <c r="T155"/>
  <c r="R155"/>
  <c r="P155"/>
  <c r="BI146"/>
  <c r="BH146"/>
  <c r="BG146"/>
  <c r="BF146"/>
  <c r="T146"/>
  <c r="R146"/>
  <c r="P146"/>
  <c r="BI145"/>
  <c r="BH145"/>
  <c r="BG145"/>
  <c r="BF145"/>
  <c r="T145"/>
  <c r="R145"/>
  <c r="P145"/>
  <c r="BI144"/>
  <c r="BH144"/>
  <c r="BG144"/>
  <c r="BF144"/>
  <c r="T144"/>
  <c r="R144"/>
  <c r="P144"/>
  <c r="BI143"/>
  <c r="BH143"/>
  <c r="BG143"/>
  <c r="BF143"/>
  <c r="T143"/>
  <c r="R143"/>
  <c r="P143"/>
  <c r="BI138"/>
  <c r="BH138"/>
  <c r="BG138"/>
  <c r="BF138"/>
  <c r="T138"/>
  <c r="R138"/>
  <c r="P138"/>
  <c r="BI134"/>
  <c r="BH134"/>
  <c r="BG134"/>
  <c r="BF134"/>
  <c r="T134"/>
  <c r="R134"/>
  <c r="P134"/>
  <c r="BI131"/>
  <c r="BH131"/>
  <c r="BG131"/>
  <c r="BF131"/>
  <c r="T131"/>
  <c r="R131"/>
  <c r="P131"/>
  <c r="BI128"/>
  <c r="BH128"/>
  <c r="BG128"/>
  <c r="BF128"/>
  <c r="T128"/>
  <c r="R128"/>
  <c r="P128"/>
  <c r="BI126"/>
  <c r="BH126"/>
  <c r="BG126"/>
  <c r="BF126"/>
  <c r="T126"/>
  <c r="R126"/>
  <c r="P126"/>
  <c r="BI123"/>
  <c r="BH123"/>
  <c r="BG123"/>
  <c r="BF123"/>
  <c r="T123"/>
  <c r="R123"/>
  <c r="P123"/>
  <c r="BI121"/>
  <c r="BH121"/>
  <c r="BG121"/>
  <c r="BF121"/>
  <c r="T121"/>
  <c r="R121"/>
  <c r="P121"/>
  <c r="BI117"/>
  <c r="BH117"/>
  <c r="BG117"/>
  <c r="BF117"/>
  <c r="T117"/>
  <c r="R117"/>
  <c r="P117"/>
  <c r="J111"/>
  <c r="J110"/>
  <c r="F110"/>
  <c r="F108"/>
  <c r="E106"/>
  <c r="J59"/>
  <c r="J58"/>
  <c r="F58"/>
  <c r="F56"/>
  <c r="E54"/>
  <c r="J20"/>
  <c r="E20"/>
  <c r="F111"/>
  <c r="J19"/>
  <c r="J14"/>
  <c r="J108" s="1"/>
  <c r="E7"/>
  <c r="E102" s="1"/>
  <c r="L50" i="1"/>
  <c r="AM50"/>
  <c r="AM49"/>
  <c r="L49"/>
  <c r="AM47"/>
  <c r="L47"/>
  <c r="L45"/>
  <c r="L44"/>
  <c r="BK100" i="4"/>
  <c r="J104" i="3"/>
  <c r="J96"/>
  <c r="J1927" i="2"/>
  <c r="J1910"/>
  <c r="J1880"/>
  <c r="J1787"/>
  <c r="J1718"/>
  <c r="J1699"/>
  <c r="BK1630"/>
  <c r="BK1625"/>
  <c r="J1621"/>
  <c r="J1615"/>
  <c r="J1605"/>
  <c r="BK1562"/>
  <c r="J1529"/>
  <c r="BK1476"/>
  <c r="J1412"/>
  <c r="BK1332"/>
  <c r="J1292"/>
  <c r="BK1272"/>
  <c r="J1089"/>
  <c r="J1082"/>
  <c r="J974"/>
  <c r="J946"/>
  <c r="BK937"/>
  <c r="BK871"/>
  <c r="BK710"/>
  <c r="BK686"/>
  <c r="BK654"/>
  <c r="BK541"/>
  <c r="J418"/>
  <c r="BK386"/>
  <c r="J375"/>
  <c r="J341"/>
  <c r="BK332"/>
  <c r="BK258"/>
  <c r="J177"/>
  <c r="BK128"/>
  <c r="J117"/>
  <c r="J98" i="3"/>
  <c r="BK2119" i="2"/>
  <c r="BK2114"/>
  <c r="BK2112"/>
  <c r="J2111"/>
  <c r="BK2092"/>
  <c r="BK2086"/>
  <c r="J2078"/>
  <c r="J2068"/>
  <c r="J2027"/>
  <c r="BK1971"/>
  <c r="BK1886"/>
  <c r="BK1825"/>
  <c r="BK1803"/>
  <c r="J1762"/>
  <c r="BK1696"/>
  <c r="BK1637"/>
  <c r="J1632"/>
  <c r="BK1619"/>
  <c r="J1611"/>
  <c r="BK1603"/>
  <c r="BK1599"/>
  <c r="J1589"/>
  <c r="BK1566"/>
  <c r="J1545"/>
  <c r="J1540"/>
  <c r="BK1519"/>
  <c r="J1432"/>
  <c r="BK1374"/>
  <c r="J1360"/>
  <c r="BK1340"/>
  <c r="BK1231"/>
  <c r="J1182"/>
  <c r="BK1045"/>
  <c r="BK1021"/>
  <c r="BK999"/>
  <c r="J913"/>
  <c r="BK876"/>
  <c r="BK683"/>
  <c r="BK632"/>
  <c r="J619"/>
  <c r="J587"/>
  <c r="J541"/>
  <c r="BK404"/>
  <c r="BK387"/>
  <c r="J362"/>
  <c r="J349"/>
  <c r="J335"/>
  <c r="BK299"/>
  <c r="J272"/>
  <c r="BK145"/>
  <c r="BK138"/>
  <c r="AS58" i="1"/>
  <c r="BK98" i="4"/>
  <c r="J2015" i="2"/>
  <c r="J1971"/>
  <c r="BK1900"/>
  <c r="BK1854"/>
  <c r="J1839"/>
  <c r="BK1822"/>
  <c r="BK1723"/>
  <c r="J1713"/>
  <c r="J1690"/>
  <c r="J1647"/>
  <c r="BK1636"/>
  <c r="BK1629"/>
  <c r="BK1618"/>
  <c r="BK1611"/>
  <c r="BK1606"/>
  <c r="BK1598"/>
  <c r="BK1555"/>
  <c r="BK1530"/>
  <c r="BK1459"/>
  <c r="BK1412"/>
  <c r="BK1348"/>
  <c r="J1317"/>
  <c r="BK1284"/>
  <c r="BK1191"/>
  <c r="BK1094"/>
  <c r="BK1056"/>
  <c r="J969"/>
  <c r="BK901"/>
  <c r="J756"/>
  <c r="J695"/>
  <c r="J604"/>
  <c r="BK538"/>
  <c r="BK417"/>
  <c r="J386"/>
  <c r="BK378"/>
  <c r="BK362"/>
  <c r="BK343"/>
  <c r="J301"/>
  <c r="J253"/>
  <c r="BK235"/>
  <c r="BK190"/>
  <c r="BK146"/>
  <c r="J98" i="4"/>
  <c r="J100" i="3"/>
  <c r="BK2027" i="2"/>
  <c r="BK1927"/>
  <c r="BK1853"/>
  <c r="J1828"/>
  <c r="BK1772"/>
  <c r="BK1700"/>
  <c r="BK1690"/>
  <c r="J1658"/>
  <c r="BK1633"/>
  <c r="BK1628"/>
  <c r="BK1622"/>
  <c r="J1609"/>
  <c r="BK1591"/>
  <c r="BK1561"/>
  <c r="BK1540"/>
  <c r="J1528"/>
  <c r="BK1401"/>
  <c r="J1359"/>
  <c r="BK1282"/>
  <c r="J1144"/>
  <c r="BK1102"/>
  <c r="BK1089"/>
  <c r="BK1041"/>
  <c r="BK1024"/>
  <c r="J999"/>
  <c r="J971"/>
  <c r="J876"/>
  <c r="J842"/>
  <c r="J683"/>
  <c r="J625"/>
  <c r="BK522"/>
  <c r="J406"/>
  <c r="J389"/>
  <c r="BK375"/>
  <c r="BK290"/>
  <c r="J171"/>
  <c r="J144"/>
  <c r="BK101" i="4"/>
  <c r="BK107" i="3"/>
  <c r="BK98"/>
  <c r="J2071" i="2"/>
  <c r="J1925"/>
  <c r="J1898"/>
  <c r="BK1842"/>
  <c r="J1723"/>
  <c r="J1700"/>
  <c r="BK1647"/>
  <c r="J1627"/>
  <c r="BK1624"/>
  <c r="J1619"/>
  <c r="J1614"/>
  <c r="J1603"/>
  <c r="BK1556"/>
  <c r="BK1545"/>
  <c r="BK1492"/>
  <c r="J1401"/>
  <c r="J1374"/>
  <c r="BK1327"/>
  <c r="J1284"/>
  <c r="J1106"/>
  <c r="BK1098"/>
  <c r="BK1086"/>
  <c r="BK991"/>
  <c r="BK961"/>
  <c r="J930"/>
  <c r="J882"/>
  <c r="J752"/>
  <c r="J736"/>
  <c r="BK695"/>
  <c r="BK659"/>
  <c r="J592"/>
  <c r="J519"/>
  <c r="J413"/>
  <c r="J379"/>
  <c r="BK349"/>
  <c r="BK272"/>
  <c r="J258"/>
  <c r="J220"/>
  <c r="BK131"/>
  <c r="BK126"/>
  <c r="BK102" i="3"/>
  <c r="J2120" i="2"/>
  <c r="J2116"/>
  <c r="J2113"/>
  <c r="BK2103"/>
  <c r="J2092"/>
  <c r="BK2078"/>
  <c r="BK2071"/>
  <c r="J2064"/>
  <c r="BK2013"/>
  <c r="J1916"/>
  <c r="J1850"/>
  <c r="J1834"/>
  <c r="BK1806"/>
  <c r="BK1787"/>
  <c r="BK1707"/>
  <c r="J1644"/>
  <c r="J1622"/>
  <c r="J1618"/>
  <c r="BK1615"/>
  <c r="BK1608"/>
  <c r="J1602"/>
  <c r="J1591"/>
  <c r="BK1579"/>
  <c r="J1557"/>
  <c r="J1555"/>
  <c r="BK1554"/>
  <c r="BK1528"/>
  <c r="BK1449"/>
  <c r="BK1398"/>
  <c r="J1362"/>
  <c r="BK1347"/>
  <c r="J1262"/>
  <c r="J1086"/>
  <c r="J1041"/>
  <c r="BK1018"/>
  <c r="J961"/>
  <c r="BK886"/>
  <c r="J874"/>
  <c r="BK849"/>
  <c r="J676"/>
  <c r="J648"/>
  <c r="BK604"/>
  <c r="BK567"/>
  <c r="J512"/>
  <c r="BK413"/>
  <c r="J385"/>
  <c r="BK358"/>
  <c r="J347"/>
  <c r="BK330"/>
  <c r="J286"/>
  <c r="BK253"/>
  <c r="J190"/>
  <c r="BK121"/>
  <c r="J100" i="4"/>
  <c r="BK2017" i="2"/>
  <c r="BK2011"/>
  <c r="BK1898"/>
  <c r="J1883"/>
  <c r="BK1852"/>
  <c r="BK1834"/>
  <c r="J1772"/>
  <c r="BK1718"/>
  <c r="BK1711"/>
  <c r="BK1687"/>
  <c r="J1641"/>
  <c r="J1628"/>
  <c r="BK1617"/>
  <c r="BK1613"/>
  <c r="J1600"/>
  <c r="BK1590"/>
  <c r="J1538"/>
  <c r="J1516"/>
  <c r="J1435"/>
  <c r="J1398"/>
  <c r="J1336"/>
  <c r="J1315"/>
  <c r="J1231"/>
  <c r="BK1187"/>
  <c r="BK1148"/>
  <c r="J1074"/>
  <c r="BK1038"/>
  <c r="J940"/>
  <c r="BK874"/>
  <c r="BK736"/>
  <c r="J710"/>
  <c r="BK635"/>
  <c r="BK592"/>
  <c r="BK419"/>
  <c r="J387"/>
  <c r="BK377"/>
  <c r="BK360"/>
  <c r="BK335"/>
  <c r="BK297"/>
  <c r="J241"/>
  <c r="BK205"/>
  <c r="J155"/>
  <c r="J101" i="4"/>
  <c r="J107" i="3"/>
  <c r="BK2062" i="2"/>
  <c r="J1931"/>
  <c r="BK1910"/>
  <c r="J1831"/>
  <c r="J1806"/>
  <c r="BK1762"/>
  <c r="BK1699"/>
  <c r="J1687"/>
  <c r="BK1632"/>
  <c r="BK1627"/>
  <c r="J1613"/>
  <c r="J1608"/>
  <c r="BK1589"/>
  <c r="J1566"/>
  <c r="J1539"/>
  <c r="J1492"/>
  <c r="BK1360"/>
  <c r="J1347"/>
  <c r="BK1322"/>
  <c r="J1227"/>
  <c r="BK1120"/>
  <c r="J1098"/>
  <c r="J1056"/>
  <c r="J1038"/>
  <c r="J1021"/>
  <c r="BK974"/>
  <c r="BK944"/>
  <c r="BK904"/>
  <c r="J745"/>
  <c r="BK676"/>
  <c r="BK612"/>
  <c r="BK512"/>
  <c r="J401"/>
  <c r="J377"/>
  <c r="BK364"/>
  <c r="BK286"/>
  <c r="BK241"/>
  <c r="J145"/>
  <c r="BK123"/>
  <c r="J103" i="4"/>
  <c r="BK94"/>
  <c r="BK100" i="3"/>
  <c r="J2074" i="2"/>
  <c r="BK1934"/>
  <c r="J1900"/>
  <c r="J1854"/>
  <c r="J1751"/>
  <c r="BK1709"/>
  <c r="J1684"/>
  <c r="J1645"/>
  <c r="BK1641"/>
  <c r="J1623"/>
  <c r="BK1616"/>
  <c r="J1606"/>
  <c r="BK1582"/>
  <c r="J1554"/>
  <c r="J1530"/>
  <c r="BK1435"/>
  <c r="BK1363"/>
  <c r="BK1315"/>
  <c r="J1282"/>
  <c r="J1148"/>
  <c r="J1109"/>
  <c r="BK1070"/>
  <c r="BK971"/>
  <c r="J944"/>
  <c r="J904"/>
  <c r="BK879"/>
  <c r="J867"/>
  <c r="J663"/>
  <c r="BK648"/>
  <c r="J577"/>
  <c r="J419"/>
  <c r="BK399"/>
  <c r="BK384"/>
  <c r="J337"/>
  <c r="BK266"/>
  <c r="J235"/>
  <c r="BK171"/>
  <c r="J138"/>
  <c r="BK104" i="3"/>
  <c r="BK2120" i="2"/>
  <c r="BK2116"/>
  <c r="BK2113"/>
  <c r="BK2111"/>
  <c r="J2110"/>
  <c r="J2109"/>
  <c r="J2086"/>
  <c r="J2076"/>
  <c r="J2066"/>
  <c r="J2017"/>
  <c r="J1934"/>
  <c r="BK1883"/>
  <c r="J1877"/>
  <c r="J1803"/>
  <c r="J1715"/>
  <c r="BK1653"/>
  <c r="J1634"/>
  <c r="BK1631"/>
  <c r="J1625"/>
  <c r="J1612"/>
  <c r="BK1605"/>
  <c r="BK1601"/>
  <c r="J1598"/>
  <c r="J1582"/>
  <c r="J1562"/>
  <c r="J1544"/>
  <c r="BK1516"/>
  <c r="BK1419"/>
  <c r="J1361"/>
  <c r="BK1317"/>
  <c r="J1191"/>
  <c r="BK1048"/>
  <c r="J1024"/>
  <c r="J928"/>
  <c r="J879"/>
  <c r="J869"/>
  <c r="J704"/>
  <c r="J659"/>
  <c r="BK625"/>
  <c r="BK597"/>
  <c r="BK549"/>
  <c r="J451"/>
  <c r="J399"/>
  <c r="BK389"/>
  <c r="J360"/>
  <c r="BK337"/>
  <c r="J332"/>
  <c r="J290"/>
  <c r="BK245"/>
  <c r="BK143"/>
  <c r="J123"/>
  <c r="BK103" i="4"/>
  <c r="BK96" i="3"/>
  <c r="J2013" i="2"/>
  <c r="BK1913"/>
  <c r="J1889"/>
  <c r="J1853"/>
  <c r="BK1850"/>
  <c r="BK1828"/>
  <c r="J1734"/>
  <c r="J1709"/>
  <c r="J1670"/>
  <c r="J1637"/>
  <c r="J1630"/>
  <c r="BK1621"/>
  <c r="BK1614"/>
  <c r="BK1609"/>
  <c r="J1599"/>
  <c r="J1579"/>
  <c r="BK1531"/>
  <c r="J1498"/>
  <c r="BK1432"/>
  <c r="J1395"/>
  <c r="J1322"/>
  <c r="BK1255"/>
  <c r="BK1182"/>
  <c r="BK1134"/>
  <c r="J1070"/>
  <c r="J1033"/>
  <c r="J953"/>
  <c r="J886"/>
  <c r="BK752"/>
  <c r="J654"/>
  <c r="J597"/>
  <c r="BK476"/>
  <c r="BK406"/>
  <c r="J384"/>
  <c r="J364"/>
  <c r="J354"/>
  <c r="J330"/>
  <c r="J281"/>
  <c r="J225"/>
  <c r="BK177"/>
  <c r="BK117"/>
  <c r="J96" i="4"/>
  <c r="BK2064" i="2"/>
  <c r="BK1925"/>
  <c r="BK1889"/>
  <c r="BK1839"/>
  <c r="J1822"/>
  <c r="BK1713"/>
  <c r="J1696"/>
  <c r="BK1684"/>
  <c r="BK1634"/>
  <c r="J1629"/>
  <c r="J1624"/>
  <c r="BK1612"/>
  <c r="J1607"/>
  <c r="J1577"/>
  <c r="BK1557"/>
  <c r="BK1538"/>
  <c r="J1476"/>
  <c r="J1348"/>
  <c r="J1272"/>
  <c r="J1187"/>
  <c r="BK1109"/>
  <c r="BK1074"/>
  <c r="J1045"/>
  <c r="BK1033"/>
  <c r="J1018"/>
  <c r="BK946"/>
  <c r="BK913"/>
  <c r="J849"/>
  <c r="BK670"/>
  <c r="J567"/>
  <c r="BK519"/>
  <c r="J404"/>
  <c r="J378"/>
  <c r="BK301"/>
  <c r="BK262"/>
  <c r="BK155"/>
  <c r="J134"/>
  <c r="BK96" i="4"/>
  <c r="J102" i="3"/>
  <c r="BK2076" i="2"/>
  <c r="BK2066"/>
  <c r="BK1931"/>
  <c r="BK1877"/>
  <c r="BK1734"/>
  <c r="J1707"/>
  <c r="J1653"/>
  <c r="BK1644"/>
  <c r="J1633"/>
  <c r="J1620"/>
  <c r="BK1607"/>
  <c r="BK1604"/>
  <c r="J1570"/>
  <c r="BK1539"/>
  <c r="BK1498"/>
  <c r="BK1395"/>
  <c r="BK1336"/>
  <c r="BK1302"/>
  <c r="J1255"/>
  <c r="J1120"/>
  <c r="J1102"/>
  <c r="J1059"/>
  <c r="BK969"/>
  <c r="BK940"/>
  <c r="J901"/>
  <c r="BK869"/>
  <c r="BK756"/>
  <c r="BK745"/>
  <c r="BK619"/>
  <c r="J522"/>
  <c r="J417"/>
  <c r="BK385"/>
  <c r="J383"/>
  <c r="BK376"/>
  <c r="J262"/>
  <c r="BK225"/>
  <c r="J143"/>
  <c r="BK134"/>
  <c r="J121"/>
  <c r="J2119"/>
  <c r="J2114"/>
  <c r="J2112"/>
  <c r="BK2110"/>
  <c r="BK2109"/>
  <c r="J2103"/>
  <c r="BK2074"/>
  <c r="J2062"/>
  <c r="J2011"/>
  <c r="J1913"/>
  <c r="BK1880"/>
  <c r="J1852"/>
  <c r="J1842"/>
  <c r="J1796"/>
  <c r="BK1658"/>
  <c r="J1636"/>
  <c r="BK1626"/>
  <c r="BK1620"/>
  <c r="J1617"/>
  <c r="J1604"/>
  <c r="BK1600"/>
  <c r="J1590"/>
  <c r="BK1577"/>
  <c r="J1567"/>
  <c r="J1561"/>
  <c r="J1556"/>
  <c r="J1531"/>
  <c r="J1459"/>
  <c r="J1363"/>
  <c r="BK1359"/>
  <c r="J1332"/>
  <c r="J1302"/>
  <c r="BK1144"/>
  <c r="J1035"/>
  <c r="BK1001"/>
  <c r="BK930"/>
  <c r="BK882"/>
  <c r="J871"/>
  <c r="J728"/>
  <c r="J670"/>
  <c r="J635"/>
  <c r="J612"/>
  <c r="BK577"/>
  <c r="J538"/>
  <c r="BK418"/>
  <c r="J393"/>
  <c r="BK383"/>
  <c r="BK354"/>
  <c r="J343"/>
  <c r="J297"/>
  <c r="BK281"/>
  <c r="J205"/>
  <c r="BK144"/>
  <c r="J128"/>
  <c r="AS55" i="1"/>
  <c r="BK1831" i="2"/>
  <c r="BK1751"/>
  <c r="BK1715"/>
  <c r="BK1693"/>
  <c r="BK1645"/>
  <c r="J1635"/>
  <c r="BK1623"/>
  <c r="J1616"/>
  <c r="J1610"/>
  <c r="BK1602"/>
  <c r="BK1567"/>
  <c r="BK1529"/>
  <c r="J1449"/>
  <c r="J1419"/>
  <c r="BK1362"/>
  <c r="J1327"/>
  <c r="BK1292"/>
  <c r="BK1227"/>
  <c r="BK1082"/>
  <c r="BK1059"/>
  <c r="J1001"/>
  <c r="BK928"/>
  <c r="BK842"/>
  <c r="BK728"/>
  <c r="BK704"/>
  <c r="J632"/>
  <c r="BK587"/>
  <c r="BK451"/>
  <c r="BK401"/>
  <c r="BK379"/>
  <c r="J358"/>
  <c r="BK341"/>
  <c r="J299"/>
  <c r="J245"/>
  <c r="BK220"/>
  <c r="J126"/>
  <c r="J94" i="4"/>
  <c r="BK2068" i="2"/>
  <c r="BK2015"/>
  <c r="BK1916"/>
  <c r="J1886"/>
  <c r="J1825"/>
  <c r="BK1796"/>
  <c r="J1711"/>
  <c r="J1693"/>
  <c r="BK1670"/>
  <c r="BK1635"/>
  <c r="J1631"/>
  <c r="J1626"/>
  <c r="BK1610"/>
  <c r="J1601"/>
  <c r="BK1570"/>
  <c r="BK1544"/>
  <c r="J1519"/>
  <c r="BK1361"/>
  <c r="J1340"/>
  <c r="BK1262"/>
  <c r="J1134"/>
  <c r="BK1106"/>
  <c r="J1094"/>
  <c r="J1048"/>
  <c r="BK1035"/>
  <c r="J991"/>
  <c r="BK953"/>
  <c r="J937"/>
  <c r="BK867"/>
  <c r="J686"/>
  <c r="BK663"/>
  <c r="J549"/>
  <c r="J476"/>
  <c r="BK393"/>
  <c r="J376"/>
  <c r="BK347"/>
  <c r="J266"/>
  <c r="J146"/>
  <c r="J131"/>
  <c r="P94" i="3" l="1"/>
  <c r="P93" s="1"/>
  <c r="AU57" i="1" s="1"/>
  <c r="T94" i="3"/>
  <c r="T93" s="1"/>
  <c r="T116" i="2"/>
  <c r="T142"/>
  <c r="T224"/>
  <c r="BK240"/>
  <c r="J240"/>
  <c r="J69" s="1"/>
  <c r="P388"/>
  <c r="T866"/>
  <c r="R885"/>
  <c r="R939"/>
  <c r="P973"/>
  <c r="P1037"/>
  <c r="P1108"/>
  <c r="T1434"/>
  <c r="P1518"/>
  <c r="R1569"/>
  <c r="BK1646"/>
  <c r="J1646" s="1"/>
  <c r="J83" s="1"/>
  <c r="BK1722"/>
  <c r="J1722"/>
  <c r="J85" s="1"/>
  <c r="P1933"/>
  <c r="P2070"/>
  <c r="R2075"/>
  <c r="R2108"/>
  <c r="R2118"/>
  <c r="R2117" s="1"/>
  <c r="BK99" i="4"/>
  <c r="J99" s="1"/>
  <c r="J68" s="1"/>
  <c r="P116" i="2"/>
  <c r="P133"/>
  <c r="R142"/>
  <c r="R224"/>
  <c r="P240"/>
  <c r="R388"/>
  <c r="P866"/>
  <c r="T885"/>
  <c r="P939"/>
  <c r="T973"/>
  <c r="T1037"/>
  <c r="R1108"/>
  <c r="BK1434"/>
  <c r="J1434"/>
  <c r="J79" s="1"/>
  <c r="T1518"/>
  <c r="BK1569"/>
  <c r="J1569"/>
  <c r="J81" s="1"/>
  <c r="BK1643"/>
  <c r="J1643" s="1"/>
  <c r="J82" s="1"/>
  <c r="R1643"/>
  <c r="P1646"/>
  <c r="R1722"/>
  <c r="BK1933"/>
  <c r="J1933" s="1"/>
  <c r="J86" s="1"/>
  <c r="BK2070"/>
  <c r="J2070"/>
  <c r="J87" s="1"/>
  <c r="BK2075"/>
  <c r="J2075" s="1"/>
  <c r="J88" s="1"/>
  <c r="BK2108"/>
  <c r="J2108"/>
  <c r="J89" s="1"/>
  <c r="BK2118"/>
  <c r="J2118" s="1"/>
  <c r="J92" s="1"/>
  <c r="R99" i="4"/>
  <c r="R92"/>
  <c r="R91" s="1"/>
  <c r="BK116" i="2"/>
  <c r="J116" s="1"/>
  <c r="J65" s="1"/>
  <c r="BK133"/>
  <c r="J133"/>
  <c r="J66" s="1"/>
  <c r="T133"/>
  <c r="BK142"/>
  <c r="J142"/>
  <c r="J67" s="1"/>
  <c r="BK224"/>
  <c r="J224" s="1"/>
  <c r="J68" s="1"/>
  <c r="R240"/>
  <c r="T388"/>
  <c r="R866"/>
  <c r="BK885"/>
  <c r="J885" s="1"/>
  <c r="J74" s="1"/>
  <c r="T939"/>
  <c r="R973"/>
  <c r="R1037"/>
  <c r="T1108"/>
  <c r="R1434"/>
  <c r="BK1518"/>
  <c r="J1518" s="1"/>
  <c r="J80" s="1"/>
  <c r="P1569"/>
  <c r="T1643"/>
  <c r="T1646"/>
  <c r="P1722"/>
  <c r="T1933"/>
  <c r="T2070"/>
  <c r="T2075"/>
  <c r="T2108"/>
  <c r="P2118"/>
  <c r="P2117"/>
  <c r="T99" i="4"/>
  <c r="T92"/>
  <c r="T91" s="1"/>
  <c r="R116" i="2"/>
  <c r="R133"/>
  <c r="P142"/>
  <c r="P224"/>
  <c r="T240"/>
  <c r="BK388"/>
  <c r="J388"/>
  <c r="J70" s="1"/>
  <c r="BK866"/>
  <c r="J866" s="1"/>
  <c r="J71" s="1"/>
  <c r="P885"/>
  <c r="BK939"/>
  <c r="J939" s="1"/>
  <c r="J75" s="1"/>
  <c r="BK973"/>
  <c r="J973"/>
  <c r="J76" s="1"/>
  <c r="BK1037"/>
  <c r="J1037" s="1"/>
  <c r="J77" s="1"/>
  <c r="BK1108"/>
  <c r="J1108"/>
  <c r="J78" s="1"/>
  <c r="P1434"/>
  <c r="R1518"/>
  <c r="T1569"/>
  <c r="P1643"/>
  <c r="R1646"/>
  <c r="T1722"/>
  <c r="R1933"/>
  <c r="R2070"/>
  <c r="P2075"/>
  <c r="P2108"/>
  <c r="T2118"/>
  <c r="T2117" s="1"/>
  <c r="P99" i="4"/>
  <c r="P92" s="1"/>
  <c r="P91" s="1"/>
  <c r="AU59" i="1" s="1"/>
  <c r="AU58" s="1"/>
  <c r="J56" i="2"/>
  <c r="BE117"/>
  <c r="BE126"/>
  <c r="BE177"/>
  <c r="BE205"/>
  <c r="BE220"/>
  <c r="BE235"/>
  <c r="BE253"/>
  <c r="BE272"/>
  <c r="BE297"/>
  <c r="BE330"/>
  <c r="BE335"/>
  <c r="BE341"/>
  <c r="BE349"/>
  <c r="BE358"/>
  <c r="BE362"/>
  <c r="BE379"/>
  <c r="BE383"/>
  <c r="BE384"/>
  <c r="BE386"/>
  <c r="BE413"/>
  <c r="BE417"/>
  <c r="BE418"/>
  <c r="BE522"/>
  <c r="BE577"/>
  <c r="BE587"/>
  <c r="BE592"/>
  <c r="BE597"/>
  <c r="BE632"/>
  <c r="BE635"/>
  <c r="BE654"/>
  <c r="BE695"/>
  <c r="BE704"/>
  <c r="BE728"/>
  <c r="BE752"/>
  <c r="BE869"/>
  <c r="BE871"/>
  <c r="BE879"/>
  <c r="BE886"/>
  <c r="BE928"/>
  <c r="BE961"/>
  <c r="BE1059"/>
  <c r="BE1082"/>
  <c r="BE1148"/>
  <c r="BE1227"/>
  <c r="BE1284"/>
  <c r="BE1292"/>
  <c r="BE1315"/>
  <c r="BE1332"/>
  <c r="BE1347"/>
  <c r="BE1362"/>
  <c r="BE1374"/>
  <c r="BE1398"/>
  <c r="BE1419"/>
  <c r="BE1435"/>
  <c r="BE1498"/>
  <c r="BE1529"/>
  <c r="BE1554"/>
  <c r="BE1555"/>
  <c r="BE1579"/>
  <c r="BE1598"/>
  <c r="BE1602"/>
  <c r="BE1605"/>
  <c r="BE1611"/>
  <c r="BE1614"/>
  <c r="BE1616"/>
  <c r="BE1618"/>
  <c r="BE1620"/>
  <c r="BE1629"/>
  <c r="BE1636"/>
  <c r="BE1641"/>
  <c r="BE1644"/>
  <c r="BE1645"/>
  <c r="BE1647"/>
  <c r="BE1707"/>
  <c r="BE1715"/>
  <c r="BE1723"/>
  <c r="BE1751"/>
  <c r="BE1787"/>
  <c r="BE1825"/>
  <c r="BE1828"/>
  <c r="BE1842"/>
  <c r="BE1850"/>
  <c r="BE1854"/>
  <c r="BE1898"/>
  <c r="BE1913"/>
  <c r="BE1934"/>
  <c r="BE2011"/>
  <c r="BE2017"/>
  <c r="BK1717"/>
  <c r="J1717"/>
  <c r="J84" s="1"/>
  <c r="J56" i="3"/>
  <c r="F90"/>
  <c r="BE96"/>
  <c r="BE100" i="4"/>
  <c r="F59" i="2"/>
  <c r="BE121"/>
  <c r="BE128"/>
  <c r="BE131"/>
  <c r="BE134"/>
  <c r="BE138"/>
  <c r="BE144"/>
  <c r="BE258"/>
  <c r="BE266"/>
  <c r="BE337"/>
  <c r="BE347"/>
  <c r="BE375"/>
  <c r="BE385"/>
  <c r="BE393"/>
  <c r="BE404"/>
  <c r="BE512"/>
  <c r="BE541"/>
  <c r="BE567"/>
  <c r="BE612"/>
  <c r="BE619"/>
  <c r="BE648"/>
  <c r="BE663"/>
  <c r="BE670"/>
  <c r="BE683"/>
  <c r="BE745"/>
  <c r="BE849"/>
  <c r="BE867"/>
  <c r="BE876"/>
  <c r="BE882"/>
  <c r="BE904"/>
  <c r="BE930"/>
  <c r="BE971"/>
  <c r="BE991"/>
  <c r="BE999"/>
  <c r="BE1018"/>
  <c r="BE1021"/>
  <c r="BE1041"/>
  <c r="BE1045"/>
  <c r="BE1086"/>
  <c r="BE1098"/>
  <c r="BE1106"/>
  <c r="BE1262"/>
  <c r="BE1272"/>
  <c r="BE1302"/>
  <c r="BE1336"/>
  <c r="BE1359"/>
  <c r="BE1360"/>
  <c r="BE1363"/>
  <c r="BE1476"/>
  <c r="BE1492"/>
  <c r="BE1528"/>
  <c r="BE1539"/>
  <c r="BE1544"/>
  <c r="BE1545"/>
  <c r="BE1556"/>
  <c r="BE1561"/>
  <c r="BE1562"/>
  <c r="BE1567"/>
  <c r="BE1570"/>
  <c r="BE1582"/>
  <c r="BE1589"/>
  <c r="BE1591"/>
  <c r="BE1600"/>
  <c r="BE1603"/>
  <c r="BE1604"/>
  <c r="BE1607"/>
  <c r="BE1612"/>
  <c r="BE1615"/>
  <c r="BE1619"/>
  <c r="BE1624"/>
  <c r="BE1625"/>
  <c r="BE1627"/>
  <c r="BE1630"/>
  <c r="BE1632"/>
  <c r="BE1653"/>
  <c r="BE1696"/>
  <c r="BE1700"/>
  <c r="BE1762"/>
  <c r="BE1796"/>
  <c r="BE1806"/>
  <c r="BE1839"/>
  <c r="BE1877"/>
  <c r="BE1880"/>
  <c r="BE1910"/>
  <c r="BE1916"/>
  <c r="BE1931"/>
  <c r="BE2027"/>
  <c r="BE98" i="3"/>
  <c r="BE102"/>
  <c r="BE104"/>
  <c r="E50" i="4"/>
  <c r="J56"/>
  <c r="F59"/>
  <c r="BE94"/>
  <c r="BE101"/>
  <c r="BK93"/>
  <c r="J93"/>
  <c r="J65" s="1"/>
  <c r="BE155" i="2"/>
  <c r="BE171"/>
  <c r="BE225"/>
  <c r="BE262"/>
  <c r="BE301"/>
  <c r="BE364"/>
  <c r="BE376"/>
  <c r="BE378"/>
  <c r="BE399"/>
  <c r="BE419"/>
  <c r="BE519"/>
  <c r="BE659"/>
  <c r="BE686"/>
  <c r="BE710"/>
  <c r="BE736"/>
  <c r="BE756"/>
  <c r="BE901"/>
  <c r="BE937"/>
  <c r="BE940"/>
  <c r="BE944"/>
  <c r="BE946"/>
  <c r="BE969"/>
  <c r="BE974"/>
  <c r="BE1056"/>
  <c r="BE1070"/>
  <c r="BE1074"/>
  <c r="BE1089"/>
  <c r="BE1094"/>
  <c r="BE1109"/>
  <c r="BE1120"/>
  <c r="BE1187"/>
  <c r="BE1255"/>
  <c r="BE1282"/>
  <c r="BE1322"/>
  <c r="BE1327"/>
  <c r="BE1395"/>
  <c r="BE1401"/>
  <c r="BE1530"/>
  <c r="BE1538"/>
  <c r="BE1606"/>
  <c r="BE1609"/>
  <c r="BE1621"/>
  <c r="BE1622"/>
  <c r="BE1623"/>
  <c r="BE1628"/>
  <c r="BE1633"/>
  <c r="BE1635"/>
  <c r="BE1684"/>
  <c r="BE1690"/>
  <c r="BE1699"/>
  <c r="BE1709"/>
  <c r="BE1711"/>
  <c r="BE1718"/>
  <c r="BE1734"/>
  <c r="BE1822"/>
  <c r="BE1831"/>
  <c r="BE1834"/>
  <c r="BE1853"/>
  <c r="BE1889"/>
  <c r="BE1900"/>
  <c r="BE1927"/>
  <c r="BE2066"/>
  <c r="BE2068"/>
  <c r="BE2071"/>
  <c r="BE2074"/>
  <c r="BE2076"/>
  <c r="BE2078"/>
  <c r="BE2086"/>
  <c r="BE2092"/>
  <c r="BE2103"/>
  <c r="BE2109"/>
  <c r="BE2110"/>
  <c r="BE2111"/>
  <c r="BE2112"/>
  <c r="BE2113"/>
  <c r="BE2114"/>
  <c r="BE2116"/>
  <c r="BE2119"/>
  <c r="BE2120"/>
  <c r="E50" i="3"/>
  <c r="BE107"/>
  <c r="BK99"/>
  <c r="J99"/>
  <c r="J67" s="1"/>
  <c r="BK101"/>
  <c r="J101" s="1"/>
  <c r="J68" s="1"/>
  <c r="BK106"/>
  <c r="BK105"/>
  <c r="J105" s="1"/>
  <c r="J70" s="1"/>
  <c r="BE96" i="4"/>
  <c r="BE98"/>
  <c r="BK102"/>
  <c r="J102"/>
  <c r="J69" s="1"/>
  <c r="E50" i="2"/>
  <c r="BE123"/>
  <c r="BE143"/>
  <c r="BE145"/>
  <c r="BE146"/>
  <c r="BE190"/>
  <c r="BE241"/>
  <c r="BE245"/>
  <c r="BE281"/>
  <c r="BE286"/>
  <c r="BE290"/>
  <c r="BE299"/>
  <c r="BE332"/>
  <c r="BE343"/>
  <c r="BE354"/>
  <c r="BE360"/>
  <c r="BE377"/>
  <c r="BE387"/>
  <c r="BE389"/>
  <c r="BE401"/>
  <c r="BE406"/>
  <c r="BE451"/>
  <c r="BE476"/>
  <c r="BE538"/>
  <c r="BE549"/>
  <c r="BE604"/>
  <c r="BE625"/>
  <c r="BE676"/>
  <c r="BE842"/>
  <c r="BE874"/>
  <c r="BE913"/>
  <c r="BE953"/>
  <c r="BE1001"/>
  <c r="BE1024"/>
  <c r="BE1033"/>
  <c r="BE1035"/>
  <c r="BE1038"/>
  <c r="BE1048"/>
  <c r="BE1102"/>
  <c r="BE1134"/>
  <c r="BE1144"/>
  <c r="BE1182"/>
  <c r="BE1191"/>
  <c r="BE1231"/>
  <c r="BE1317"/>
  <c r="BE1340"/>
  <c r="BE1348"/>
  <c r="BE1361"/>
  <c r="BE1412"/>
  <c r="BE1432"/>
  <c r="BE1449"/>
  <c r="BE1459"/>
  <c r="BE1516"/>
  <c r="BE1519"/>
  <c r="BE1531"/>
  <c r="BE1540"/>
  <c r="BE1557"/>
  <c r="BE1566"/>
  <c r="BE1577"/>
  <c r="BE1590"/>
  <c r="BE1599"/>
  <c r="BE1601"/>
  <c r="BE1608"/>
  <c r="BE1610"/>
  <c r="BE1613"/>
  <c r="BE1617"/>
  <c r="BE1626"/>
  <c r="BE1631"/>
  <c r="BE1634"/>
  <c r="BE1637"/>
  <c r="BE1658"/>
  <c r="BE1670"/>
  <c r="BE1687"/>
  <c r="BE1693"/>
  <c r="BE1713"/>
  <c r="BE1772"/>
  <c r="BE1803"/>
  <c r="BE1852"/>
  <c r="BE1883"/>
  <c r="BE1886"/>
  <c r="BE1925"/>
  <c r="BE1971"/>
  <c r="BE2013"/>
  <c r="BE2015"/>
  <c r="BE2062"/>
  <c r="BE2064"/>
  <c r="BK881"/>
  <c r="J881" s="1"/>
  <c r="J72" s="1"/>
  <c r="BK2115"/>
  <c r="J2115"/>
  <c r="J90" s="1"/>
  <c r="BE100" i="3"/>
  <c r="BK95"/>
  <c r="J95"/>
  <c r="J65" s="1"/>
  <c r="BK97"/>
  <c r="J97" s="1"/>
  <c r="J66" s="1"/>
  <c r="BK103"/>
  <c r="J103"/>
  <c r="J69" s="1"/>
  <c r="BE103" i="4"/>
  <c r="BK95"/>
  <c r="J95"/>
  <c r="J66" s="1"/>
  <c r="BK97"/>
  <c r="J97" s="1"/>
  <c r="J67" s="1"/>
  <c r="F36" i="2"/>
  <c r="BA56" i="1"/>
  <c r="AS54"/>
  <c r="F38" i="4"/>
  <c r="BC59" i="1" s="1"/>
  <c r="BC58" s="1"/>
  <c r="AY58" s="1"/>
  <c r="F37" i="3"/>
  <c r="BB57" i="1" s="1"/>
  <c r="J36" i="3"/>
  <c r="AW57" i="1" s="1"/>
  <c r="J36" i="2"/>
  <c r="AW56" i="1" s="1"/>
  <c r="F37" i="2"/>
  <c r="BB56" i="1" s="1"/>
  <c r="F38" i="2"/>
  <c r="BC56" i="1" s="1"/>
  <c r="F38" i="3"/>
  <c r="BC57" i="1" s="1"/>
  <c r="F39" i="2"/>
  <c r="BD56" i="1" s="1"/>
  <c r="F36" i="4"/>
  <c r="BA59" i="1" s="1"/>
  <c r="BA58" s="1"/>
  <c r="AW58" s="1"/>
  <c r="J36" i="4"/>
  <c r="AW59" i="1" s="1"/>
  <c r="F36" i="3"/>
  <c r="BA57" i="1" s="1"/>
  <c r="F37" i="4"/>
  <c r="BB59" i="1" s="1"/>
  <c r="BB58" s="1"/>
  <c r="AX58" s="1"/>
  <c r="F39" i="3"/>
  <c r="BD57" i="1" s="1"/>
  <c r="F39" i="4"/>
  <c r="BD59" i="1" s="1"/>
  <c r="BD58" s="1"/>
  <c r="P884" i="2" l="1"/>
  <c r="R115"/>
  <c r="T884"/>
  <c r="T114" s="1"/>
  <c r="P115"/>
  <c r="P114"/>
  <c r="AU56" i="1" s="1"/>
  <c r="AU55" s="1"/>
  <c r="AU54" s="1"/>
  <c r="R884" i="2"/>
  <c r="T115"/>
  <c r="BK94" i="3"/>
  <c r="BK93"/>
  <c r="J93" s="1"/>
  <c r="J32" s="1"/>
  <c r="AG57" i="1" s="1"/>
  <c r="BK884" i="2"/>
  <c r="J884" s="1"/>
  <c r="J73" s="1"/>
  <c r="BK2117"/>
  <c r="J2117"/>
  <c r="J91" s="1"/>
  <c r="J106" i="3"/>
  <c r="J71" s="1"/>
  <c r="BK92" i="4"/>
  <c r="J92" s="1"/>
  <c r="J64" s="1"/>
  <c r="BK115" i="2"/>
  <c r="J115"/>
  <c r="J64" s="1"/>
  <c r="BD55" i="1"/>
  <c r="BD54" s="1"/>
  <c r="W33" s="1"/>
  <c r="J35" i="4"/>
  <c r="AV59" i="1"/>
  <c r="AT59" s="1"/>
  <c r="J35" i="2"/>
  <c r="AV56" i="1" s="1"/>
  <c r="AT56" s="1"/>
  <c r="F35" i="2"/>
  <c r="AZ56" i="1" s="1"/>
  <c r="BA55"/>
  <c r="AW55"/>
  <c r="J35" i="3"/>
  <c r="AV57" i="1" s="1"/>
  <c r="AT57" s="1"/>
  <c r="BB55"/>
  <c r="AX55" s="1"/>
  <c r="BC55"/>
  <c r="AY55" s="1"/>
  <c r="F35" i="3"/>
  <c r="AZ57" i="1" s="1"/>
  <c r="F35" i="4"/>
  <c r="AZ59" i="1" s="1"/>
  <c r="AZ58" s="1"/>
  <c r="AV58" s="1"/>
  <c r="AT58" s="1"/>
  <c r="R114" i="2" l="1"/>
  <c r="J41" i="3"/>
  <c r="BK114" i="2"/>
  <c r="J114"/>
  <c r="J63" i="3"/>
  <c r="J94"/>
  <c r="J64" s="1"/>
  <c r="BK91" i="4"/>
  <c r="J91"/>
  <c r="J32" s="1"/>
  <c r="AG59" i="1" s="1"/>
  <c r="AN59" s="1"/>
  <c r="AN57"/>
  <c r="BA54"/>
  <c r="W30"/>
  <c r="BC54"/>
  <c r="W32" s="1"/>
  <c r="AZ55"/>
  <c r="AV55"/>
  <c r="AT55"/>
  <c r="BB54"/>
  <c r="W31" s="1"/>
  <c r="J32" i="2"/>
  <c r="AG56" i="1"/>
  <c r="AN56"/>
  <c r="J41" i="4" l="1"/>
  <c r="J41" i="2"/>
  <c r="J63"/>
  <c r="J63" i="4"/>
  <c r="AG58" i="1"/>
  <c r="AN58" s="1"/>
  <c r="AX54"/>
  <c r="AY54"/>
  <c r="AW54"/>
  <c r="AK30" s="1"/>
  <c r="AG55"/>
  <c r="AG54" s="1"/>
  <c r="AK26" s="1"/>
  <c r="AZ54"/>
  <c r="W29"/>
  <c r="AN55" l="1"/>
  <c r="AV54"/>
  <c r="AK29" s="1"/>
  <c r="AK35" s="1"/>
  <c r="AT54" l="1"/>
  <c r="AN54" s="1"/>
</calcChain>
</file>

<file path=xl/sharedStrings.xml><?xml version="1.0" encoding="utf-8"?>
<sst xmlns="http://schemas.openxmlformats.org/spreadsheetml/2006/main" count="22976" uniqueCount="2787">
  <si>
    <t>Export Komplet</t>
  </si>
  <si>
    <t>VZ</t>
  </si>
  <si>
    <t>2.0</t>
  </si>
  <si>
    <t>ZAMOK</t>
  </si>
  <si>
    <t>False</t>
  </si>
  <si>
    <t>{6d9b296c-593b-4b8d-9446-640d76f7a756}</t>
  </si>
  <si>
    <t>0,01</t>
  </si>
  <si>
    <t>21</t>
  </si>
  <si>
    <t>15</t>
  </si>
  <si>
    <t>REKAPITULACE STAVBY</t>
  </si>
  <si>
    <t>v ---  níže se nacházejí doplnkové a pomocné údaje k sestavám  --- v</t>
  </si>
  <si>
    <t>Návod na vyplnění</t>
  </si>
  <si>
    <t>0,001</t>
  </si>
  <si>
    <t>Kód:</t>
  </si>
  <si>
    <t>A-20002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</si>
  <si>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</si>
  <si>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</si>
  <si>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budovy ZZ - části C,D,E pro potřeby projektu simulačního centra - Cvičné nemocnice</t>
  </si>
  <si>
    <t>0,1</t>
  </si>
  <si>
    <t>KSO:</t>
  </si>
  <si>
    <t/>
  </si>
  <si>
    <t>CC-CZ:</t>
  </si>
  <si>
    <t>1</t>
  </si>
  <si>
    <t>Místo:</t>
  </si>
  <si>
    <t xml:space="preserve"> </t>
  </si>
  <si>
    <t>Datum:</t>
  </si>
  <si>
    <t>15. 4. 2020</t>
  </si>
  <si>
    <t>10</t>
  </si>
  <si>
    <t>100</t>
  </si>
  <si>
    <t>Zadavatel:</t>
  </si>
  <si>
    <t>IČ:</t>
  </si>
  <si>
    <t xml:space="preserve">Ostravská univerzita v Ostravě </t>
  </si>
  <si>
    <t>DIČ:</t>
  </si>
  <si>
    <t>Uchazeč:</t>
  </si>
  <si>
    <t>Vyplň údaj</t>
  </si>
  <si>
    <t>Projektant:</t>
  </si>
  <si>
    <t>Architektonická kancelář Arkos s.r.o.</t>
  </si>
  <si>
    <t>True</t>
  </si>
  <si>
    <t>Zpracovatel:</t>
  </si>
  <si>
    <t>Kolková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</si>
  <si>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</si>
  <si>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</si>
  <si>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</si>
  <si>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</si>
  <si>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</si>
  <si>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</si>
  <si>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</si>
  <si>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</si>
  <si>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</si>
  <si>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</si>
  <si>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</si>
  <si>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</si>
  <si>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</si>
  <si>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</si>
  <si>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</si>
  <si>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</si>
  <si>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</si>
  <si>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</si>
  <si>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</si>
  <si>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</si>
  <si>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</si>
  <si>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</si>
  <si>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</si>
  <si>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</si>
  <si>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</si>
  <si>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</si>
  <si>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</si>
  <si>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</si>
  <si>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</si>
  <si>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</si>
  <si>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</si>
  <si>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</si>
  <si>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</si>
  <si>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</si>
  <si>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</si>
  <si>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</si>
  <si>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</si>
  <si>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</si>
  <si>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</si>
  <si>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</si>
  <si>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</si>
  <si>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t>
  </si>
  <si>
    <t>{83920a84-ec5d-43ea-877c-923ecce23e80}</t>
  </si>
  <si>
    <t>2</t>
  </si>
  <si>
    <t>/</t>
  </si>
  <si>
    <t>1.1</t>
  </si>
  <si>
    <t xml:space="preserve">Soupis prací - architektonické a stavební řešení </t>
  </si>
  <si>
    <t>Soupis</t>
  </si>
  <si>
    <t>{73c3a32e-63c7-40e7-8bea-c75cfb2f90fc}</t>
  </si>
  <si>
    <t>1.4</t>
  </si>
  <si>
    <t>Soupis prací - technika prostředí staveb</t>
  </si>
  <si>
    <t>{79f97712-a2f6-4699-88dc-42dc2ef826eb}</t>
  </si>
  <si>
    <t>VON</t>
  </si>
  <si>
    <t xml:space="preserve">Vedlejší a ostatní náklady </t>
  </si>
  <si>
    <t>{02c718a0-ac01-4bdd-86f8-67263b8222aa}</t>
  </si>
  <si>
    <t xml:space="preserve">Soupis prací - Vedlejší a ostatní náklady </t>
  </si>
  <si>
    <t>{3d4478bb-63f3-4e0d-b09a-9a4bace4957c}</t>
  </si>
  <si>
    <t>dečz</t>
  </si>
  <si>
    <t>de čz</t>
  </si>
  <si>
    <t>13,8</t>
  </si>
  <si>
    <t>dekam1</t>
  </si>
  <si>
    <t>de kam 1</t>
  </si>
  <si>
    <t>60,8</t>
  </si>
  <si>
    <t>KRYCÍ LIST SOUPISU PRACÍ</t>
  </si>
  <si>
    <t>dekam2</t>
  </si>
  <si>
    <t>de kam 2</t>
  </si>
  <si>
    <t>60,9</t>
  </si>
  <si>
    <t>dekd1</t>
  </si>
  <si>
    <t>de kd 1</t>
  </si>
  <si>
    <t>200,4</t>
  </si>
  <si>
    <t>dekd2</t>
  </si>
  <si>
    <t>de kd 2np</t>
  </si>
  <si>
    <t>104,7</t>
  </si>
  <si>
    <t>dekob1</t>
  </si>
  <si>
    <t>de kob 1</t>
  </si>
  <si>
    <t>193,2</t>
  </si>
  <si>
    <t>Objekt:</t>
  </si>
  <si>
    <t>dekob2</t>
  </si>
  <si>
    <t>de kob 2np</t>
  </si>
  <si>
    <t>434</t>
  </si>
  <si>
    <t>D.1 - Rekonstrukce budovy ZZ - části C,D,E pro potřeby projektu simulačního centra - Cvičné nemocnice</t>
  </si>
  <si>
    <t>depl2</t>
  </si>
  <si>
    <t>de pl 2</t>
  </si>
  <si>
    <t>31,3</t>
  </si>
  <si>
    <t>Soupis:</t>
  </si>
  <si>
    <t>depvc1</t>
  </si>
  <si>
    <t>de pvc 1</t>
  </si>
  <si>
    <t>254,1</t>
  </si>
  <si>
    <t xml:space="preserve">1.1 - Soupis prací - architektonické a stavební řešení </t>
  </si>
  <si>
    <t>depvc2</t>
  </si>
  <si>
    <t>de pvc 2np</t>
  </si>
  <si>
    <t>119,4</t>
  </si>
  <si>
    <t>eps100</t>
  </si>
  <si>
    <t>159,7</t>
  </si>
  <si>
    <t>eps70</t>
  </si>
  <si>
    <t>478,918</t>
  </si>
  <si>
    <t>k1</t>
  </si>
  <si>
    <t>10,018</t>
  </si>
  <si>
    <t>kd1</t>
  </si>
  <si>
    <t>42,2</t>
  </si>
  <si>
    <t>kd2</t>
  </si>
  <si>
    <t>6,7</t>
  </si>
  <si>
    <t>kd3</t>
  </si>
  <si>
    <t>11,7</t>
  </si>
  <si>
    <t>kd4</t>
  </si>
  <si>
    <t>51,5</t>
  </si>
  <si>
    <t>kob1</t>
  </si>
  <si>
    <t>53,5</t>
  </si>
  <si>
    <t>kob1s</t>
  </si>
  <si>
    <t>kob1+kob - soklík</t>
  </si>
  <si>
    <t>59,42</t>
  </si>
  <si>
    <t>pvc1</t>
  </si>
  <si>
    <t>366,5</t>
  </si>
  <si>
    <t>pvc1s</t>
  </si>
  <si>
    <t>pvc1 soklík</t>
  </si>
  <si>
    <t>359,91</t>
  </si>
  <si>
    <t>pvc2</t>
  </si>
  <si>
    <t>140,3</t>
  </si>
  <si>
    <t>pvc2s</t>
  </si>
  <si>
    <t>pvc2 soklík</t>
  </si>
  <si>
    <t>99,99</t>
  </si>
  <si>
    <t>pvc2zp</t>
  </si>
  <si>
    <t>7,7</t>
  </si>
  <si>
    <t>pvc3</t>
  </si>
  <si>
    <t>444,8</t>
  </si>
  <si>
    <t>pvc3s</t>
  </si>
  <si>
    <t>pvc3 soklík</t>
  </si>
  <si>
    <t>371,27</t>
  </si>
  <si>
    <t>pvca</t>
  </si>
  <si>
    <t>222,1</t>
  </si>
  <si>
    <t>pvcas</t>
  </si>
  <si>
    <t>pvca soklík</t>
  </si>
  <si>
    <t>180,54</t>
  </si>
  <si>
    <t>pvcs</t>
  </si>
  <si>
    <t>pvc-s</t>
  </si>
  <si>
    <t>123</t>
  </si>
  <si>
    <t>pvcss</t>
  </si>
  <si>
    <t>pvcs soklík</t>
  </si>
  <si>
    <t>93,42</t>
  </si>
  <si>
    <t>rpm1</t>
  </si>
  <si>
    <t>874,9</t>
  </si>
  <si>
    <t>rpm2</t>
  </si>
  <si>
    <t>259,8</t>
  </si>
  <si>
    <t>rpm3</t>
  </si>
  <si>
    <t>150,3</t>
  </si>
  <si>
    <t>sdk1</t>
  </si>
  <si>
    <t>46</t>
  </si>
  <si>
    <t>sdk2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</si>
  <si>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</si>
  <si>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</si>
  <si>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</si>
  <si>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</si>
  <si>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</si>
  <si>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</si>
  <si>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</si>
  <si>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</si>
  <si>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</si>
  <si>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</si>
  <si>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</si>
  <si>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</si>
  <si>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</si>
  <si>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</si>
  <si>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</si>
  <si>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</si>
  <si>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</si>
  <si>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</si>
  <si>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</si>
  <si>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</si>
  <si>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</si>
  <si>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</si>
  <si>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767-AL - Konstrukce - výplně otvorů</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</si>
  <si>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</si>
  <si>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</si>
  <si>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</si>
  <si>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</si>
  <si>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</si>
  <si>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</si>
  <si>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</si>
  <si>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I - Interiér</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</si>
  <si>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</si>
  <si>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</si>
  <si>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</si>
  <si>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</si>
  <si>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</si>
  <si>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</si>
  <si>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</si>
  <si>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</si>
  <si>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</si>
  <si>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</si>
  <si>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</si>
  <si>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</si>
  <si>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</si>
  <si>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</si>
  <si>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</si>
  <si>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</si>
  <si>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</si>
  <si>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</si>
  <si>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</si>
  <si>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</si>
  <si>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133212011</t>
  </si>
  <si>
    <t>Hloubení šachet ručně zapažených i nezapažených v horninách třídy těžitelnosti I skupiny 3, půdorysná plocha výkopu do 4 m2</t>
  </si>
  <si>
    <t>m3</t>
  </si>
  <si>
    <t>CS ÚRS 2020 01</t>
  </si>
  <si>
    <t>4</t>
  </si>
  <si>
    <t>628190820</t>
  </si>
  <si>
    <t>PSC</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</si>
  <si>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</si>
  <si>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VV</t>
  </si>
  <si>
    <t>"vč. D1.1-N-02+Z03+TZ"</t>
  </si>
  <si>
    <t>0,45*0,45*0,8*6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</si>
  <si>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</si>
  <si>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</si>
  <si>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-2018686336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</si>
  <si>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</si>
  <si>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</si>
  <si>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</si>
  <si>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</si>
  <si>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-1700346020</t>
  </si>
  <si>
    <t>0,972*10 'Přepočtené koeficientem množství</t>
  </si>
  <si>
    <t>171201201</t>
  </si>
  <si>
    <t>Uložení sypaniny na skládky nebo meziskládky bez hutnění s upravením uložené sypaniny do předepsaného tvaru</t>
  </si>
  <si>
    <t>-226567915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</si>
  <si>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</si>
  <si>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5</t>
  </si>
  <si>
    <t>171201221</t>
  </si>
  <si>
    <t>Poplatek za uložení stavebního odpadu na skládce (skládkovné) zeminy a kamení zatříděného do Katalogu odpadů pod kódem 17 05 04</t>
  </si>
  <si>
    <t>t</t>
  </si>
  <si>
    <t>-118124683</t>
  </si>
  <si>
    <t xml:space="preserve">Poznámka k souboru cen:_x000D_
1. Ceny uvedené v souboru cen je doporučeno opravit podle aktuálních cen místně příslušné skládky._x000D_
2. V cenách je započítán poplatek za ukládání odpadu dle zákona 185/2001 Sb._x000D_
</t>
  </si>
  <si>
    <t>0,972*1,9 'Přepočtené koeficientem množství</t>
  </si>
  <si>
    <t>6</t>
  </si>
  <si>
    <t>171251201</t>
  </si>
  <si>
    <t>2078525435</t>
  </si>
  <si>
    <t>Zakládání</t>
  </si>
  <si>
    <t>7</t>
  </si>
  <si>
    <t>271532212</t>
  </si>
  <si>
    <t>Podsyp pod základové konstrukce se zhutněním a urovnáním povrchu z kameniva hrubého, frakce 16 - 32 mm</t>
  </si>
  <si>
    <t>254114720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</si>
  <si>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</si>
  <si>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0,45*0,45*0,2*6</t>
  </si>
  <si>
    <t>8</t>
  </si>
  <si>
    <t>275313611</t>
  </si>
  <si>
    <t>Základy z betonu prostého patky a bloky z betonu kamenem neprokládaného tř. C 16/20</t>
  </si>
  <si>
    <t>-1510182667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</si>
  <si>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</si>
  <si>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0,45*0,45*0,6*6</t>
  </si>
  <si>
    <t>Svislé a kompletní konstrukce</t>
  </si>
  <si>
    <t>9</t>
  </si>
  <si>
    <t>310237241</t>
  </si>
  <si>
    <t>Zazdívka otvorů ve zdivu nadzákladovém cihlami pálenými plochy přes 0,09 m2 do 0,25 m2, ve zdi tl. do 300 mm</t>
  </si>
  <si>
    <t>kus</t>
  </si>
  <si>
    <t>841329938</t>
  </si>
  <si>
    <t>310237251</t>
  </si>
  <si>
    <t>Zazdívka otvorů ve zdivu nadzákladovém cihlami pálenými plochy přes 0,09 m2 do 0,25 m2, ve zdi tl. přes 300 do 450 mm</t>
  </si>
  <si>
    <t>-1998982269</t>
  </si>
  <si>
    <t>11</t>
  </si>
  <si>
    <t>310239211</t>
  </si>
  <si>
    <t>Zazdívka otvorů ve zdivu nadzákladovém cihlami pálenými plochy přes 1 m2 do 4 m2 na maltu vápenocementovou</t>
  </si>
  <si>
    <t>96001014</t>
  </si>
  <si>
    <t>12</t>
  </si>
  <si>
    <t>317944321</t>
  </si>
  <si>
    <t>Válcované nosníky dodatečně osazované do připravených otvorů bez zazdění hlav do č. 12</t>
  </si>
  <si>
    <t>-1557156942</t>
  </si>
  <si>
    <t xml:space="preserve">Poznámka k souboru cen:_x000D_
1. V cenách jsou zahrnuty náklady na dodávku a montáž válcovaných nosníků._x000D_
2. Ceny jsou určeny pouze pro ocenění konstrukce překladů nad otvory._x000D_
</t>
  </si>
  <si>
    <t>"vč. D1.1-S-02"</t>
  </si>
  <si>
    <t>14,0*11,1*0,001</t>
  </si>
  <si>
    <t>Mezisoučet</t>
  </si>
  <si>
    <t>"vč. D1.1-S-03"</t>
  </si>
  <si>
    <t>38,0*11,1*0,001</t>
  </si>
  <si>
    <t>Součet</t>
  </si>
  <si>
    <t>13</t>
  </si>
  <si>
    <t>317944323</t>
  </si>
  <si>
    <t>Válcované nosníky dodatečně osazované do připravených otvorů bez zazdění hlav č. 14 až 22</t>
  </si>
  <si>
    <t>-286115783</t>
  </si>
  <si>
    <t>"18"</t>
  </si>
  <si>
    <t>10,0*21,9*0,001</t>
  </si>
  <si>
    <t>3*2,8*21,9*0,001</t>
  </si>
  <si>
    <t>"20"</t>
  </si>
  <si>
    <t>11,0*26,2*0,001</t>
  </si>
  <si>
    <t>22,0*26,2*0,001</t>
  </si>
  <si>
    <t>14</t>
  </si>
  <si>
    <t>340237212</t>
  </si>
  <si>
    <t>Zazdívka otvorů v příčkách nebo stěnách cihlami plnými pálenými plochy přes 0,09 m2 do 0,25 m2, tloušťky přes 100 mm</t>
  </si>
  <si>
    <t>-835732736</t>
  </si>
  <si>
    <t>"vč. D1.1-N-02"</t>
  </si>
  <si>
    <t>"vč. D1.1-N-03"</t>
  </si>
  <si>
    <t>340238212</t>
  </si>
  <si>
    <t>Zazdívka otvorů v příčkách nebo stěnách cihlami plnými pálenými plochy přes 0,25 m2 do 1 m2, tloušťky přes 100 mm</t>
  </si>
  <si>
    <t>m2</t>
  </si>
  <si>
    <t>60285769</t>
  </si>
  <si>
    <t>1,1*2,5*18</t>
  </si>
  <si>
    <t>-0,8*2,1*10</t>
  </si>
  <si>
    <t>-0,9*2,1*6</t>
  </si>
  <si>
    <t>-1,1*2,1*2</t>
  </si>
  <si>
    <t>1,1*2,5*13</t>
  </si>
  <si>
    <t>-0,8*2,1*7</t>
  </si>
  <si>
    <t>16</t>
  </si>
  <si>
    <t>340239212</t>
  </si>
  <si>
    <t>Zazdívka otvorů v příčkách nebo stěnách cihlami plnými pálenými plochy přes 1 m2 do 4 m2, tloušťky přes 100 mm</t>
  </si>
  <si>
    <t>1728277734</t>
  </si>
  <si>
    <t>0,9*2,15</t>
  </si>
  <si>
    <t>1,4*2,0</t>
  </si>
  <si>
    <t>0,9*2,1*8</t>
  </si>
  <si>
    <t>1,5*3,0</t>
  </si>
  <si>
    <t>1,2*3,0</t>
  </si>
  <si>
    <t>1,95*2,95*2</t>
  </si>
  <si>
    <t>-0,9*2,1*2</t>
  </si>
  <si>
    <t>1,22*2,95*5</t>
  </si>
  <si>
    <t>10,0</t>
  </si>
  <si>
    <t>17</t>
  </si>
  <si>
    <t>346244381</t>
  </si>
  <si>
    <t>Plentování ocelových válcovaných nosníků jednostranné cihlami na maltu, výška stojiny do 200 mm</t>
  </si>
  <si>
    <t>-587770596</t>
  </si>
  <si>
    <t>2*3,2*0,12</t>
  </si>
  <si>
    <t>2*1,6*0,12*4</t>
  </si>
  <si>
    <t>2*2,8*0,18</t>
  </si>
  <si>
    <t>10,0*0,18</t>
  </si>
  <si>
    <t>22*0,2</t>
  </si>
  <si>
    <t>2*1,94*0,14</t>
  </si>
  <si>
    <t>2*1,4*0,12</t>
  </si>
  <si>
    <t>11,0*0,2</t>
  </si>
  <si>
    <t>18</t>
  </si>
  <si>
    <t>349231821</t>
  </si>
  <si>
    <t>Přizdívka z cihel ostění s ozubem ve vybouraných otvorech, s vysekáním kapes pro zavázaní přes 150 do 300 mm</t>
  </si>
  <si>
    <t>1838721374</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</si>
  <si>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</si>
  <si>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2*3,0*0,52</t>
  </si>
  <si>
    <t>Vodorovné konstrukce</t>
  </si>
  <si>
    <t>19</t>
  </si>
  <si>
    <t>413232211</t>
  </si>
  <si>
    <t>Zazdívka zhlaví stropních trámů nebo válcovaných nosníků pálenými cihlami válcovaných nosníků, výšky do 150 mm</t>
  </si>
  <si>
    <t>2052450697</t>
  </si>
  <si>
    <t>3*2</t>
  </si>
  <si>
    <t>4*3*2</t>
  </si>
  <si>
    <t>2*3*2</t>
  </si>
  <si>
    <t>4*2</t>
  </si>
  <si>
    <t>20</t>
  </si>
  <si>
    <t>413232221</t>
  </si>
  <si>
    <t>Zazdívka zhlaví stropních trámů nebo válcovaných nosníků pálenými cihlami válcovaných nosníků, výšky přes 150 do 300 mm</t>
  </si>
  <si>
    <t>1056822392</t>
  </si>
  <si>
    <t>3*2*2</t>
  </si>
  <si>
    <t>2*3</t>
  </si>
  <si>
    <t>Úpravy povrchů, podlahy a osazování výplní</t>
  </si>
  <si>
    <t>611311131</t>
  </si>
  <si>
    <t>Potažení vnitřních ploch štukem tloušťky do 3 mm vodorovných konstrukcí stropů rovných</t>
  </si>
  <si>
    <t>-1382360782</t>
  </si>
  <si>
    <t>"vč. D1.1-N-02+03"</t>
  </si>
  <si>
    <t>"dle oprav 30%"</t>
  </si>
  <si>
    <t>22</t>
  </si>
  <si>
    <t>611311135</t>
  </si>
  <si>
    <t>Potažení vnitřních ploch štukem tloušťky do 3 mm schodišťových konstrukcí stropů, stěn, ramen nebo nosníků</t>
  </si>
  <si>
    <t>-281545449</t>
  </si>
  <si>
    <t>(20,1+19,1)</t>
  </si>
  <si>
    <t>(16,1+23,6)</t>
  </si>
  <si>
    <t>"stravy ramena"</t>
  </si>
  <si>
    <t>78,9*0,25</t>
  </si>
  <si>
    <t>23</t>
  </si>
  <si>
    <t>611325412</t>
  </si>
  <si>
    <t>Oprava vápenocementové omítky vnitřních ploch hladké, tloušťky do 20 mm stropů, v rozsahu opravované plochy přes 10 do 30%</t>
  </si>
  <si>
    <t>-753486353</t>
  </si>
  <si>
    <t xml:space="preserve">Poznámka k souboru cen:_x000D_
1. Pro ocenění opravy omítek plochy do 1 m2 se použijí ceny souboru cen 61. 32-52.. Vápenocementová omítka jednotlivých malých ploch._x000D_
</t>
  </si>
  <si>
    <t>"dle otlučení omítek"</t>
  </si>
  <si>
    <t>24</t>
  </si>
  <si>
    <t>612142001</t>
  </si>
  <si>
    <t>Potažení vnitřních ploch pletivem v ploše nebo pruzích, na plném podkladu sklovláknitým vtlačením do tmelu stěn</t>
  </si>
  <si>
    <t>1442461217</t>
  </si>
  <si>
    <t xml:space="preserve">Poznámka k souboru cen:_x000D_
1. V cenách -2001 jsou započteny i náklady na tmel._x000D_
</t>
  </si>
  <si>
    <t>"spoje kcí"</t>
  </si>
  <si>
    <t>300,0</t>
  </si>
  <si>
    <t>25</t>
  </si>
  <si>
    <t>612311131</t>
  </si>
  <si>
    <t>Potažení vnitřních ploch štukem tloušťky do 3 mm svislých konstrukcí stěn</t>
  </si>
  <si>
    <t>1727853638</t>
  </si>
  <si>
    <t>"dle oprav 50%"</t>
  </si>
  <si>
    <t>4345,22</t>
  </si>
  <si>
    <t>26</t>
  </si>
  <si>
    <t>612321141</t>
  </si>
  <si>
    <t>Omítka vápenocementová vnitřních ploch nanášená ručně dvouvrstvá, tloušťky jádrové omítky do 10 mm a tloušťky štuku do 3 mm štuková svislých konstrukcí stěn</t>
  </si>
  <si>
    <t>-263036544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</si>
  <si>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</si>
  <si>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"zazdívky+ nové stěnyů</t>
  </si>
  <si>
    <t>2*29,39</t>
  </si>
  <si>
    <t>2*63,675</t>
  </si>
  <si>
    <t>27</t>
  </si>
  <si>
    <t>612325111</t>
  </si>
  <si>
    <t>Vápenocementová omítka rýh hladká ve stěnách, šířky rýhy do 150 mm</t>
  </si>
  <si>
    <t>-586807897</t>
  </si>
  <si>
    <t>"soklíky schodiště"</t>
  </si>
  <si>
    <t>"vč. D1.1-N-02+3"</t>
  </si>
  <si>
    <t>16*0,6*2*0,12</t>
  </si>
  <si>
    <t>(1,97+3,17+1,97)*0,12</t>
  </si>
  <si>
    <t>(1,45+3,17+1,45)*0,12</t>
  </si>
  <si>
    <t>(1,67+3,26+1,67)*2*0,12</t>
  </si>
  <si>
    <t>28</t>
  </si>
  <si>
    <t>612325413</t>
  </si>
  <si>
    <t>Oprava vápenocementové omítky vnitřních ploch hladké, tloušťky do 20 mm stěn, v rozsahu opravované plochy přes 30 do 50%</t>
  </si>
  <si>
    <t>1401383675</t>
  </si>
  <si>
    <t>29</t>
  </si>
  <si>
    <t>612325453</t>
  </si>
  <si>
    <t>Oprava vápenocementové omítky vnitřních ploch Příplatek k cenám za každých dalších 10 mm tloušťky omítky stěn, v rozsahu opravované plochy přes 30 do 50%</t>
  </si>
  <si>
    <t>1187312210</t>
  </si>
  <si>
    <t>"dle oprav"</t>
  </si>
  <si>
    <t>4345,22/2</t>
  </si>
  <si>
    <t>30</t>
  </si>
  <si>
    <t>612821012</t>
  </si>
  <si>
    <t>Sanační omítka vnitřních ploch stěn pro vlhké a zasolené zdivo, prováděná ve dvou vrstvách, tl. jádrové omítky do 30 mm ručně štuková</t>
  </si>
  <si>
    <t>-2093251190</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</si>
  <si>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</si>
  <si>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"vč. D1.1-S-01"</t>
  </si>
  <si>
    <t>2*(5,27+3,1+1,2+0,4+0,5+4,63+3,6)*2,5</t>
  </si>
  <si>
    <t>15,0</t>
  </si>
  <si>
    <t>31</t>
  </si>
  <si>
    <t>612821031</t>
  </si>
  <si>
    <t>Sanační omítka vnitřních ploch stěn vyrovnávací vrstva, prováděná v tl. do 20 mm ručně</t>
  </si>
  <si>
    <t>-79070641</t>
  </si>
  <si>
    <t>32</t>
  </si>
  <si>
    <t>619991011</t>
  </si>
  <si>
    <t>Zakrytí vnitřních ploch před znečištěním včetně pozdějšího odkrytí konstrukcí a prvků obalením fólií a přelepením páskou</t>
  </si>
  <si>
    <t>-2130486676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</si>
  <si>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</si>
  <si>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33</t>
  </si>
  <si>
    <t>622143003</t>
  </si>
  <si>
    <t>Montáž omítkových profilů plastových, pozinkovaných nebo dřevěných upevněných vtlačením do podkladní vrstvy nebo přibitím rohových s tkaninou</t>
  </si>
  <si>
    <t>m</t>
  </si>
  <si>
    <t>1271298967</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</si>
  <si>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</si>
  <si>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(4,0+1,65+4,0)*2</t>
  </si>
  <si>
    <t>(4,0+2,5+4,0)*2</t>
  </si>
  <si>
    <t>(4,0+1,76+4,0)*2*2</t>
  </si>
  <si>
    <t>(2,1+1,2+2,1)*19</t>
  </si>
  <si>
    <t>(2,1+1,48+2,1)*5</t>
  </si>
  <si>
    <t>(2,1+1,35+2,1)*26</t>
  </si>
  <si>
    <t>(1,5+0,6+1,5)*6</t>
  </si>
  <si>
    <t>(2,1+1,1+2,1)*12</t>
  </si>
  <si>
    <t>4*4*4,55</t>
  </si>
  <si>
    <t>20*4,55</t>
  </si>
  <si>
    <t>(2,1+1,2+2,1)*23</t>
  </si>
  <si>
    <t>(4,0+2,75+4,0)*2</t>
  </si>
  <si>
    <t>(4,0+1,76+4,0)*2</t>
  </si>
  <si>
    <t>(2,1+1,1+2,1)*11</t>
  </si>
  <si>
    <t>(2,1+1,8+2,1)*2</t>
  </si>
  <si>
    <t>34</t>
  </si>
  <si>
    <t>M</t>
  </si>
  <si>
    <t>5534302</t>
  </si>
  <si>
    <t>profil omítkový kovový rohový  pro omítky vnitřní</t>
  </si>
  <si>
    <t>1955210537</t>
  </si>
  <si>
    <t>1185,76*1,05 'Přepočtené koeficientem množství</t>
  </si>
  <si>
    <t>35</t>
  </si>
  <si>
    <t>631312141</t>
  </si>
  <si>
    <t>Doplnění dosavadních mazanin prostým betonem s dodáním hmot, bez potěru, plochy jednotlivě rýh v dosavadních mazaninách</t>
  </si>
  <si>
    <t>-1496770925</t>
  </si>
  <si>
    <t>"pro kanalizaci"</t>
  </si>
  <si>
    <t>42,0*0,8*0,1</t>
  </si>
  <si>
    <t>36</t>
  </si>
  <si>
    <t>631319173</t>
  </si>
  <si>
    <t>Příplatek k cenám mazanin za stržení povrchu spodní vrstvy mazaniny latí před vložením výztuže nebo pletiva pro tl. obou vrstev mazaniny přes 80 do 120 mm</t>
  </si>
  <si>
    <t>828245458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</si>
  <si>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</si>
  <si>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37</t>
  </si>
  <si>
    <t>631362021</t>
  </si>
  <si>
    <t>Výztuž mazanin ze svařovaných sítí z drátů typu KARI</t>
  </si>
  <si>
    <t>2121230884</t>
  </si>
  <si>
    <t xml:space="preserve">Poznámka k souboru cen:_x000D_
1. Betonová podezdívek příček se oceňuje položkou 278 36-1111 souboru cen 278 36-11.1 - Výztuž základu (podezdívky) betonového_x000D_
</t>
  </si>
  <si>
    <t>42,0*0,8*0,0045</t>
  </si>
  <si>
    <t>38</t>
  </si>
  <si>
    <t>6324533-42</t>
  </si>
  <si>
    <t>Rychleschnoucí cementový potěr (EN 13813, CT-C30-F5) pro betonové podlahy se zvýšenými nároky, vyztužený vlákny. Za 24 hod. vhodný pro pokládku dalších podlahových vrstev. Tloušťka 42 mm.</t>
  </si>
  <si>
    <t>295395331</t>
  </si>
  <si>
    <t>39</t>
  </si>
  <si>
    <t>6324533-48</t>
  </si>
  <si>
    <t>Rychleschnoucí cementový potěr (EN 13813, CT-C30-F5) pro betonové podlahy se zvýšenými nároky, vyztužený vlákny. Za 24 hod. vhodný pro pokládku dalších podlahových vrstev. Tloušťka 48 mm.</t>
  </si>
  <si>
    <t>-688304548</t>
  </si>
  <si>
    <t>40</t>
  </si>
  <si>
    <t>6324533-54</t>
  </si>
  <si>
    <t>Rychleschnoucí cementový potěr (EN 13813, CT-C30-F5) pro betonové podlahy se zvýšenými nároky, vyztužený vlákny. Za 24 hod. vhodný pro pokládku dalších podlahových vrstev. Tloušťka 54 mm.</t>
  </si>
  <si>
    <t>-827707335</t>
  </si>
  <si>
    <t>41</t>
  </si>
  <si>
    <t>6324533-55</t>
  </si>
  <si>
    <t>Rychleschnoucí cementový potěr (EN 13813, CT-C30-F5) pro betonové podlahy se zvýšenými nároky, vyztužený vlákny. Za 24 hod. vhodný pro pokládku dalších podlahových vrstev. Tloušťka 55 mm.</t>
  </si>
  <si>
    <t>-780142002</t>
  </si>
  <si>
    <t xml:space="preserve">Poznámka k souboru cen:_x000D_
1. Ceny jsou určeny pro potěr na betonových konstrukcích._x000D_
</t>
  </si>
  <si>
    <t>K1</t>
  </si>
  <si>
    <t>42</t>
  </si>
  <si>
    <t>6324533-57</t>
  </si>
  <si>
    <t>Rychleschnoucí cementový potěr (EN 13813, CT-C30-F5) pro betonové podlahy se zvýšenými nároky, vyztužený vlákny. Za 24 hod. vhodný pro pokládku dalších podlahových vrstev. Tloušťka 57 mm.</t>
  </si>
  <si>
    <t>-2058555080</t>
  </si>
  <si>
    <t>43</t>
  </si>
  <si>
    <t>6324533-58</t>
  </si>
  <si>
    <t>Rychleschnoucí cementový potěr (EN 13813, CT-C30-F5) pro betonové podlahy se zvýšenými nároky, vyztužený vlákny. Za 24 hod. vhodný pro pokládku dalších podlahových vrstev. Tloušťka 58 mm.</t>
  </si>
  <si>
    <t>-341930584</t>
  </si>
  <si>
    <t>44</t>
  </si>
  <si>
    <t>6324533-60</t>
  </si>
  <si>
    <t>Rychleschnoucí cementový potěr (EN 13813, CT-C30-F5) pro betonové podlahy se zvýšenými nároky, vyztužený vlákny. Za 24 hod. vhodný pro pokládku dalších podlahových vrstev. Tloušťka 60 mm.</t>
  </si>
  <si>
    <t>752669255</t>
  </si>
  <si>
    <t>45</t>
  </si>
  <si>
    <t>6324533-70</t>
  </si>
  <si>
    <t>Rychleschnoucí cementový potěr (EN 13813, CT-C30-F5) pro betonové podlahy se zvýšenými nároky, vyztužený vlákny. Za 24 hod. vhodný pro pokládku dalších podlahových vrstev. Tloušťka 70 mm.</t>
  </si>
  <si>
    <t>160901224</t>
  </si>
  <si>
    <t>642944121</t>
  </si>
  <si>
    <t>Osazení ocelových dveřních zárubní lisovaných nebo z úhelníků dodatečně s vybetonováním prahu, plochy do 2,5 m2</t>
  </si>
  <si>
    <t>1736185401</t>
  </si>
  <si>
    <t xml:space="preserve">Poznámka k souboru cen:_x000D_
1. V cenách nejsou započteny náklady na dodání zárubní, tyto se oceňují ve specifikaci._x000D_
</t>
  </si>
  <si>
    <t>"vč. PSV-Z-ZZ1"</t>
  </si>
  <si>
    <t>"vč. PSV-Z-ZZ2"</t>
  </si>
  <si>
    <t>4+8</t>
  </si>
  <si>
    <t>"vč. PSV-Z-ZZ3"</t>
  </si>
  <si>
    <t>12+14</t>
  </si>
  <si>
    <t>"vč. PSV-Z-ZZ4"</t>
  </si>
  <si>
    <t>47</t>
  </si>
  <si>
    <t>DOD-ZZ1</t>
  </si>
  <si>
    <t>Ocelová zárubeň 1100x2100mm žárový pozimk, typ zazdění "U" - viz celý popis ZZ1L,+P</t>
  </si>
  <si>
    <t>-1669851002</t>
  </si>
  <si>
    <t>48</t>
  </si>
  <si>
    <t>DOD-ZZ2</t>
  </si>
  <si>
    <t>Ocelová zárubeň 900x2100mm žárový pozimk, typ zazdění "U" - viz celý popis ZZ2L,+P</t>
  </si>
  <si>
    <t>-1430105450</t>
  </si>
  <si>
    <t>49</t>
  </si>
  <si>
    <t>DOD-ZZ3</t>
  </si>
  <si>
    <t>Ocelová zárubeň 800x2100mm žárový pozimk, typ zazdění "U" - viz celý popis ZZ3L,+P</t>
  </si>
  <si>
    <t>2119942669</t>
  </si>
  <si>
    <t>50</t>
  </si>
  <si>
    <t>DOD-ZZ4</t>
  </si>
  <si>
    <t>Ocelová zárubeň 700x2100mm žárový pozimk, typ zazdění "U" - viz celý popis ZZ4L,+P</t>
  </si>
  <si>
    <t>-1029779916</t>
  </si>
  <si>
    <t>51</t>
  </si>
  <si>
    <t>642945111</t>
  </si>
  <si>
    <t>Osazování ocelových zárubní protipožárních nebo protiplynových dveří do vynechaného otvoru, s obetonováním, dveří jednokřídlových do 2,5 m2</t>
  </si>
  <si>
    <t>1380010797</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</si>
  <si>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</si>
  <si>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"vč. PSV-Z-ZZ2+PO01"</t>
  </si>
  <si>
    <t>52</t>
  </si>
  <si>
    <t>DOD-ZZ2pp</t>
  </si>
  <si>
    <t>2064483920</t>
  </si>
  <si>
    <t>53</t>
  </si>
  <si>
    <t>65-D01a</t>
  </si>
  <si>
    <t xml:space="preserve">M+D Dilatace stěnová a stropní typ: 100-A07-075 (15mm) - viz technické specifikace a celý popis PSV-D-D01 </t>
  </si>
  <si>
    <t>-1355153927</t>
  </si>
  <si>
    <t>54</t>
  </si>
  <si>
    <t>65-D01b</t>
  </si>
  <si>
    <t xml:space="preserve">M+D Dilatace stěnová a stropní typ: 100-A07-075 (25mm) - viz technické specifikace a celý popis PSV-D-D01 </t>
  </si>
  <si>
    <t>-682813117</t>
  </si>
  <si>
    <t>55</t>
  </si>
  <si>
    <t>65-D01p</t>
  </si>
  <si>
    <t xml:space="preserve">M+D Požární ucpávka typ: 2000-A010-075/1 - viz technické specifikace a celý popis PSV-D-D01 </t>
  </si>
  <si>
    <t>1917104635</t>
  </si>
  <si>
    <t>56</t>
  </si>
  <si>
    <t>65-D02</t>
  </si>
  <si>
    <t xml:space="preserve">M+D Dilatace podlahová typ: 101-A01-075/025 - viz technické specifikace a celý popis PSV-D-D01 </t>
  </si>
  <si>
    <t>-514876252</t>
  </si>
  <si>
    <t>Ostatní konstrukce a práce, bourání</t>
  </si>
  <si>
    <t>57</t>
  </si>
  <si>
    <t>919735122</t>
  </si>
  <si>
    <t>Řezání stávajícího betonového krytu nebo podkladu hloubky přes 50 do 100 mm</t>
  </si>
  <si>
    <t>1641790796</t>
  </si>
  <si>
    <t xml:space="preserve">Poznámka k souboru cen:_x000D_
1. V cenách jsou započteny i náklady na spotřebu vody._x000D_
</t>
  </si>
  <si>
    <t>2*42,0</t>
  </si>
  <si>
    <t>58</t>
  </si>
  <si>
    <t>941955002</t>
  </si>
  <si>
    <t>Lešení lehké pomocné v podlah do 1,9 m</t>
  </si>
  <si>
    <t>-420929574</t>
  </si>
  <si>
    <t>"vč. D1.1-N-01+02+03"</t>
  </si>
  <si>
    <t>sdk1+sdk2</t>
  </si>
  <si>
    <t>rpm1+rpm2+rpm3</t>
  </si>
  <si>
    <t>100,0</t>
  </si>
  <si>
    <t>59</t>
  </si>
  <si>
    <t>946112115</t>
  </si>
  <si>
    <t>Montáž pojízdných věží trubkových nebo dílcových s maximálním zatížením podlahy do 200 kg/m2 šířky přes 0,9 do 1,6 m, délky do 3,2 m, výšky přes 4,5 m do 5,5 m</t>
  </si>
  <si>
    <t>1409214768</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</si>
  <si>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</si>
  <si>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60</t>
  </si>
  <si>
    <t>946112215</t>
  </si>
  <si>
    <t>Montáž pojízdných věží trubkových nebo dílcových s maximálním zatížením podlahy do 200 kg/m2 Příplatek za první a každý další den použití pojízdného lešení k ceně -2115</t>
  </si>
  <si>
    <t>-211103116</t>
  </si>
  <si>
    <t>2*10 'Přepočtené koeficientem množství</t>
  </si>
  <si>
    <t>61</t>
  </si>
  <si>
    <t>946112815</t>
  </si>
  <si>
    <t>Demontáž pojízdných věží trubkových nebo dílcových s maximálním zatížením podlahy do 200 kg/m2 šířky přes 0,9 do 1,6 m, délky do 3,2 m, výšky přes 4,5 m do 5,5 m</t>
  </si>
  <si>
    <t>91053687</t>
  </si>
  <si>
    <t xml:space="preserve">Poznámka k souboru cen:_x000D_
1. Demontáž lešení vyšších, než je uvedeno v souboru cen, se oceňuje individuálně, stejně tak jako konstrukce s vyšším požadovaným zatížením._x000D_
</t>
  </si>
  <si>
    <t>62</t>
  </si>
  <si>
    <t>952901111</t>
  </si>
  <si>
    <t>Vyčištění budov nebo objektů před předáním do užívání budov bytové nebo občanské výstavby, světlé výšky podlaží do 4 m</t>
  </si>
  <si>
    <t>-785142689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</si>
  <si>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</si>
  <si>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27,6*12,68*2</t>
  </si>
  <si>
    <t>23,13*12,91*2</t>
  </si>
  <si>
    <t>27,56*17,53*2</t>
  </si>
  <si>
    <t>63</t>
  </si>
  <si>
    <t>953943113</t>
  </si>
  <si>
    <t>Osazování drobných kovových předmětů výrobků ostatních jinde neuvedených do vynechaných či vysekaných kapes zdiva, se zajištěním polohy se zalitím maltou cementovou, hmotnosti přes 5 do 15 kg/kus</t>
  </si>
  <si>
    <t>-1785492170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</si>
  <si>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</si>
  <si>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"vč. PSV -Z+TZ"</t>
  </si>
  <si>
    <t>64</t>
  </si>
  <si>
    <t>449321130</t>
  </si>
  <si>
    <t xml:space="preserve">přenosný přístroj hasicí ruční práškový 6 kg, typ 21A </t>
  </si>
  <si>
    <t>2037245459</t>
  </si>
  <si>
    <t>65</t>
  </si>
  <si>
    <t>953-PU</t>
  </si>
  <si>
    <t>Protipožární ucpávky</t>
  </si>
  <si>
    <t>kpl</t>
  </si>
  <si>
    <t>-104335683</t>
  </si>
  <si>
    <t>66</t>
  </si>
  <si>
    <t>962031132</t>
  </si>
  <si>
    <t>Bourání příček z cihel, tvárnic nebo příčkovek z cihel pálených, plných nebo dutých na maltu vápennou nebo vápenocementovou, tl. do 100 mm</t>
  </si>
  <si>
    <t>23191771</t>
  </si>
  <si>
    <t>(1,16+1,12+1,16)*4,46</t>
  </si>
  <si>
    <t>3,696*4,46</t>
  </si>
  <si>
    <t>-0,6*1,97*3</t>
  </si>
  <si>
    <t>1,595*4,46*2</t>
  </si>
  <si>
    <t>1,85*4,46</t>
  </si>
  <si>
    <t>-0,6*1,97</t>
  </si>
  <si>
    <t>1,425*4,46*2</t>
  </si>
  <si>
    <t>(1,5+0,85)*4,46*2</t>
  </si>
  <si>
    <t>-0,6*1,97*2</t>
  </si>
  <si>
    <t>(3,12+1,37)*4,46</t>
  </si>
  <si>
    <t>2,995*4,46</t>
  </si>
  <si>
    <t>(2,49+3,2+0,85)*4,55</t>
  </si>
  <si>
    <t>3,87*4,55</t>
  </si>
  <si>
    <t>0,6*4,55</t>
  </si>
  <si>
    <t>(3,12+1,55+2,995)*4,55</t>
  </si>
  <si>
    <t>-0,6*1,97*4</t>
  </si>
  <si>
    <t>"vč. D1.1-S-04"</t>
  </si>
  <si>
    <t>5,0*3,25</t>
  </si>
  <si>
    <t>67</t>
  </si>
  <si>
    <t>962031133</t>
  </si>
  <si>
    <t>Bourání příček z cihel, tvárnic nebo příčkovek z cihel pálených, plných nebo dutých na maltu vápennou nebo vápenocementovou, tl. do 150 mm</t>
  </si>
  <si>
    <t>-1049662654</t>
  </si>
  <si>
    <t>0,83*4,46</t>
  </si>
  <si>
    <t>(1,25+0,65)*4,46</t>
  </si>
  <si>
    <t>-1,1*1,97</t>
  </si>
  <si>
    <t>(1,35+0,65)*4,46</t>
  </si>
  <si>
    <t>(1,42+0,65)*4,46</t>
  </si>
  <si>
    <t>3,6*4,66*2</t>
  </si>
  <si>
    <t>(5,71+1,85)*4,66</t>
  </si>
  <si>
    <t>-0,8*1,97</t>
  </si>
  <si>
    <t>0,85*4,46</t>
  </si>
  <si>
    <t>3,35*3,3*2</t>
  </si>
  <si>
    <t>1,55*4,55*2</t>
  </si>
  <si>
    <t>(2,75+2,45+0,86)*4,55</t>
  </si>
  <si>
    <t>-0,8*1,97*2</t>
  </si>
  <si>
    <t>5,25*4,55</t>
  </si>
  <si>
    <t>(1,665+0,32+3,41)*4,55</t>
  </si>
  <si>
    <t>68</t>
  </si>
  <si>
    <t>962032231</t>
  </si>
  <si>
    <t>Bourání zdiva nadzákladového z cihel nebo tvárnic z cihel pálených nebo vápenopískových, na maltu vápennou nebo vápenocementovou, objemu přes 1 m3</t>
  </si>
  <si>
    <t>-1147058984</t>
  </si>
  <si>
    <t xml:space="preserve">Poznámka k souboru cen:_x000D_
1. Bourání pilířů o průřezu přes 0,36 m2 se oceňuje příslušnými cenami -2230, -2231, -2240, -2241,-2253 a -2254 jako bourání zdiva nadzákladového cihelného._x000D_
</t>
  </si>
  <si>
    <t>2,72*3,0*0,47</t>
  </si>
  <si>
    <t>-0,9*1,97*0,47*2</t>
  </si>
  <si>
    <t>(3,4+19,735+3,4)*4,46*0,2</t>
  </si>
  <si>
    <t>-0,9*1,97*4*0,2</t>
  </si>
  <si>
    <t>-1,1*1,97*0,2</t>
  </si>
  <si>
    <t>3,4*4,46*0,18</t>
  </si>
  <si>
    <t>(1,42+1,35)*4,46*0,26</t>
  </si>
  <si>
    <t>(1,48+1,51+0,65+1,51+0,65+1,52+1,5)*4,46*0,18</t>
  </si>
  <si>
    <t>2,0*4,46*0,2</t>
  </si>
  <si>
    <t>2,95*4,46*0,3</t>
  </si>
  <si>
    <t>-0,8*1,97*0,3</t>
  </si>
  <si>
    <t>5,4*4,55*0,34</t>
  </si>
  <si>
    <t>-0,8*1,97*0,34</t>
  </si>
  <si>
    <t>5,49*4,55*0,24</t>
  </si>
  <si>
    <t>6,6*4,55*0,18</t>
  </si>
  <si>
    <t>5,49*4,55*0,18</t>
  </si>
  <si>
    <t>3,35*3,3*0,2</t>
  </si>
  <si>
    <t>19,815*3,3*0,2</t>
  </si>
  <si>
    <t>-0,9*1,97*4</t>
  </si>
  <si>
    <t>3,35*3,3*0,18</t>
  </si>
  <si>
    <t>3,29*4,55*0,17</t>
  </si>
  <si>
    <t>2,24*4,55*0,34</t>
  </si>
  <si>
    <t>-0,7*1,97*0,34</t>
  </si>
  <si>
    <t>3,23*4,55*0,32</t>
  </si>
  <si>
    <t>-0,8*1,97*0,32</t>
  </si>
  <si>
    <t>1,51*4,55*0,35</t>
  </si>
  <si>
    <t>2,3*3,25*0,2</t>
  </si>
  <si>
    <t>69</t>
  </si>
  <si>
    <t>964011221</t>
  </si>
  <si>
    <t>Vybourání železobetonových prefabrikovaných překladů uložených ve zdivu, délky do 3 m, hmotnosti do 75 kg/m</t>
  </si>
  <si>
    <t>344369090</t>
  </si>
  <si>
    <t xml:space="preserve">Poznámka k souboru cen:_x000D_
1. Hmotnost železobetonových překladů se určuje z objemu překladu a objemové hmotnosti 2,4 t/m3._x000D_
</t>
  </si>
  <si>
    <t>1,5*0,14*0,14*3*9</t>
  </si>
  <si>
    <t>1,5*0,14*0,14*3*14</t>
  </si>
  <si>
    <t>70</t>
  </si>
  <si>
    <t>965042141</t>
  </si>
  <si>
    <t>Bourání mazanin betonových nebo z litého asfaltu tl. do 100 mm, plochy přes 4 m2</t>
  </si>
  <si>
    <t>605885507</t>
  </si>
  <si>
    <t>71</t>
  </si>
  <si>
    <t>965043341</t>
  </si>
  <si>
    <t>Bourání mazanin betonových s potěrem nebo teracem tl. do 100 mm, plochy přes 4 m2</t>
  </si>
  <si>
    <t>-1680764630</t>
  </si>
  <si>
    <t>dečz*0,1</t>
  </si>
  <si>
    <t>dekam1*0,1</t>
  </si>
  <si>
    <t>dekd1*0,1</t>
  </si>
  <si>
    <t>dekob1*0,1</t>
  </si>
  <si>
    <t>depvc1*0,1</t>
  </si>
  <si>
    <t>dekam2*0,1</t>
  </si>
  <si>
    <t>dekd2*0,1</t>
  </si>
  <si>
    <t>dekob2*0,1</t>
  </si>
  <si>
    <t>depl2*0,1</t>
  </si>
  <si>
    <t>depvc2*0,1</t>
  </si>
  <si>
    <t>72</t>
  </si>
  <si>
    <t>965049111</t>
  </si>
  <si>
    <t>Bourání mazanin Příplatek k cenám za bourání mazanin betonových se svařovanou sítí, tl. do 100 mm</t>
  </si>
  <si>
    <t>-1586311225</t>
  </si>
  <si>
    <t>73</t>
  </si>
  <si>
    <t>96508133</t>
  </si>
  <si>
    <t>Bourání podlah ostatních bez podkladního lože nebo mazaniny z dlaždic s jakoukoliv výplní spár betonových, teracových nebo čedičových tl. do 30 mm, plochy přes 1 m2</t>
  </si>
  <si>
    <t>1986494492</t>
  </si>
  <si>
    <t>5,4+55,4</t>
  </si>
  <si>
    <t>74</t>
  </si>
  <si>
    <t>968072455</t>
  </si>
  <si>
    <t>Vybourání kovových rámů oken s křídly, dveřních zárubní, vrat, stěn, ostění nebo obkladů dveřních zárubní, plochy do 2 m2</t>
  </si>
  <si>
    <t>-1171563062</t>
  </si>
  <si>
    <t xml:space="preserve">Poznámka k souboru cen:_x000D_
1. V cenách -2244 až -2559 jsou započteny i náklady na vyvěšení křídel._x000D_
2. Cenou -2641 se oceňuje i vybourání nosné ocelové konstrukce pro sádrokartonové příčky._x000D_
</t>
  </si>
  <si>
    <t>0,6*1,97*14</t>
  </si>
  <si>
    <t>0,7*1,97*2</t>
  </si>
  <si>
    <t>0,8*1,97*13</t>
  </si>
  <si>
    <t>0,9*1,97*14</t>
  </si>
  <si>
    <t>0,8*1,97*14</t>
  </si>
  <si>
    <t>0,9*1,97*11</t>
  </si>
  <si>
    <t>0,8*1,97</t>
  </si>
  <si>
    <t>75</t>
  </si>
  <si>
    <t>968072456</t>
  </si>
  <si>
    <t>Vybourání kovových rámů oken s křídly, dveřních zárubní, vrat, stěn, ostění nebo obkladů dveřních zárubní, plochy přes 2 m2</t>
  </si>
  <si>
    <t>233986747</t>
  </si>
  <si>
    <t>1,1*1,97*4</t>
  </si>
  <si>
    <t>2,0*2,1</t>
  </si>
  <si>
    <t>1,8*1,97</t>
  </si>
  <si>
    <t>1,1*1,97*2</t>
  </si>
  <si>
    <t>1,6*1,97*2</t>
  </si>
  <si>
    <t>76</t>
  </si>
  <si>
    <t>968072641</t>
  </si>
  <si>
    <t>Vybourání kovových rámů oken s křídly, dveřních zárubní, vrat, stěn, ostění nebo obkladů stěn jakýchkoliv, kromě výkladních jakékoliv plochy</t>
  </si>
  <si>
    <t>839546356</t>
  </si>
  <si>
    <t>2,72*4,46</t>
  </si>
  <si>
    <t>3,0*3,6</t>
  </si>
  <si>
    <t>1,44*2,0</t>
  </si>
  <si>
    <t>3,26*4,5</t>
  </si>
  <si>
    <t>3,17*4,5</t>
  </si>
  <si>
    <t>77</t>
  </si>
  <si>
    <t>971033331</t>
  </si>
  <si>
    <t>Vybourání otvorů ve zdivu základovém nebo nadzákladovém z cihel, tvárnic, příčkovek z cihel pálených na maltu vápennou nebo vápenocementovou plochy do 0,09 m2, tl. do 150 mm</t>
  </si>
  <si>
    <t>-1398481155</t>
  </si>
  <si>
    <t>"11"</t>
  </si>
  <si>
    <t>78</t>
  </si>
  <si>
    <t>971033351</t>
  </si>
  <si>
    <t>Vybourání otvorů ve zdivu základovém nebo nadzákladovém z cihel, tvárnic, příčkovek z cihel pálených na maltu vápennou nebo vápenocementovou plochy do 0,09 m2, tl. do 450 mm</t>
  </si>
  <si>
    <t>-1702743934</t>
  </si>
  <si>
    <t>79</t>
  </si>
  <si>
    <t>971033361</t>
  </si>
  <si>
    <t>Vybourání otvorů ve zdivu základovém nebo nadzákladovém z cihel, tvárnic, příčkovek z cihel pálených na maltu vápennou nebo vápenocementovou plochy do 0,09 m2, tl. do 600 mm</t>
  </si>
  <si>
    <t>801523563</t>
  </si>
  <si>
    <t>2+2+2</t>
  </si>
  <si>
    <t>80</t>
  </si>
  <si>
    <t>971033461</t>
  </si>
  <si>
    <t>Vybourání otvorů ve zdivu základovém nebo nadzákladovém z cihel, tvárnic, příčkovek z cihel pálených na maltu vápennou nebo vápenocementovou plochy do 0,25 m2, tl. do 600 mm</t>
  </si>
  <si>
    <t>187473689</t>
  </si>
  <si>
    <t>"vzt"</t>
  </si>
  <si>
    <t>1+2+1</t>
  </si>
  <si>
    <t>2+1+2+1+1</t>
  </si>
  <si>
    <t>81</t>
  </si>
  <si>
    <t>971033531</t>
  </si>
  <si>
    <t>Vybourání otvorů ve zdivu základovém nebo nadzákladovém z cihel, tvárnic, příčkovek z cihel pálených na maltu vápennou nebo vápenocementovou plochy do 1 m2, tl. do 150 mm</t>
  </si>
  <si>
    <t>-1744999863</t>
  </si>
  <si>
    <t>1,1*2,15*2</t>
  </si>
  <si>
    <t>1,2*2,3</t>
  </si>
  <si>
    <t>82</t>
  </si>
  <si>
    <t>971033561</t>
  </si>
  <si>
    <t>Vybourání otvorů ve zdivu základovém nebo nadzákladovém z cihel, tvárnic, příčkovek z cihel pálených na maltu vápennou nebo vápenocementovou plochy do 1 m2, tl. do 600 mm</t>
  </si>
  <si>
    <t>2047974989</t>
  </si>
  <si>
    <t xml:space="preserve">"vč. D1.1-S-04" </t>
  </si>
  <si>
    <t>0,6*0,75*0,47</t>
  </si>
  <si>
    <t>0,6*0,6*0,6</t>
  </si>
  <si>
    <t>0,6*0,9*0,57</t>
  </si>
  <si>
    <t>83</t>
  </si>
  <si>
    <t>971033631</t>
  </si>
  <si>
    <t>Vybourání otvorů ve zdivu základovém nebo nadzákladovém z cihel, tvárnic, příčkovek z cihel pálených na maltu vápennou nebo vápenocementovou plochy do 4 m2, tl. do 150 mm</t>
  </si>
  <si>
    <t>-1565849042</t>
  </si>
  <si>
    <t>1,2*2,5</t>
  </si>
  <si>
    <t>0,6*2,0</t>
  </si>
  <si>
    <t>84</t>
  </si>
  <si>
    <t>971033641</t>
  </si>
  <si>
    <t>Vybourání otvorů ve zdivu základovém nebo nadzákladovém z cihel, tvárnic, příčkovek z cihel pálených na maltu vápennou nebo vápenocementovou plochy do 4 m2, tl. do 300 mm</t>
  </si>
  <si>
    <t>-1313420043</t>
  </si>
  <si>
    <t>1,2*2,5*0,3</t>
  </si>
  <si>
    <t>85</t>
  </si>
  <si>
    <t>971033651</t>
  </si>
  <si>
    <t>Vybourání otvorů ve zdivu základovém nebo nadzákladovém z cihel, tvárnic, příčkovek z cihel pálených na maltu vápennou nebo vápenocementovou plochy do 4 m2, tl. do 600 mm</t>
  </si>
  <si>
    <t>1841556734</t>
  </si>
  <si>
    <t>1,2*2,2*0,52</t>
  </si>
  <si>
    <t>1,2*2,3*0,48</t>
  </si>
  <si>
    <t>1,2*2,2*0,57</t>
  </si>
  <si>
    <t>2,4*3,0*0,52</t>
  </si>
  <si>
    <t>-2,0*3,0*0,52</t>
  </si>
  <si>
    <t>1,0*2,1*0,51</t>
  </si>
  <si>
    <t>(1,54+0,37+1,1)*2,5*0,35</t>
  </si>
  <si>
    <t>-0,8*1,97*0,35*2</t>
  </si>
  <si>
    <t>1,29*2,2*0,48</t>
  </si>
  <si>
    <t>86</t>
  </si>
  <si>
    <t>973031151</t>
  </si>
  <si>
    <t>Vysekání výklenků nebo kapes ve zdivu z cihel na maltu vápennou nebo vápenocementovou výklenků, pohledové plochy přes 0,25 m2</t>
  </si>
  <si>
    <t>-749481299</t>
  </si>
  <si>
    <t>0,6*2,0*0,25</t>
  </si>
  <si>
    <t>0,6*2,0*0,25*2</t>
  </si>
  <si>
    <t>87</t>
  </si>
  <si>
    <t>973031325</t>
  </si>
  <si>
    <t>Vysekání výklenků nebo kapes ve zdivu z cihel na maltu vápennou nebo vápenocementovou kapes, plochy do 0,10 m2, hl. do 300 mm</t>
  </si>
  <si>
    <t>1290715134</t>
  </si>
  <si>
    <t>"vč. D1.2-01+TZ"</t>
  </si>
  <si>
    <t>4*3</t>
  </si>
  <si>
    <t>88</t>
  </si>
  <si>
    <t>974031153</t>
  </si>
  <si>
    <t>Vysekání rýh ve zdivu cihelném na maltu vápennou nebo vápenocementovou do hl. 100 mm a šířky do 100 mm</t>
  </si>
  <si>
    <t>95468562</t>
  </si>
  <si>
    <t>"uložení kabelů"</t>
  </si>
  <si>
    <t>12,0</t>
  </si>
  <si>
    <t>89</t>
  </si>
  <si>
    <t>974031154</t>
  </si>
  <si>
    <t>Vysekání rýh ve zdivu cihelném na maltu vápennou nebo vápenocementovou do hl. 100 mm a šířky do 150 mm</t>
  </si>
  <si>
    <t>25440025</t>
  </si>
  <si>
    <t>"zti"</t>
  </si>
  <si>
    <t>10*4,46</t>
  </si>
  <si>
    <t>17*4,55</t>
  </si>
  <si>
    <t>90</t>
  </si>
  <si>
    <t>974031664</t>
  </si>
  <si>
    <t>Vysekání rýh ve zdivu cihelném na maltu vápennou nebo vápenocementovou pro vtahování nosníků do zdí, před vybouráním otvoru do hl. 150 mm, při v. nosníku do 150 mm</t>
  </si>
  <si>
    <t>1502359254</t>
  </si>
  <si>
    <t>14,0</t>
  </si>
  <si>
    <t>38,0</t>
  </si>
  <si>
    <t>91</t>
  </si>
  <si>
    <t>974031666</t>
  </si>
  <si>
    <t>Vysekání rýh ve zdivu cihelném na maltu vápennou nebo vápenocementovou pro vtahování nosníků do zdí, před vybouráním otvoru do hl. 150 mm, při v. nosníku do 250 mm</t>
  </si>
  <si>
    <t>-23865789</t>
  </si>
  <si>
    <t>11,0+10,0</t>
  </si>
  <si>
    <t>3*2,8</t>
  </si>
  <si>
    <t>22,0+10,0</t>
  </si>
  <si>
    <t>92</t>
  </si>
  <si>
    <t>975043111</t>
  </si>
  <si>
    <t>Jednořadové podchycení stropů pro osazení nosníků dřevěnou výztuhou v. podchycení do 3,5 m, a při zatížení hmotností do 750 kg/m</t>
  </si>
  <si>
    <t>-2062566195</t>
  </si>
  <si>
    <t>2*12,0</t>
  </si>
  <si>
    <t>93</t>
  </si>
  <si>
    <t>977151118</t>
  </si>
  <si>
    <t>Jádrové vrty diamantovými korunkami do stavebních materiálů (železobetonu, betonu, cihel, obkladů, dlažeb, kamene) průměru přes 90 do 100 mm</t>
  </si>
  <si>
    <t>927276551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</si>
  <si>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</si>
  <si>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0,52*2</t>
  </si>
  <si>
    <t>0,48*2</t>
  </si>
  <si>
    <t>94</t>
  </si>
  <si>
    <t>977151123</t>
  </si>
  <si>
    <t>Jádrové vrty diamantovými korunkami do stavebních materiálů (železobetonu, betonu, cihel, obkladů, dlažeb, kamene) průměru přes 130 do 150 mm</t>
  </si>
  <si>
    <t>2114645139</t>
  </si>
  <si>
    <t>0,36*4</t>
  </si>
  <si>
    <t>0,49</t>
  </si>
  <si>
    <t>14*0,34</t>
  </si>
  <si>
    <t>95</t>
  </si>
  <si>
    <t>977151125</t>
  </si>
  <si>
    <t>Jádrové vrty diamantovými korunkami do stavebních materiálů (železobetonu, betonu, cihel, obkladů, dlažeb, kamene) průměru přes 180 do 200 mm</t>
  </si>
  <si>
    <t>-1254789789</t>
  </si>
  <si>
    <t>10*0,34</t>
  </si>
  <si>
    <t>96</t>
  </si>
  <si>
    <t>977151127</t>
  </si>
  <si>
    <t>Jádrové vrty diamantovými korunkami do stavebních materiálů (železobetonu, betonu, cihel, obkladů, dlažeb, kamene) průměru přes 225 do 250 mm</t>
  </si>
  <si>
    <t>979583572</t>
  </si>
  <si>
    <t>0,49*2</t>
  </si>
  <si>
    <t>0,47*2</t>
  </si>
  <si>
    <t>0,15</t>
  </si>
  <si>
    <t>0,93</t>
  </si>
  <si>
    <t>0,57+0,54+0,57</t>
  </si>
  <si>
    <t>2*0,47</t>
  </si>
  <si>
    <t>2*(0,385+0,57)</t>
  </si>
  <si>
    <t>0,34</t>
  </si>
  <si>
    <t>2*0,15</t>
  </si>
  <si>
    <t>97</t>
  </si>
  <si>
    <t>977151129</t>
  </si>
  <si>
    <t>Jádrové vrty diamantovými korunkami do stavebních materiálů (železobetonu, betonu, cihel, obkladů, dlažeb, kamene) průměru přes 300 do 350 mm</t>
  </si>
  <si>
    <t>594866961</t>
  </si>
  <si>
    <t>0,3</t>
  </si>
  <si>
    <t>98</t>
  </si>
  <si>
    <t>977151131</t>
  </si>
  <si>
    <t>Jádrové vrty diamantovými korunkami do stavebních materiálů (železobetonu, betonu, cihel, obkladů, dlažeb, kamene) průměru přes 350 do 400 mm</t>
  </si>
  <si>
    <t>-1926956235</t>
  </si>
  <si>
    <t>99</t>
  </si>
  <si>
    <t>978011141</t>
  </si>
  <si>
    <t>Otlučení vápenných nebo vápenocementových omítek vnitřních ploch stropů, v rozsahu přes 10 do 30 %</t>
  </si>
  <si>
    <t>-1640686001</t>
  </si>
  <si>
    <t xml:space="preserve">Poznámka k souboru cen:_x000D_
1. Položky lze použít i pro ocenění otlučení sádrových, hliněných apod. vnitřních omítek._x000D_
</t>
  </si>
  <si>
    <t>76,3+62,3</t>
  </si>
  <si>
    <t>60,5+60,7</t>
  </si>
  <si>
    <t>978011191</t>
  </si>
  <si>
    <t>Otlučení vápenných nebo vápenocementových omítek vnitřních ploch stropů, v rozsahu přes 50 do 100 %</t>
  </si>
  <si>
    <t>1413483970</t>
  </si>
  <si>
    <t>22,5</t>
  </si>
  <si>
    <t>101</t>
  </si>
  <si>
    <t>978013161</t>
  </si>
  <si>
    <t>Otlučení vápenných nebo vápenocementových omítek vnitřních ploch stěn s vyškrabáním spar, s očištěním zdiva, v rozsahu přes 30 do 50 %</t>
  </si>
  <si>
    <t>1399535005</t>
  </si>
  <si>
    <t>"1"</t>
  </si>
  <si>
    <t>2*(1,5+1,6)*(4,46-2,2)</t>
  </si>
  <si>
    <t>2*(0,9+1,6)*(4,46-2,2)</t>
  </si>
  <si>
    <t>2*(2,49+3,23)*4,46</t>
  </si>
  <si>
    <t>2*(6,5+2,195+2,72+21,16)*4,46</t>
  </si>
  <si>
    <t>2*(5,42+4,93)*4,46</t>
  </si>
  <si>
    <t>2*(5,42+5,83)*4,46</t>
  </si>
  <si>
    <t>2*(5,27+2,85)*4,46</t>
  </si>
  <si>
    <t>2*(5,27+2,9)*4,46</t>
  </si>
  <si>
    <t>2*(7,08+4,93)*4,46</t>
  </si>
  <si>
    <t>2*(4,37+4,93)*4,46</t>
  </si>
  <si>
    <t>2*(3,695+3,3)*(4,46-2,2)</t>
  </si>
  <si>
    <t>2*(3,5+19,04+3,4+0,2+2,13+0,65+5,49+0,45)*4,46</t>
  </si>
  <si>
    <t>2*(0,94+0,65)*4,46</t>
  </si>
  <si>
    <t>2*(1,04+0,65)*4,46</t>
  </si>
  <si>
    <t>2*(1,1+0,65)*4,46</t>
  </si>
  <si>
    <t>2*(0,93+0,65)*4,46</t>
  </si>
  <si>
    <t>2*(7,02+0,3+4,19+4,95)*4,46</t>
  </si>
  <si>
    <t>2*(4,45+4,89)*4,46</t>
  </si>
  <si>
    <t>2*(10,5+17,96)*4,46</t>
  </si>
  <si>
    <t>2*6,775*4,46</t>
  </si>
  <si>
    <t>2*(1,2+0,84)*(4,46-2,2)</t>
  </si>
  <si>
    <t>2*(1,4+0,84)*(4,46-2,2)</t>
  </si>
  <si>
    <t>2*(1,3+0,84)*4,46</t>
  </si>
  <si>
    <t>2*(1,1+0,84)*4,46</t>
  </si>
  <si>
    <t>2*(3,29+2,5)*(4,46-2,2)*2</t>
  </si>
  <si>
    <t>2*(5,25+2,74)*4,46</t>
  </si>
  <si>
    <t>2*(5,25+2,9)*4,46</t>
  </si>
  <si>
    <t>2*(5,25+2,35)*4,46</t>
  </si>
  <si>
    <t>2*(5,25+2,96)*4,46</t>
  </si>
  <si>
    <t>2*(3,12+1,55+0,1+1,37)*(4,46-2,2)</t>
  </si>
  <si>
    <t>2*(2,995+2,4)*(4,46-2,2)</t>
  </si>
  <si>
    <t>2*(1,95+2,4)*4,46</t>
  </si>
  <si>
    <t>-1,2*2,1*19</t>
  </si>
  <si>
    <t>-1,48*2,1*5</t>
  </si>
  <si>
    <t>-1,35*2,1*26</t>
  </si>
  <si>
    <t>-0,6*1,5*6</t>
  </si>
  <si>
    <t>-1,995*2,0*2</t>
  </si>
  <si>
    <t>-1,22*2,0</t>
  </si>
  <si>
    <t>-(1,65+2,5)*4,0*2</t>
  </si>
  <si>
    <t>(2,1+1,2+2,1)*0,3*19</t>
  </si>
  <si>
    <t>(2,1+1,48+2,1)*0,3*5</t>
  </si>
  <si>
    <t>(2,1+1,35+2,1)*0,3*26</t>
  </si>
  <si>
    <t>(1,5+0,6+1,5)*0,3*6</t>
  </si>
  <si>
    <t>(2,0+1,995)*0,3*2</t>
  </si>
  <si>
    <t>(4,0+2,5+4,0)*0,93</t>
  </si>
  <si>
    <t>(4,0+1,65+4,0)*0,93</t>
  </si>
  <si>
    <t>"2"</t>
  </si>
  <si>
    <t>2*(2,49+1,63+3,3)*(4,55-2,2)</t>
  </si>
  <si>
    <t>2*(5,42+5,45)*4,55</t>
  </si>
  <si>
    <t>2*(5,42+5,83)*4,55</t>
  </si>
  <si>
    <t>2*(8,405+2,935+21,16)*4,55</t>
  </si>
  <si>
    <t>2*(5,27+2,9)*4,55*2</t>
  </si>
  <si>
    <t>2*(7,09+0,34+4,17+4,93)*4,55</t>
  </si>
  <si>
    <t>2*(3,92+3,3)*(4,55-2,2)</t>
  </si>
  <si>
    <t>2*(19,93+6,6)*4,55</t>
  </si>
  <si>
    <t>2*(3,35+0,2+2,18+19,815)*3,3</t>
  </si>
  <si>
    <t>2*(3,29+2,5+2,5)*(4,55-2,2)</t>
  </si>
  <si>
    <t>2*(2,75+5,25)*4,55</t>
  </si>
  <si>
    <t>2*(3,25+3,0+0,15+5,06)*4,55</t>
  </si>
  <si>
    <t>2*(2,8+0,84)*(4,55-2,2)</t>
  </si>
  <si>
    <t>2*(2,24+2,74)*4,55</t>
  </si>
  <si>
    <t>2*(7,05+0,3+4,19+4,95)*4,55</t>
  </si>
  <si>
    <t>2*(4,45+4,89)*4,55</t>
  </si>
  <si>
    <t>2*(10,2+17,96+0,15+1,37+0,1+1,55)*4,55</t>
  </si>
  <si>
    <t>2*6,775*4,55</t>
  </si>
  <si>
    <t>2*(2,995+0,15+1,95+2,4)*(4,55-2,2)</t>
  </si>
  <si>
    <t>-1,2*2,1*23</t>
  </si>
  <si>
    <t>-(2,5+1,65)*2,86*2</t>
  </si>
  <si>
    <t>(2,1+1,2+2,1)*0,3*23</t>
  </si>
  <si>
    <t>(2,86+2,5+2,86)*0,93</t>
  </si>
  <si>
    <t>(2,86+1,65+2,86)*0,93</t>
  </si>
  <si>
    <t>102</t>
  </si>
  <si>
    <t>978013191</t>
  </si>
  <si>
    <t>Otlučení vápenných nebo vápenocementových omítek vnitřních ploch stěn s vyškrabáním spar, s očištěním zdiva, v rozsahu přes 50 do 100 %</t>
  </si>
  <si>
    <t>-1779936152</t>
  </si>
  <si>
    <t>103</t>
  </si>
  <si>
    <t>985131311</t>
  </si>
  <si>
    <t>Očištění ploch stěn, rubu kleneb a podlah ruční dočištění ocelovými kartáči</t>
  </si>
  <si>
    <t>1795090113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</si>
  <si>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</si>
  <si>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997</t>
  </si>
  <si>
    <t>Přesun sutě</t>
  </si>
  <si>
    <t>104</t>
  </si>
  <si>
    <t>997013151</t>
  </si>
  <si>
    <t>Vnitrostaveništní doprava suti a vybouraných hmot vodorovně do 50 m svisle s omezením mechanizace pro budovy a haly výšky do 6 m</t>
  </si>
  <si>
    <t>-1174391178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</si>
  <si>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</si>
  <si>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105</t>
  </si>
  <si>
    <t>997013311</t>
  </si>
  <si>
    <t>Doprava suti shozem montáž a demontáž shozu výšky do 10 m</t>
  </si>
  <si>
    <t>-590233559</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</si>
  <si>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</si>
  <si>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106</t>
  </si>
  <si>
    <t>997013321</t>
  </si>
  <si>
    <t>Doprava suti shozem montáž a demontáž shozu výšky Příplatek za první a každý další den použití shozu k ceně -3311</t>
  </si>
  <si>
    <t>-566114324</t>
  </si>
  <si>
    <t>7*60 'Přepočtené koeficientem množství</t>
  </si>
  <si>
    <t>107</t>
  </si>
  <si>
    <t>997013501</t>
  </si>
  <si>
    <t>Odvoz suti a vybouraných hmot na skládku nebo meziskládku se složením, na vzdálenost do 1 km</t>
  </si>
  <si>
    <t>-119112948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</si>
  <si>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</si>
  <si>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</si>
  <si>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</si>
  <si>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</si>
  <si>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-254542584</t>
  </si>
  <si>
    <t>818,434*20 'Přepočtené koeficientem množství</t>
  </si>
  <si>
    <t>109</t>
  </si>
  <si>
    <t>997013631</t>
  </si>
  <si>
    <t>Poplatek za uložení stavebního odpadu na skládce (skládkovné) směsného stavebního a demoličního zatříděného do Katalogu odpadů pod kódem 17 09 04</t>
  </si>
  <si>
    <t>1229899976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</si>
  <si>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</si>
  <si>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</si>
  <si>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</si>
  <si>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110</t>
  </si>
  <si>
    <t>998017002</t>
  </si>
  <si>
    <t>Přesun hmot pro budovy občanské výstavby, bydlení, výrobu a služby s omezením mechanizace vodorovná dopravní vzdálenost do 100 m pro budovy s jakoukoliv nosnou konstrukcí výšky přes 6 do 12 m</t>
  </si>
  <si>
    <t>-113074339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</si>
  <si>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</si>
  <si>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</si>
  <si>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</si>
  <si>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</si>
  <si>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</si>
  <si>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111</t>
  </si>
  <si>
    <t>711111001</t>
  </si>
  <si>
    <t>Provedení izolace proti zemní vlhkosti natěradly a tmely za studena na ploše vodorovné V nátěrem penetračním</t>
  </si>
  <si>
    <t>640774731</t>
  </si>
  <si>
    <t xml:space="preserve">Poznámka k souboru cen:_x000D_
1. Izolace plochy jednotlivě do 10 m2 se oceňují skladebně cenou příslušné izolace a cenou 711 19-9095 Příplatek za plochu do 10 m2._x000D_
</t>
  </si>
  <si>
    <t>42,0*1,0</t>
  </si>
  <si>
    <t>"dle skladeb"</t>
  </si>
  <si>
    <t>112</t>
  </si>
  <si>
    <t>11163150</t>
  </si>
  <si>
    <t>lak penetrační asfaltový</t>
  </si>
  <si>
    <t>-1428883420</t>
  </si>
  <si>
    <t>P</t>
  </si>
  <si>
    <t>Poznámka k položce:_x000D_
Spotřeba 0,3-0,4kg/m2</t>
  </si>
  <si>
    <t>680,618*0,0003 'Přepočtené koeficientem množství</t>
  </si>
  <si>
    <t>113</t>
  </si>
  <si>
    <t>711131811</t>
  </si>
  <si>
    <t>Odstranění izolace proti zemní vlhkosti na ploše vodorovné V</t>
  </si>
  <si>
    <t>-1259608059</t>
  </si>
  <si>
    <t xml:space="preserve">Poznámka k souboru cen:_x000D_
1. Ceny se používají pro odstranění hydroizolačních pásů a folií bez rozlišení tloušťky a počtu vrstev._x000D_
</t>
  </si>
  <si>
    <t>114</t>
  </si>
  <si>
    <t>711141559</t>
  </si>
  <si>
    <t>Provedení izolace proti zemní vlhkosti pásy přitavením NAIP na ploše vodorovné V</t>
  </si>
  <si>
    <t>-206807453</t>
  </si>
  <si>
    <t xml:space="preserve">Poznámka k souboru cen:_x000D_
1. Izolace plochy jednotlivě do 10 m2 se oceňují skladebně cenou příslušné izolace a cenou 711 19-9097 Příplatek za plochu do 10 m2._x000D_
</t>
  </si>
  <si>
    <t>115</t>
  </si>
  <si>
    <t>6285201-HI</t>
  </si>
  <si>
    <t>SBS modifikovaný hydroizolační pás tl.do 4 mm - viz skladby</t>
  </si>
  <si>
    <t>-784872392</t>
  </si>
  <si>
    <t>680,618*1,15 'Přepočtené koeficientem množství</t>
  </si>
  <si>
    <t>116</t>
  </si>
  <si>
    <t>711493111-H</t>
  </si>
  <si>
    <t>Izolace proti podpovrchové a tlakové vodě - ostatní na ploše vodorovné V těsnicí kaší flexibilní na silikátové bázi vč. doplňků</t>
  </si>
  <si>
    <t>290788435</t>
  </si>
  <si>
    <t>kd1*1,3</t>
  </si>
  <si>
    <t>kd2*1,3</t>
  </si>
  <si>
    <t>kd3*1,3</t>
  </si>
  <si>
    <t>kd4*1,3</t>
  </si>
  <si>
    <t>117</t>
  </si>
  <si>
    <t>998711102</t>
  </si>
  <si>
    <t>Přesun hmot pro izolace proti vodě, vlhkosti a plynům stanovený z hmotnosti přesunovaného materiálu vodorovná dopravní vzdálenost do 50 m v objektech výšky přes 6 do 12 m</t>
  </si>
  <si>
    <t>145180502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</si>
  <si>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</si>
  <si>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</si>
  <si>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</si>
  <si>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118</t>
  </si>
  <si>
    <t>712363115</t>
  </si>
  <si>
    <t>Provedení povlakové krytiny střech plochých do 10° fólií ostatní činnosti při pokládání hydroizolačních fólií (materiál ve specifikaci) zaizolování prostupů střešní rovinou kruhový průřez, průměr do 300 mm</t>
  </si>
  <si>
    <t>-2015468498</t>
  </si>
  <si>
    <t xml:space="preserve">Poznámka k souboru cen:_x000D_
1. Povlakové krytiny střech jednotlivě do 10 m2 se oceňují skladebně cenou příslušné izolace a cenou 712 39-9097 Příplatek za plochu do 10 m2._x000D_
</t>
  </si>
  <si>
    <t>"vč. PSV-K-K08"</t>
  </si>
  <si>
    <t>119</t>
  </si>
  <si>
    <t>62866281</t>
  </si>
  <si>
    <t>pás asfaltový samolepicí modifikovaný SBS tl 3mm s vložkou ze skleněné tkaniny se spalitelnou fólií nebo jemnozrnným minerálním posypem nebo textilií na horním povrchu</t>
  </si>
  <si>
    <t>1925930534</t>
  </si>
  <si>
    <t>5*0,9 'Přepočtené koeficientem množství</t>
  </si>
  <si>
    <t>120</t>
  </si>
  <si>
    <t>71236-BF</t>
  </si>
  <si>
    <t xml:space="preserve">Oprava lemování - dotěsnění spoje prostupů VZT samolepící plastoelastické butylkaučukové folie s ALU vrstvou 1,2mm vč. očištění a odmaštění - viz popis </t>
  </si>
  <si>
    <t>-706143152</t>
  </si>
  <si>
    <t>"vč. PSV-K-K07"</t>
  </si>
  <si>
    <t>2*3,14*0,2</t>
  </si>
  <si>
    <t>2*3,14*0,25</t>
  </si>
  <si>
    <t>2,826*0,2</t>
  </si>
  <si>
    <t>121</t>
  </si>
  <si>
    <t>71236-DF</t>
  </si>
  <si>
    <t xml:space="preserve">Vodotěsné napojení na difúzní podstřešní folii vč. dodávky difúzní folie - viz popis </t>
  </si>
  <si>
    <t>762226722</t>
  </si>
  <si>
    <t>"vč. PSV-K-K04"</t>
  </si>
  <si>
    <t>2,2</t>
  </si>
  <si>
    <t>"vč. PSV-K-K05"</t>
  </si>
  <si>
    <t>1,8</t>
  </si>
  <si>
    <t>1,2</t>
  </si>
  <si>
    <t>122</t>
  </si>
  <si>
    <t>712742559</t>
  </si>
  <si>
    <t>Provedení povlakové krytiny střech samostatným zesílením pásy přitavením NAIP, šířky 500 mm</t>
  </si>
  <si>
    <t>21074518</t>
  </si>
  <si>
    <t>"vč. PSV-K-K01"</t>
  </si>
  <si>
    <t>2*(0,7+1,0)</t>
  </si>
  <si>
    <t>"vč. PSV-K-K02"</t>
  </si>
  <si>
    <t>2*(0,7+0,83)</t>
  </si>
  <si>
    <t>"vč. PSV-K-K03"</t>
  </si>
  <si>
    <t>143744228</t>
  </si>
  <si>
    <t>9,52*0,55 'Přepočtené koeficientem množství</t>
  </si>
  <si>
    <t>124</t>
  </si>
  <si>
    <t>998712102</t>
  </si>
  <si>
    <t>Přesun hmot pro povlakové krytiny stanovený z hmotnosti přesunovaného materiálu vodorovná dopravní vzdálenost do 50 m v objektech výšky přes 6 do 12 m</t>
  </si>
  <si>
    <t>392973123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</si>
  <si>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</si>
  <si>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</si>
  <si>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</si>
  <si>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125</t>
  </si>
  <si>
    <t>713120841</t>
  </si>
  <si>
    <t>Odstranění tepelné izolace podlah z rohoží, pásů, dílců, desek, bloků podlah připevněných lepením z vláknitých materiálů, tloušťka izolace suchých, tloušťka izolace do 100 mm</t>
  </si>
  <si>
    <t>980130069</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</si>
  <si>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</si>
  <si>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126</t>
  </si>
  <si>
    <t>713121111</t>
  </si>
  <si>
    <t>Montáž tepelné izolace podlah rohožemi, pásy, deskami, dílci, bloky (izolační materiál ve specifikaci) kladenými volně jednovrstvá</t>
  </si>
  <si>
    <t>-2146502358</t>
  </si>
  <si>
    <t xml:space="preserve">Poznámka k souboru cen:_x000D_
1. Množství tepelné izolace podlah okrajovými pásky k ceně -1211 se určuje v m projektované délky obložení (bez přesahů) na obvodu podlahy._x000D_
</t>
  </si>
  <si>
    <t>127</t>
  </si>
  <si>
    <t>28376635</t>
  </si>
  <si>
    <t>deska polystyrénová pro snížení kročejového hluku (max. zatížení 4,0 kN/m2) 1000x500x40-3mm - EPS T 4000</t>
  </si>
  <si>
    <t>-1160856947</t>
  </si>
  <si>
    <t>841,4*1,02 'Přepočtené koeficientem množství</t>
  </si>
  <si>
    <t>128</t>
  </si>
  <si>
    <t>713121-L</t>
  </si>
  <si>
    <t>Montáž tepelné izolace podlah rohožemi, pásy, deskami, dílci, bloky (izolační materiál ve specifikaci) kladenými volně jednovrstvá + lepení _x000D_
lepeno k podkladu bezrospouštědlovým PUK lepidlem + okrajové pásky - napěnovaný pásek150/8 mm</t>
  </si>
  <si>
    <t>-866358821</t>
  </si>
  <si>
    <t xml:space="preserve">Poznámka k souboru cen:_x000D_
1. Množství tepelné izolace podlah okrajovými pásky k ceně -1211 se určuje v m projektované délky_x000D_
 obložení (bez přesahů) na obvodu podlahy._x000D_
</t>
  </si>
  <si>
    <t>"70"</t>
  </si>
  <si>
    <t>"100"</t>
  </si>
  <si>
    <t>129</t>
  </si>
  <si>
    <t>28372308</t>
  </si>
  <si>
    <t>deska EPS 100 pro trvalé zatížení v tlaku (max. 2000 kg/m2) tl 80mm</t>
  </si>
  <si>
    <t>-2054985369</t>
  </si>
  <si>
    <t>478,918*1,02 'Přepočtené koeficientem množství</t>
  </si>
  <si>
    <t>130</t>
  </si>
  <si>
    <t>28372309</t>
  </si>
  <si>
    <t>deska EPS 100 do plochých střech a podlah λ=0,037 tl 100mm</t>
  </si>
  <si>
    <t>-1964234120</t>
  </si>
  <si>
    <t>159,7*1,02 'Přepočtené koeficientem množství</t>
  </si>
  <si>
    <t>131</t>
  </si>
  <si>
    <t>713191133</t>
  </si>
  <si>
    <t>Montáž tepelné izolace stavebních konstrukcí - doplňky a konstrukční součásti podlah, stropů vrchem nebo střech překrytím fólií položenou volně s přelepením spojů</t>
  </si>
  <si>
    <t>-1841130300</t>
  </si>
  <si>
    <t>eps70+eps100</t>
  </si>
  <si>
    <t>132</t>
  </si>
  <si>
    <t>283233140</t>
  </si>
  <si>
    <t>fólie PE kluzná, tl. 0,2 mm, 2 x 50 m, 100 m2/role vč. doplňků</t>
  </si>
  <si>
    <t>1926295910</t>
  </si>
  <si>
    <t>1480,018*1,1 'Přepočtené koeficientem množství</t>
  </si>
  <si>
    <t>133</t>
  </si>
  <si>
    <t>998713102</t>
  </si>
  <si>
    <t>Přesun hmot pro izolace tepelné stanovený z hmotnosti přesunovaného materiálu vodorovná dopravní vzdálenost do 50 m v objektech výšky přes 6 m do 12 m</t>
  </si>
  <si>
    <t>-1442332695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</si>
  <si>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</si>
  <si>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</si>
  <si>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</si>
  <si>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134</t>
  </si>
  <si>
    <t>762083122</t>
  </si>
  <si>
    <t>Práce společné pro tesařské konstrukce impregnace řeziva máčením proti dřevokaznému hmyzu, houbám a plísním, třída ohrožení 3 a 4 (dřevo v exteriéru)</t>
  </si>
  <si>
    <t>142397557</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</si>
  <si>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</si>
  <si>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1,172+0,035</t>
  </si>
  <si>
    <t>135</t>
  </si>
  <si>
    <t>762332922</t>
  </si>
  <si>
    <t>Vázané konstrukce krovů doplnění části střešní vazby z hranolů, nebo hranolků (materiál v ceně), průřezové plochy přes 120 do 224 cm2</t>
  </si>
  <si>
    <t>509962690</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</si>
  <si>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</si>
  <si>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"vč. D1.2-03+TZ"</t>
  </si>
  <si>
    <t>49,0*1,1</t>
  </si>
  <si>
    <t>136</t>
  </si>
  <si>
    <t>76234-K</t>
  </si>
  <si>
    <t xml:space="preserve">Tesařské ukotvení - viz statika </t>
  </si>
  <si>
    <t>-765384084</t>
  </si>
  <si>
    <t>14*2</t>
  </si>
  <si>
    <t>137</t>
  </si>
  <si>
    <t>762352110</t>
  </si>
  <si>
    <t>Montáž nadstřešních konstrukcí světlíků, větráků, dýmníků z hoblovaného řeziva průřezové plochy do 100 cm2</t>
  </si>
  <si>
    <t>934463584</t>
  </si>
  <si>
    <t>11,0</t>
  </si>
  <si>
    <t>8,0</t>
  </si>
  <si>
    <t>6,0</t>
  </si>
  <si>
    <t>138</t>
  </si>
  <si>
    <t>61223110</t>
  </si>
  <si>
    <t>hranol konstrukční BSH vrstvený lepený nepohledový</t>
  </si>
  <si>
    <t>-815915626</t>
  </si>
  <si>
    <t>25,0*0,06*0,06</t>
  </si>
  <si>
    <t>0,09*1,1 'Přepočtené koeficientem množství</t>
  </si>
  <si>
    <t>139</t>
  </si>
  <si>
    <t>762395000</t>
  </si>
  <si>
    <t>Spojovací prostředky krovů, bednění a laťování, nadstřešních konstrukcí svory, prkna, hřebíky, pásová ocel, vruty</t>
  </si>
  <si>
    <t>1267013560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</si>
  <si>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</si>
  <si>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1,081</t>
  </si>
  <si>
    <t>11,0*0,06*0,06</t>
  </si>
  <si>
    <t>8,0*0,06*0,06</t>
  </si>
  <si>
    <t>6,0*0,06*0,06</t>
  </si>
  <si>
    <t>140</t>
  </si>
  <si>
    <t>762431033</t>
  </si>
  <si>
    <t>Obložení stěn z dřevoštěpkových desek OSB přibíjených na pero a drážku broušených, tloušťky desky 15 mm</t>
  </si>
  <si>
    <t>1528313511</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</si>
  <si>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</si>
  <si>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"vč. PSV-Z-Z01+TZ"</t>
  </si>
  <si>
    <t>141</t>
  </si>
  <si>
    <t>762431036-28</t>
  </si>
  <si>
    <t>Obložení stěn z dřevoštěpkových desek přibíjených na pero a drážku broušených, tloušťky desky 28 mm</t>
  </si>
  <si>
    <t>2102807037</t>
  </si>
  <si>
    <t>3,5</t>
  </si>
  <si>
    <t>2,8</t>
  </si>
  <si>
    <t>2,0</t>
  </si>
  <si>
    <t>142</t>
  </si>
  <si>
    <t>762439001</t>
  </si>
  <si>
    <t>Obložení stěn montáž roštu podkladového</t>
  </si>
  <si>
    <t>-1406506242</t>
  </si>
  <si>
    <t>8,8</t>
  </si>
  <si>
    <t>143</t>
  </si>
  <si>
    <t>60511064</t>
  </si>
  <si>
    <t>řezivo jehličnaté středové omítané</t>
  </si>
  <si>
    <t>54256099</t>
  </si>
  <si>
    <t>8,8*0,06*0,06</t>
  </si>
  <si>
    <t>0,032*1,1 'Přepočtené koeficientem množství</t>
  </si>
  <si>
    <t>144</t>
  </si>
  <si>
    <t>762495000</t>
  </si>
  <si>
    <t>Spojovací prostředky olištování spár, obložení stropů, střešních podhledů a stěn hřebíky, vruty</t>
  </si>
  <si>
    <t>-859891881</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</si>
  <si>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</si>
  <si>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8,3</t>
  </si>
  <si>
    <t>145</t>
  </si>
  <si>
    <t>762511274</t>
  </si>
  <si>
    <t>Podlahové konstrukce podkladové z dřevoštěpkových desek OSB jednovrstvých šroubovaných na pero a drážku broušených, tloušťky desky 18 mm</t>
  </si>
  <si>
    <t>-1387810762</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</si>
  <si>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</si>
  <si>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9,0</t>
  </si>
  <si>
    <t>146</t>
  </si>
  <si>
    <t>762511277</t>
  </si>
  <si>
    <t>Podlahové konstrukce podkladové z dřevoštěpkových desek OSB jednovrstvých šroubovaných na pero a drážku broušených, tloušťky desky 25 mm</t>
  </si>
  <si>
    <t>1375256741</t>
  </si>
  <si>
    <t>1,5</t>
  </si>
  <si>
    <t>147</t>
  </si>
  <si>
    <t>762595001</t>
  </si>
  <si>
    <t>Spojovací prostředky podlah a podkladových konstrukcí hřebíky, vruty</t>
  </si>
  <si>
    <t>2054005692</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</si>
  <si>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</si>
  <si>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9,0+1,5</t>
  </si>
  <si>
    <t>148</t>
  </si>
  <si>
    <t>998762102</t>
  </si>
  <si>
    <t>Přesun hmot pro konstrukce tesařské stanovený z hmotnosti přesunovaného materiálu vodorovná dopravní vzdálenost do 50 m v objektech výšky přes 6 do 12 m</t>
  </si>
  <si>
    <t>1117411833</t>
  </si>
  <si>
    <t>763</t>
  </si>
  <si>
    <t>Konstrukce suché výstavby</t>
  </si>
  <si>
    <t>149</t>
  </si>
  <si>
    <t>763111411</t>
  </si>
  <si>
    <t>Příčka ze sádrokartonových desek s nosnou konstrukcí z jednoduchých ocelových profilů UW, CW dvojitě opláštěná deskami standardními A tl. 2 x 12,5 mm s izolací, EI 60, příčka tl. 100 mm, profil 50, Rw do 51 dB</t>
  </si>
  <si>
    <t>1228074194</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</si>
  <si>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</si>
  <si>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1,76*4,46</t>
  </si>
  <si>
    <t>1,2*2,1</t>
  </si>
  <si>
    <t>3,0*4,43</t>
  </si>
  <si>
    <t>0,9*4,55</t>
  </si>
  <si>
    <t>10,5</t>
  </si>
  <si>
    <t>150</t>
  </si>
  <si>
    <t>763111414</t>
  </si>
  <si>
    <t>Příčka ze sádrokartonových desek s nosnou konstrukcí z jednoduchých ocelových profilů UW, CW dvojitě opláštěná deskami standardními A tl. 2 x 12,5 mm s izolací, EI 60, příčka tl. 125 mm, profil 75, Rw do 53 dB</t>
  </si>
  <si>
    <t>-224778117</t>
  </si>
  <si>
    <t>4,95*4,52*2</t>
  </si>
  <si>
    <t>-0,85*2,125*2</t>
  </si>
  <si>
    <t>-0,9*2,1</t>
  </si>
  <si>
    <t>(1,6+0,125+2,46)*4,52</t>
  </si>
  <si>
    <t>(0,99+0,125+0,99)*4,52</t>
  </si>
  <si>
    <t>3,87*3,35</t>
  </si>
  <si>
    <t>2,75*4,43</t>
  </si>
  <si>
    <t>-1,1*2,1</t>
  </si>
  <si>
    <t>3,0</t>
  </si>
  <si>
    <t>151</t>
  </si>
  <si>
    <t>763111417</t>
  </si>
  <si>
    <t>Příčka ze sádrokartonových desek s nosnou konstrukcí z jednoduchých ocelových profilů UW, CW dvojitě opláštěná deskami standardními A tl. 2 x 12,5 mm s izolací, EI 60, příčka tl. 150 mm, profil 100, Rw do 56 dB</t>
  </si>
  <si>
    <t>-1291630961</t>
  </si>
  <si>
    <t>5,73*4,46</t>
  </si>
  <si>
    <t>-1,66*3,66</t>
  </si>
  <si>
    <t>"vč. PSV-PSD-ZV-3"</t>
  </si>
  <si>
    <t>(1,66+0,125)*0,83</t>
  </si>
  <si>
    <t>152</t>
  </si>
  <si>
    <t>763111431</t>
  </si>
  <si>
    <t>Příčka ze sádrokartonových desek s nosnou konstrukcí z jednoduchých ocelových profilů UW, CW dvojitě opláštěná deskami impregnovanými H2 tl. 2 x 12,5 mm EI 60, příčka tl. 100 mm, profil 50, s izolací, Rw do 51 dB</t>
  </si>
  <si>
    <t>-1725435963</t>
  </si>
  <si>
    <t>0,6*4,52</t>
  </si>
  <si>
    <t>153</t>
  </si>
  <si>
    <t>763111434-</t>
  </si>
  <si>
    <t>Příčka ze sádrokartonových desek s nosnou konstrukcí z jednoduchých ocelových profilů UW, CW dvojitě opláštěná deskami impregnovanými H2 tl. 2 x 12,5 mm, EI 60, příčka tl. 125 mm, profil 75 TI tl. 75 mm, Rw 53 dB</t>
  </si>
  <si>
    <t>-1604233036</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</si>
  <si>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</si>
  <si>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2,85*4,46</t>
  </si>
  <si>
    <t>2,9*4,46</t>
  </si>
  <si>
    <t>-0,7*2,1</t>
  </si>
  <si>
    <t>3,19*4,46</t>
  </si>
  <si>
    <t>(0,12+1,535+0,125+0,85+0,6)*4,46</t>
  </si>
  <si>
    <t>(2,41+1,465)*4,46</t>
  </si>
  <si>
    <t>(1,245+1,37)*4,46</t>
  </si>
  <si>
    <t>-0,7*2,1*2</t>
  </si>
  <si>
    <t>1,4*4,55</t>
  </si>
  <si>
    <t>(1,2+1,2+1,2+3,2)*4,55</t>
  </si>
  <si>
    <t>-0,7*2,1*3</t>
  </si>
  <si>
    <t>3,29*4,55</t>
  </si>
  <si>
    <t>(0,9+1,625)*4,55</t>
  </si>
  <si>
    <t>0,8*4,55</t>
  </si>
  <si>
    <t>2,75*4,55</t>
  </si>
  <si>
    <t>(0,9+1,55+0,3+1,55)*4,55</t>
  </si>
  <si>
    <t>20,0</t>
  </si>
  <si>
    <t>154</t>
  </si>
  <si>
    <t>763111437</t>
  </si>
  <si>
    <t>Příčka ze sádrokartonových desek s nosnou konstrukcí z jednoduchých ocelových profilů UW, CW dvojitě opláštěná deskami impregnovanými H2 tl. 2 x 12,5 mm EI 60, příčka tl. 150 mm, profil 100, s izolací, Rw do 56 dB</t>
  </si>
  <si>
    <t>-703662079</t>
  </si>
  <si>
    <t>1,8*4,52</t>
  </si>
  <si>
    <t>155</t>
  </si>
  <si>
    <t>763111717</t>
  </si>
  <si>
    <t>Příčka ze sádrokartonových desek ostatní konstrukce a práce na příčkách ze sádrokartonových desek základní penetrační nátěr (oboustranný)</t>
  </si>
  <si>
    <t>1322200148</t>
  </si>
  <si>
    <t>"vč. D1.1-N-02+0,3"</t>
  </si>
  <si>
    <t>2*(40,775+93,514+33,927+2,712+194,649+8,136+42,622)</t>
  </si>
  <si>
    <t>156</t>
  </si>
  <si>
    <t>763111718</t>
  </si>
  <si>
    <t>Příčka ze sádrokartonových desek ostatní konstrukce a práce na příčkách ze sádrokartonových desek úprava styku příčky a podhledu (oboustranně) separační páskou s akrylátem</t>
  </si>
  <si>
    <t>551028997</t>
  </si>
  <si>
    <t>1,76*2</t>
  </si>
  <si>
    <t>1,2*2</t>
  </si>
  <si>
    <t>4,95*2*2</t>
  </si>
  <si>
    <t>(1,6+0,125+2,46)*2</t>
  </si>
  <si>
    <t>(0,99+0,125+0,99)*2</t>
  </si>
  <si>
    <t>5,73*2</t>
  </si>
  <si>
    <t>0,6*2</t>
  </si>
  <si>
    <t>2,85*2</t>
  </si>
  <si>
    <t>2,9*2</t>
  </si>
  <si>
    <t>3,19*2</t>
  </si>
  <si>
    <t>(0,12+1,535+0,125+0,85+0,6)*2</t>
  </si>
  <si>
    <t>(2,41+1,465)*2</t>
  </si>
  <si>
    <t>(1,245+1,37)*2</t>
  </si>
  <si>
    <t>2,995*2</t>
  </si>
  <si>
    <t>1,8*2</t>
  </si>
  <si>
    <t>3,0*2</t>
  </si>
  <si>
    <t>0,9*2</t>
  </si>
  <si>
    <t>3,87*2</t>
  </si>
  <si>
    <t>2,75*2</t>
  </si>
  <si>
    <t>(1,66+0,125)*2</t>
  </si>
  <si>
    <t>1,4*2</t>
  </si>
  <si>
    <t>(1,2+1,2+1,2+3,2)*2</t>
  </si>
  <si>
    <t>3,29*2</t>
  </si>
  <si>
    <t>(0,9+1,625)*2</t>
  </si>
  <si>
    <t>0,8*2</t>
  </si>
  <si>
    <t>(0,9+1,55+0,3+1,55)*2</t>
  </si>
  <si>
    <t>25,0</t>
  </si>
  <si>
    <t>157</t>
  </si>
  <si>
    <t>763111771</t>
  </si>
  <si>
    <t>Příčka ze sádrokartonových desek Příplatek k cenám za rovinnost speciální tmelení kvality Q3</t>
  </si>
  <si>
    <t>947118467</t>
  </si>
  <si>
    <t>158</t>
  </si>
  <si>
    <t>763112315</t>
  </si>
  <si>
    <t>Příčka mezibytová ze sádrokartonových desek s nosnou konstrukcí ze zdvojených ocelových profilů UW, CW dvojitě opláštěná deskami standardními A tl. 2 x 12,5 mm s dvojitou izolací, EI 60, příčka tl. 205 mm, profil 75, Rw do 64 dB</t>
  </si>
  <si>
    <t>1768524650</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</si>
  <si>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</si>
  <si>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"vč. PSV-PSD-ZV-1"</t>
  </si>
  <si>
    <t>2,72*(4,52-3,0)</t>
  </si>
  <si>
    <t>"vč. PSV-PSD-ZV-2"</t>
  </si>
  <si>
    <t>2,72*4,52</t>
  </si>
  <si>
    <t>-1,04*3,0*2</t>
  </si>
  <si>
    <t>"vč. PSV-PSD-ZV-5"</t>
  </si>
  <si>
    <t>2,5*3,7</t>
  </si>
  <si>
    <t>-1,2*3,0</t>
  </si>
  <si>
    <t>"vč. PSV-PSD-ZV-7"</t>
  </si>
  <si>
    <t>4,185*0,86</t>
  </si>
  <si>
    <t>"vč. PSV-PSD-ZV-8"</t>
  </si>
  <si>
    <t>3,0*0,69</t>
  </si>
  <si>
    <t>"vč. PSV-PSD-ZV-11"</t>
  </si>
  <si>
    <t>2,75*3,65</t>
  </si>
  <si>
    <t>-1,24*3,0*2</t>
  </si>
  <si>
    <t>"vč. PSV-PSD-ZV-12"</t>
  </si>
  <si>
    <t>3,17*0,69</t>
  </si>
  <si>
    <t>2,49*4,55</t>
  </si>
  <si>
    <t>5,0</t>
  </si>
  <si>
    <t>159</t>
  </si>
  <si>
    <t>763113349</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</si>
  <si>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255 - 750 mm, profil 100</t>
  </si>
  <si>
    <t>-1374631470</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</si>
  <si>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</si>
  <si>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0,9*4,52</t>
  </si>
  <si>
    <t>160</t>
  </si>
  <si>
    <t>763121714</t>
  </si>
  <si>
    <t>Stěna předsazená ze sádrokartonových desek ostatní konstrukce a práce na předsazených stěnách ze sádrokartonových desek základní penetrační nátěr</t>
  </si>
  <si>
    <t>-1672053127</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</si>
  <si>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</si>
  <si>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0,9*4,52*4</t>
  </si>
  <si>
    <t>0,85*4,52</t>
  </si>
  <si>
    <t>0,9*4,55*4</t>
  </si>
  <si>
    <t>161</t>
  </si>
  <si>
    <t>763121715</t>
  </si>
  <si>
    <t>Stěna předsazená ze sádrokartonových desek ostatní konstrukce a práce na předsazených stěnách ze sádrokartonových desek úprava styku stěny a podhledu separační páskou s akrylátem</t>
  </si>
  <si>
    <t>-638953832</t>
  </si>
  <si>
    <t>0,9</t>
  </si>
  <si>
    <t>0,9*4</t>
  </si>
  <si>
    <t>0,85</t>
  </si>
  <si>
    <t>162</t>
  </si>
  <si>
    <t>763121751</t>
  </si>
  <si>
    <t>Stěna předsazená ze sádrokartonových desek Příplatek k cenám za plochu do 6 m2 jednotlivě</t>
  </si>
  <si>
    <t>-552844201</t>
  </si>
  <si>
    <t>163</t>
  </si>
  <si>
    <t>763122425</t>
  </si>
  <si>
    <t>Stěna šachtová ze sádrokartonových desek s nosnou konstrukcí z ocelových profilů CW, UW dvojitě opláštěná deskami protipožárními impregnovanými DFH2 tl. 2 x 12,5 mm bez izolace, EI 30, stěna tl. 125 mm, profil 100</t>
  </si>
  <si>
    <t>-1735983628</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</si>
  <si>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</si>
  <si>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164</t>
  </si>
  <si>
    <t>763131411</t>
  </si>
  <si>
    <t>Podhled ze sádrokartonových desek dvouvrstvá zavěšená spodní konstrukce z ocelových profilů CD, UD jednoduše opláštěná deskou standardní A, tl. 12,5 mm, bez izolace</t>
  </si>
  <si>
    <t>19194247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</si>
  <si>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</si>
  <si>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"sdk1"</t>
  </si>
  <si>
    <t>"vč. D1.1-H-01"</t>
  </si>
  <si>
    <t>8,2+9,0+6,4</t>
  </si>
  <si>
    <t>6,3</t>
  </si>
  <si>
    <t>"vč. D1.1-H-02"</t>
  </si>
  <si>
    <t>16,1</t>
  </si>
  <si>
    <t>165</t>
  </si>
  <si>
    <t>763131451</t>
  </si>
  <si>
    <t>Podhled ze sádrokartonových desek dvouvrstvá zavěšená spodní konstrukce z ocelových profilů CD, UD jednoduše opláštěná deskou impregnovanou H2, tl. 12,5 mm, bez izolace</t>
  </si>
  <si>
    <t>-1049037951</t>
  </si>
  <si>
    <t>"sdk2"</t>
  </si>
  <si>
    <t>3,9++5,2+6,7</t>
  </si>
  <si>
    <t>4,8+6,9</t>
  </si>
  <si>
    <t>8,2+3,7+4,5+9,0+7,1+10,2+10,0+8,6</t>
  </si>
  <si>
    <t>7,5+4,6</t>
  </si>
  <si>
    <t>7,5+9,2+12,2</t>
  </si>
  <si>
    <t>166</t>
  </si>
  <si>
    <t>763131713</t>
  </si>
  <si>
    <t>Podhled ze sádrokartonových desek ostatní práce a konstrukce na podhledech ze sádrokartonových desek napojení na obvodové konstrukce profilem</t>
  </si>
  <si>
    <t>27552120</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</si>
  <si>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</si>
  <si>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167</t>
  </si>
  <si>
    <t>763131714</t>
  </si>
  <si>
    <t>Podhled ze sádrokartonových desek ostatní práce a konstrukce na podhledech ze sádrokartonových desek základní penetrační nátěr</t>
  </si>
  <si>
    <t>-848950949</t>
  </si>
  <si>
    <t>168</t>
  </si>
  <si>
    <t>763131766</t>
  </si>
  <si>
    <t>Podhled ze sádrokartonových desek Příplatek k cenám za výšku zavěšení přes 1,0 do 1,5 m</t>
  </si>
  <si>
    <t>706593950</t>
  </si>
  <si>
    <t>169</t>
  </si>
  <si>
    <t>763131771</t>
  </si>
  <si>
    <t>Podhled ze sádrokartonových desek Příplatek k cenám za rovinnost kvality speciální tmelení kvality Q3</t>
  </si>
  <si>
    <t>1155551231</t>
  </si>
  <si>
    <t>170</t>
  </si>
  <si>
    <t>763164627</t>
  </si>
  <si>
    <t>Obklad konstrukcí sádrokartonovými deskami včetně ochranných úhelníků ve tvaru U rozvinuté šíře do 0,6 m, opláštěný deskou protipožární impregnovanou DFH2, tl. 2 x 12,5 mm</t>
  </si>
  <si>
    <t>2031992417</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</si>
  <si>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</si>
  <si>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17,9+18,8</t>
  </si>
  <si>
    <t>171</t>
  </si>
  <si>
    <t>763164757</t>
  </si>
  <si>
    <t>Obklad konstrukcí sádrokartonovými deskami včetně ochranných úhelníků uzavřeného tvaru rozvinuté šíře přes 1,6 m, opláštěný deskou protipožární DF, tl. 2 x 12,5 mm</t>
  </si>
  <si>
    <t>2021245369</t>
  </si>
  <si>
    <t>"vč. D1.2-02+TZ"</t>
  </si>
  <si>
    <t>2*(1,1+0,65)*4,2*4</t>
  </si>
  <si>
    <t>172</t>
  </si>
  <si>
    <t>763172312</t>
  </si>
  <si>
    <t>Instalační technika pro konstrukce ze sádrokartonových desek montáž revizních dvířek velikost 300 x 300 mm</t>
  </si>
  <si>
    <t>614117506</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</si>
  <si>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</si>
  <si>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173</t>
  </si>
  <si>
    <t>590307110</t>
  </si>
  <si>
    <t>dvířka revizní s automatickým zámkem 300x300mm</t>
  </si>
  <si>
    <t>607297747</t>
  </si>
  <si>
    <t>174</t>
  </si>
  <si>
    <t>763181311</t>
  </si>
  <si>
    <t>Výplně otvorů konstrukcí ze sádrokartonových desek montáž zárubně kovové s konstrukcí jednokřídlové</t>
  </si>
  <si>
    <t>320628527</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</si>
  <si>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</si>
  <si>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"vč. PSV-Z-ZS1"</t>
  </si>
  <si>
    <t>"vč. PSV-Z-ZS2"</t>
  </si>
  <si>
    <t>"vč. PSV-Z-ZS3"</t>
  </si>
  <si>
    <t>"vč. PSV-Z-ZS4</t>
  </si>
  <si>
    <t>8+5</t>
  </si>
  <si>
    <t>175</t>
  </si>
  <si>
    <t>DOD-ZS1</t>
  </si>
  <si>
    <t>Ocelová zárubeň 1100x2100mm žárový pozink, typ zazdění "LZ" vč. UA profilů pro SDK příčku - viz celý popis ZS1L,+P</t>
  </si>
  <si>
    <t>981495536</t>
  </si>
  <si>
    <t>176</t>
  </si>
  <si>
    <t>DOD-ZS2</t>
  </si>
  <si>
    <t>Ocelová zárubeň 900x2100mm žárový pozink, typ zazdění "LZ"  vč. UA profilů pro SDK příčku - viz celý popis ZS2L,+P</t>
  </si>
  <si>
    <t>-277258837</t>
  </si>
  <si>
    <t>177</t>
  </si>
  <si>
    <t>DOD-ZS3</t>
  </si>
  <si>
    <t>Ocelová zárubeň 800x2100mm žárový pozink, typ zazdění "LZ"  vč. UA profilů pro SDK příčku - viz celý popis ZS3L,+P</t>
  </si>
  <si>
    <t>-2041043391</t>
  </si>
  <si>
    <t>178</t>
  </si>
  <si>
    <t>DOD-ZS4</t>
  </si>
  <si>
    <t>Ocelová zárubeň 700x2100mm žárový pozink, typ zazdění "LZ"  vč. UA profilů pro SDK příčku - viz celý popis ZS4L,+P</t>
  </si>
  <si>
    <t>1419349519</t>
  </si>
  <si>
    <t>179</t>
  </si>
  <si>
    <t>763181424</t>
  </si>
  <si>
    <t>Výplně otvorů konstrukcí ze sádrokartonových desek ztužující výplň otvoru pro dveře s UA a UW profilem, výšky příčky přes 4,25 do 4,75 m</t>
  </si>
  <si>
    <t>1192829894</t>
  </si>
  <si>
    <t>180</t>
  </si>
  <si>
    <t>763431031</t>
  </si>
  <si>
    <t>Montáž podhledu minerálního včetně zavěšeného roštu skrytého s panely vyjímatelnými jakékoliv velikosti panelů</t>
  </si>
  <si>
    <t>1944463082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</si>
  <si>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</si>
  <si>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"RPM1"</t>
  </si>
  <si>
    <t>31,3+34,9+21,5</t>
  </si>
  <si>
    <t>98,8+7,7+48,0+20,2+31,7+12,0+21,3</t>
  </si>
  <si>
    <t>13,2+13,2+35,9</t>
  </si>
  <si>
    <t>27,1+57,5+15,7</t>
  </si>
  <si>
    <t>22,6+22,5+20,3+19,9+54,1+65,6+42,0</t>
  </si>
  <si>
    <t>14,9+44,9+21,9+20,2+36,0</t>
  </si>
  <si>
    <t>"RPM3"</t>
  </si>
  <si>
    <t>8,4+27,1</t>
  </si>
  <si>
    <t>14,8+15,7+15,3+1,1</t>
  </si>
  <si>
    <t>31,3+15,7</t>
  </si>
  <si>
    <t>11,7+9,2</t>
  </si>
  <si>
    <t>181</t>
  </si>
  <si>
    <t>DOD-RPM1</t>
  </si>
  <si>
    <t>Rastrový podhled  RPM1  600x1200mm, dle technických požadavků   - viz celý popis  RPM1</t>
  </si>
  <si>
    <t>2012196271</t>
  </si>
  <si>
    <t>874,9*1,05 'Přepočtené koeficientem množství</t>
  </si>
  <si>
    <t>182</t>
  </si>
  <si>
    <t>DOD-RPM3</t>
  </si>
  <si>
    <t>Rastrový podhled  RPM3  600x600mm, dle technických požadavků   - viz celý popis  RPM3</t>
  </si>
  <si>
    <t>-2110903193</t>
  </si>
  <si>
    <t>150,3*1,05 'Přepočtené koeficientem množství</t>
  </si>
  <si>
    <t>183</t>
  </si>
  <si>
    <t>7634311-2</t>
  </si>
  <si>
    <t>Montáž podhledu minerálního samonosného šířky do 2500 mm (chodbový systém), velikosti panelů přes 1,2 m2 - rošt z lakované galvanizované oceli - viz popis RPM2</t>
  </si>
  <si>
    <t>-96902194</t>
  </si>
  <si>
    <t xml:space="preserve">Poznámka k souboru cen:_x000D_
1. V cenách montáže podhledu -1001 až -1201 jsou započteny náklady na montáž a dodávku nosné_x000D_
 konstrukce._x000D_
2. V cenách nejsou započteny náklady na dodávku panelů; jejich dodávka se oceňuje ve specifikaci._x000D_
3. Ostatní práce a konstrukce na minerálních podhledech lze ocenit cenami 763 13-17. . ._x000D_
</t>
  </si>
  <si>
    <t>"RPM2"</t>
  </si>
  <si>
    <t>76,3</t>
  </si>
  <si>
    <t>62,3</t>
  </si>
  <si>
    <t>60,5</t>
  </si>
  <si>
    <t>60,7</t>
  </si>
  <si>
    <t>184</t>
  </si>
  <si>
    <t>DOD-RPM2</t>
  </si>
  <si>
    <t>Rastrový podhled na chodbách RPM2  2400x1200mm, 2400x1040mm dle technických požadavků   - viz celý popis  RPM2</t>
  </si>
  <si>
    <t>772267148</t>
  </si>
  <si>
    <t>25+4</t>
  </si>
  <si>
    <t>58*1,05 'Přepočtené koeficientem množství</t>
  </si>
  <si>
    <t>185</t>
  </si>
  <si>
    <t>763431801</t>
  </si>
  <si>
    <t>Demontáž podhledu minerálního na zavěšeném na roštu viditelném</t>
  </si>
  <si>
    <t>-829761235</t>
  </si>
  <si>
    <t xml:space="preserve">Poznámka k souboru cen:_x000D_
1. V cenách demontáže podhledu -1801 až -1821 jsou započteny náklady na kompletní demontáž podhledu, tj. nosné konstrukce i panelů._x000D_
</t>
  </si>
  <si>
    <t>3,9+8,4+5,4+27,1+31,3+15,4+15,7+34,9+21,1+55,4</t>
  </si>
  <si>
    <t>17,7+10,6+10,0+14,5+11,1+108,6+11,5</t>
  </si>
  <si>
    <t>8,1+8,0+14,8+15,7+13,2+13,2+9,0+5,0+7,3+62,3+22,2+12,9+32,3+8,7+1,1+5,0+4,8</t>
  </si>
  <si>
    <t>31,3+27,1+12,2+20,7+34,9+15,7+15,7+60,9</t>
  </si>
  <si>
    <t>56,1+11,2</t>
  </si>
  <si>
    <t>8,0+8,0+14,9+16,2+27,9+9,0+7,4+4,8+70,8+21,9+13,0+32,1+8,5</t>
  </si>
  <si>
    <t>186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</si>
  <si>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</si>
  <si>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</si>
  <si>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-1867587440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</si>
  <si>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</si>
  <si>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</si>
  <si>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</si>
  <si>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187</t>
  </si>
  <si>
    <t>764001841</t>
  </si>
  <si>
    <t>Demontáž klempířských konstrukcí krytiny ze šablon do suti</t>
  </si>
  <si>
    <t>-914466382</t>
  </si>
  <si>
    <t>0,7*1,0</t>
  </si>
  <si>
    <t>0,7*0,83</t>
  </si>
  <si>
    <t>0,6*1,75</t>
  </si>
  <si>
    <t>0,6*1,3</t>
  </si>
  <si>
    <t>0,7*0,7</t>
  </si>
  <si>
    <t>188</t>
  </si>
  <si>
    <t>76400-NP1</t>
  </si>
  <si>
    <t xml:space="preserve">Napojení klempířských konstrukcí na stávající délky spoje do 0,5 m + tmelení + lemování - stažení nerez páskou </t>
  </si>
  <si>
    <t>-1041071325</t>
  </si>
  <si>
    <t>189</t>
  </si>
  <si>
    <t>76400-NP2</t>
  </si>
  <si>
    <t xml:space="preserve">Napojení klempířských konstrukcí na stávající délky spoje přes 0,5 m + tmelení + lemování - stažení nerez páskou </t>
  </si>
  <si>
    <t>-1382713105</t>
  </si>
  <si>
    <t>2*(0,6+1,75)</t>
  </si>
  <si>
    <t>2*(0,6+1,3)</t>
  </si>
  <si>
    <t>2*(0,7+0,7)</t>
  </si>
  <si>
    <t>190</t>
  </si>
  <si>
    <t>76400-V</t>
  </si>
  <si>
    <t xml:space="preserve">Vyřezání otvoru ve stávající plechové krytině ze šablon + ochrana hran opravným lakem - viz popis </t>
  </si>
  <si>
    <t>-340984055</t>
  </si>
  <si>
    <t>2*3,14*0,06*5</t>
  </si>
  <si>
    <t>191</t>
  </si>
  <si>
    <t>76400-V-3</t>
  </si>
  <si>
    <t xml:space="preserve">Vyřezání otvoru ve stávající plechové krytině ze šablon + ochrana hran opravným lakem + začištění - viz popis </t>
  </si>
  <si>
    <t>988165213</t>
  </si>
  <si>
    <t>2*(0,6+0,75)</t>
  </si>
  <si>
    <t>2*(0,6+0,6)</t>
  </si>
  <si>
    <t>2*(0,6+0,9)</t>
  </si>
  <si>
    <t>192</t>
  </si>
  <si>
    <t>764314612</t>
  </si>
  <si>
    <t>Lemování prostupů z pozinkovaného plechu s povrchovou úpravou bez lišty, střech s krytinou skládanou nebo z plechu</t>
  </si>
  <si>
    <t>1860616952</t>
  </si>
  <si>
    <t xml:space="preserve">Poznámka k souboru cen:_x000D_
1. V cenách nesjou započteny náklady na připojovací dilatační lištu, tyto lze ocenit cenami souboru cen 764 01 - 162. Dilatační lišta z pozinkovaného plechu s upravený povrchem._x000D_
</t>
  </si>
  <si>
    <t>2,1</t>
  </si>
  <si>
    <t>1,55*0,38</t>
  </si>
  <si>
    <t>4,2</t>
  </si>
  <si>
    <t>1,09*0,57</t>
  </si>
  <si>
    <t>3,4</t>
  </si>
  <si>
    <t>0,525*0,525</t>
  </si>
  <si>
    <t>2,4</t>
  </si>
  <si>
    <t>193</t>
  </si>
  <si>
    <t>998764102</t>
  </si>
  <si>
    <t>Přesun hmot pro konstrukce klempířské stanovený z hmotnosti přesunovaného materiálu vodorovná dopravní vzdálenost do 50 m v objektech výšky přes 6 do 12 m</t>
  </si>
  <si>
    <t>127102674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</si>
  <si>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</si>
  <si>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</si>
  <si>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</si>
  <si>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194</t>
  </si>
  <si>
    <t>766660001</t>
  </si>
  <si>
    <t>Montáž dveřních křídel dřevěných nebo plastových otevíravých do ocelové zárubně povrchově upravených jednokřídlových, šířky do 800 mm</t>
  </si>
  <si>
    <t>1067200655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</si>
  <si>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</si>
  <si>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"vč. PSV-T-T03"</t>
  </si>
  <si>
    <t>6+13</t>
  </si>
  <si>
    <t>"vč. PSV-T-Tw03"</t>
  </si>
  <si>
    <t>3+1</t>
  </si>
  <si>
    <t>"vč. PSV-T-Tw04"</t>
  </si>
  <si>
    <t>10+5</t>
  </si>
  <si>
    <t>195</t>
  </si>
  <si>
    <t>DOD-T03</t>
  </si>
  <si>
    <t>Dveřní křídlo vnitřní 800x2100mm vč. kování, povrchové úpravy, technických požadavků  a doplňků - viz celý popis T03L+P</t>
  </si>
  <si>
    <t>-920618455</t>
  </si>
  <si>
    <t>196</t>
  </si>
  <si>
    <t>DOD-Tw03</t>
  </si>
  <si>
    <t>Dveřní křídlo vnitřní 800x2100mm vč. kování, povrchové úpravy, technických požadavků  a doplňků - viz celý popis Tw03L+P</t>
  </si>
  <si>
    <t>1611477614</t>
  </si>
  <si>
    <t>197</t>
  </si>
  <si>
    <t>DOD-Tw04</t>
  </si>
  <si>
    <t>Dveřní křídlo vnitřní 700x2100mm vč. kování, povrchové úpravy, technických požadavků  a doplňků - viz celý popis Tw04L+P</t>
  </si>
  <si>
    <t>375050116</t>
  </si>
  <si>
    <t>198</t>
  </si>
  <si>
    <t>766660002</t>
  </si>
  <si>
    <t>Montáž dveřních křídel dřevěných nebo plastových otevíravých do ocelové zárubně povrchově upravených jednokřídlových, šířky přes 800 mm</t>
  </si>
  <si>
    <t>883797744</t>
  </si>
  <si>
    <t>"vč. PSV-T-T01</t>
  </si>
  <si>
    <t>4+1</t>
  </si>
  <si>
    <t>"vč. PSV-T-T02</t>
  </si>
  <si>
    <t>199</t>
  </si>
  <si>
    <t>DOD-T01</t>
  </si>
  <si>
    <t>Dveřní křídlo vnitřní 1100x2100mm vč. kování, povrchové úpravy, technických požadavků  a doplňků - viz celý popis T01L+P</t>
  </si>
  <si>
    <t>572389140</t>
  </si>
  <si>
    <t>200</t>
  </si>
  <si>
    <t>DOD-T02</t>
  </si>
  <si>
    <t>Dveřní křídlo vnitřní 900x2100mm vč. kování, povrchové úpravy, technických požadavků  a doplňků - viz celý popis T02L+P</t>
  </si>
  <si>
    <t>1131431769</t>
  </si>
  <si>
    <t>201</t>
  </si>
  <si>
    <t>766660021</t>
  </si>
  <si>
    <t>Montáž dveřních křídel dřevěných nebo plastových otevíravých do ocelové zárubně protipožárních jednokřídlových, šířky do 800 mm</t>
  </si>
  <si>
    <t>283161166</t>
  </si>
  <si>
    <t>"vč. PSV-PO-PO05"</t>
  </si>
  <si>
    <t>202</t>
  </si>
  <si>
    <t>DOD-PO05</t>
  </si>
  <si>
    <t>Dveřní křídlo vnitřní 600x900mm protipožární EW 15 DP3 , bezpečnostní  vč. kování, povrchové úpravy, technických požadavků  a doplňků - viz celý popis PO05L+P</t>
  </si>
  <si>
    <t>1886453864</t>
  </si>
  <si>
    <t>203</t>
  </si>
  <si>
    <t>766660022</t>
  </si>
  <si>
    <t>Montáž dveřních křídel dřevěných nebo plastových otevíravých do ocelové zárubně protipožárních jednokřídlových, šířky přes 800 mm</t>
  </si>
  <si>
    <t>-1879235254</t>
  </si>
  <si>
    <t>"vč. PSV-PO-PO01"</t>
  </si>
  <si>
    <t>"vč. PSV-PO-PO02"</t>
  </si>
  <si>
    <t>1+1</t>
  </si>
  <si>
    <t>"vč. PSV-PO-PO03"</t>
  </si>
  <si>
    <t>204</t>
  </si>
  <si>
    <t>DOD-PO01</t>
  </si>
  <si>
    <t>Dveřní křídlo vnitřní 900x2100mm protipožární EW 15 DP3 , bezpečnostní  vč. kování, povrchové úpravy, technických požadavků  a doplňků - viz celý popis PO01L+P</t>
  </si>
  <si>
    <t>450971110</t>
  </si>
  <si>
    <t>205</t>
  </si>
  <si>
    <t>DOD-PO02</t>
  </si>
  <si>
    <t>Dveřní křídlo vnitřní 900x1970mm protipožární EW 15 DP3 , bezpečnostní  vč. kování, povrchové úpravy, technických požadavků  a doplňků - viz celý popis PO02L+P</t>
  </si>
  <si>
    <t>-2039365117</t>
  </si>
  <si>
    <t>206</t>
  </si>
  <si>
    <t>DOD-PO03</t>
  </si>
  <si>
    <t>Dveřní křídlo vnitřní 1100x1970mm protipožární EW 15 DP1 , bezpečnostní  vč. kování, povrchové úpravy, technických požadavků  a doplňků - viz celý popis PO03L+P</t>
  </si>
  <si>
    <t>444995530</t>
  </si>
  <si>
    <t>207</t>
  </si>
  <si>
    <t>766660161</t>
  </si>
  <si>
    <t>Montáž dveřních křídel dřevěných nebo plastových otevíravých do dřevěné rámové zárubně protipožárních jednokřídlových, šířky do 800 mm</t>
  </si>
  <si>
    <t>2141944314</t>
  </si>
  <si>
    <t>"vč. PSV-PO-PO04"</t>
  </si>
  <si>
    <t>338</t>
  </si>
  <si>
    <t>DOD-PO04</t>
  </si>
  <si>
    <t>Dveřní křídlo vnitřní 600x1450mm protipožární EW 15 DP3 C , bezpečnostní  vč. kování, povrchové úpravy, technických požadavků  a doplňků - viz celý popis PO04L+P</t>
  </si>
  <si>
    <t>2053723902</t>
  </si>
  <si>
    <t>208</t>
  </si>
  <si>
    <t>766682111</t>
  </si>
  <si>
    <t>Montáž zárubní dřevěných, plastových nebo z lamina obložkových, pro dveře jednokřídlové, tloušťky stěny do 170 mm</t>
  </si>
  <si>
    <t>124999361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</si>
  <si>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</si>
  <si>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"vč. PSV-T-T05"</t>
  </si>
  <si>
    <t>209</t>
  </si>
  <si>
    <t>DOD-T05</t>
  </si>
  <si>
    <t>Vnitřní obklad ostění u posuvných dveří vč. povrchové úpravy - viz celý popis T05</t>
  </si>
  <si>
    <t>-1397886518</t>
  </si>
  <si>
    <t>210</t>
  </si>
  <si>
    <t>998766102</t>
  </si>
  <si>
    <t>Přesun hmot pro konstrukce truhlářské stanovený z hmotnosti přesunovaného materiálu vodorovná dopravní vzdálenost do 50 m v objektech výšky přes 6 do 12 m</t>
  </si>
  <si>
    <t>762280452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</si>
  <si>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</si>
  <si>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</si>
  <si>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</si>
  <si>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211</t>
  </si>
  <si>
    <t>767531111</t>
  </si>
  <si>
    <t>Montáž vstupních čistících zón z rohoží kovových nebo plastových</t>
  </si>
  <si>
    <t>155992449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</si>
  <si>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</si>
  <si>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"vč. D1.1-N-01"</t>
  </si>
  <si>
    <t>5,2</t>
  </si>
  <si>
    <t>3,17*1,52</t>
  </si>
  <si>
    <t>212</t>
  </si>
  <si>
    <t>6975210-K1</t>
  </si>
  <si>
    <t>Čisticí celoplošná zóna textilní - _x000D_
100% recyklované polyamidové vlákno , zatavené do podkladu z měkčeného PVC , tl. 8 mm, hmotnost ± 3,8 kg/m2, výška vlákna 6 mm, počet vpichů ± 90.720/m2, absorpce ± 5,3 l/m2. Po dohodě provést případné nalepení lepidlem s PVaC přísadou.</t>
  </si>
  <si>
    <t>-1049720483</t>
  </si>
  <si>
    <t>10,018*1,1 'Přepočtené koeficientem množství</t>
  </si>
  <si>
    <t>213</t>
  </si>
  <si>
    <t>767893811</t>
  </si>
  <si>
    <t>Demontáž stříšek nad venkovními vstupy z kovových profilů, výplň z umělých hmot</t>
  </si>
  <si>
    <t>581716487</t>
  </si>
  <si>
    <t>4,0</t>
  </si>
  <si>
    <t>214</t>
  </si>
  <si>
    <t>767995114</t>
  </si>
  <si>
    <t>Montáž ostatních atypických zámečnických konstrukcí hmotnosti přes 20 do 50 kg</t>
  </si>
  <si>
    <t>kg</t>
  </si>
  <si>
    <t>-923954092</t>
  </si>
  <si>
    <t xml:space="preserve">Poznámka k souboru cen:_x000D_
1. Určení cen se řídí hmotností jednotlivě montovaného dílu konstrukce._x000D_
</t>
  </si>
  <si>
    <t>"vč. PSV-Z-Z08+TZ"</t>
  </si>
  <si>
    <t>196,0</t>
  </si>
  <si>
    <t>"vč. PSV-Z-Z09+TZ"</t>
  </si>
  <si>
    <t>120,0</t>
  </si>
  <si>
    <t>215</t>
  </si>
  <si>
    <t>DOD-Z08</t>
  </si>
  <si>
    <t>Ocelové nosníky pro manipulační závěsy vč. kotvení, kotev  a povrchové úpravy - viz celý popis Z08</t>
  </si>
  <si>
    <t>1552784649</t>
  </si>
  <si>
    <t>216</t>
  </si>
  <si>
    <t>DOD-Z09</t>
  </si>
  <si>
    <t>Ocelové nosníky pro manipulační závěsy vč. kotvení, kotev  a povrchové úpravy - viz celý popis Z09</t>
  </si>
  <si>
    <t>632237051</t>
  </si>
  <si>
    <t>217</t>
  </si>
  <si>
    <t>767995115</t>
  </si>
  <si>
    <t>Montáž ostatních atypických zámečnických konstrukcí hmotnosti přes 50 do 100 kg</t>
  </si>
  <si>
    <t>-343096090</t>
  </si>
  <si>
    <t>526,76</t>
  </si>
  <si>
    <t>2569,25</t>
  </si>
  <si>
    <t>218</t>
  </si>
  <si>
    <t>DOD-OK-01</t>
  </si>
  <si>
    <t>Ocelová konstrukce - zesílení stropní konstrukce nad 1.pp vč. kotvení a povrchové úpravy - viz popis</t>
  </si>
  <si>
    <t>586776463</t>
  </si>
  <si>
    <t>219</t>
  </si>
  <si>
    <t>DOD-OK-02</t>
  </si>
  <si>
    <t>Ocelová konstrukce - zesílení zděných pilířů v 1.np  vč. kotvení a povrchové úpravy - viz popis</t>
  </si>
  <si>
    <t>-1014856534</t>
  </si>
  <si>
    <t>220</t>
  </si>
  <si>
    <t>DOD-OK-01k</t>
  </si>
  <si>
    <t>Ocelová konstrukce - zesílení stropní konstrukce nad 1.pp - chemické kotvy vč. vyvrtání otvorů   - viz popis</t>
  </si>
  <si>
    <t>136563334</t>
  </si>
  <si>
    <t>221</t>
  </si>
  <si>
    <t>DOD-OK-02k</t>
  </si>
  <si>
    <t>Ocelová konstrukce - zesílení zděných pilířů v 1.np  - chemické kotvy vč. vyvrtání otvorů   - viz popis</t>
  </si>
  <si>
    <t>-1204028549</t>
  </si>
  <si>
    <t>222</t>
  </si>
  <si>
    <t>767-P01</t>
  </si>
  <si>
    <t>M+D Prosklená hliníková stěna 2720x3000mm s dvoukřídlovými dveřmi vč kování, kotvení, povrchové úpravy a všech technických požadavků - viz celý popis P01</t>
  </si>
  <si>
    <t>750726278</t>
  </si>
  <si>
    <t>223</t>
  </si>
  <si>
    <t>767-P02</t>
  </si>
  <si>
    <t>M+D Prosklená hliníková stěna 1040x3000mm s jednokřídlovými dveřmi vč kování, kotvení, povrchové úpravy a všech technických požadavků - viz celý popis P02</t>
  </si>
  <si>
    <t>-1221620152</t>
  </si>
  <si>
    <t>224</t>
  </si>
  <si>
    <t>767-P03</t>
  </si>
  <si>
    <t>M+D Prosklená hliníková stěna 1040x3000mm s jednokřídlovými dveřmi vč kování, kotvení, povrchové úpravy a všech technických požadavků - viz celý popis P03</t>
  </si>
  <si>
    <t>2073635977</t>
  </si>
  <si>
    <t>225</t>
  </si>
  <si>
    <t>767-P04</t>
  </si>
  <si>
    <t>M+D Prosklená hliníková stěna 1660x3600mm s dvoukřídlovými dveřmi vč kování, kotvení, povrchové úpravy a všech technických požadavků - viz celý popis P04</t>
  </si>
  <si>
    <t>105061015</t>
  </si>
  <si>
    <t>226</t>
  </si>
  <si>
    <t>767-P05</t>
  </si>
  <si>
    <t>M+D Prosklená hliníková stěna 1660x3600mm s dvoukřídlovými dveřmi vč kování, kotvení, povrchové úpravy a všech technických požadavků - viz celý popis P05</t>
  </si>
  <si>
    <t>-1305106582</t>
  </si>
  <si>
    <t>227</t>
  </si>
  <si>
    <t>767-P06</t>
  </si>
  <si>
    <t>M+D Prosklená hliníková stěna 1200x3600mm s posuvnými dveřmi vč kování, kotvení, povrchové úpravy a všech technických požadavků - viz celý popis P06</t>
  </si>
  <si>
    <t>899837238</t>
  </si>
  <si>
    <t>228</t>
  </si>
  <si>
    <t>767-P07</t>
  </si>
  <si>
    <t>M+D Prosklená hliníkové posuvné dveře 850x2125mm s posuvné na stěnu vč kování, kotvení, povrchové úpravy a všech technických požadavků - viz celý popis P07</t>
  </si>
  <si>
    <t>-509447593</t>
  </si>
  <si>
    <t>229</t>
  </si>
  <si>
    <t>767-P08</t>
  </si>
  <si>
    <t>M+D Prosklená hliníkové posuvné dveře 850x2125mm s posuvné na stěnu vč kování, kotvení, povrchové úpravy a všech technických požadavků - viz celý popis P08</t>
  </si>
  <si>
    <t>-679443025</t>
  </si>
  <si>
    <t>230</t>
  </si>
  <si>
    <t>767-P09</t>
  </si>
  <si>
    <t>M+D Dvojdílný nadsvětlík pevný 4185x1500mm s posuvné na stěnu vč kování, kotvení, povrchové úpravy a všech technických požadavků - viz celý popis P09</t>
  </si>
  <si>
    <t>982316706</t>
  </si>
  <si>
    <t>231</t>
  </si>
  <si>
    <t>767-P10</t>
  </si>
  <si>
    <t>M+D Prosklená hliníková schodišťová stěna 3000x3000mm s dvoukřídlovými dveřmi vč kování, kotvení, povrchové úpravy a všech technických požadavků - viz celý popis P10</t>
  </si>
  <si>
    <t>1585273814</t>
  </si>
  <si>
    <t>232</t>
  </si>
  <si>
    <t>767-P11</t>
  </si>
  <si>
    <t>M+D Prosklená hliníková stěna 2720x3000mm s dvoukřídlovými dveřmi vč kování, kotvení, povrchové úpravy a všech technických požadavků - viz celý popis P11</t>
  </si>
  <si>
    <t>-815167588</t>
  </si>
  <si>
    <t>233</t>
  </si>
  <si>
    <t>767-P12</t>
  </si>
  <si>
    <t>M+D Prosklená hliníková stěna 1640x2960mm s dvoukřídlovými dveřmi vč kování, kotvení, povrchové úpravy a všech technických požadavků - viz celý popis P12</t>
  </si>
  <si>
    <t>-677160463</t>
  </si>
  <si>
    <t>234</t>
  </si>
  <si>
    <t>767-P13</t>
  </si>
  <si>
    <t>M+D Prosklená hliníková stěna 1040x3000mm s jednokřídlovými dveřmi vč kování, kotvení, povrchové úpravy a všech technických požadavků - viz celý popis P13</t>
  </si>
  <si>
    <t>1701644861</t>
  </si>
  <si>
    <t>235</t>
  </si>
  <si>
    <t>767-P14</t>
  </si>
  <si>
    <t>M+D Prosklená hliníková stěna 1040x3000mm s jednokřídlovými dveřmi vč kování, kotvení, povrchové úpravy a všech technických požadavků - viz celý popis P14</t>
  </si>
  <si>
    <t>263995877</t>
  </si>
  <si>
    <t>236</t>
  </si>
  <si>
    <t>767-P15</t>
  </si>
  <si>
    <t>M+D Prosklená hliníková schodišťová stěna 3170x3000mm s dvoukřídlovými dveřmi vč kování, kotvení, povrchové úpravy a všech technických požadavků - viz celý popis P15</t>
  </si>
  <si>
    <t>-739037901</t>
  </si>
  <si>
    <t>237</t>
  </si>
  <si>
    <t>767-P16</t>
  </si>
  <si>
    <t>M+D Posuvné okénko ve vrátnici 900x 1100mm vč. kotvení, kování, povrchové úpravy a všech technických požadavků - viz celý popis P16</t>
  </si>
  <si>
    <t>1494050614</t>
  </si>
  <si>
    <t>238</t>
  </si>
  <si>
    <t>767-PP-1.1</t>
  </si>
  <si>
    <t xml:space="preserve">M+D Sestava 1.1 - Prosklené příčky vč. kotvení, kování,pomocné ocelové konstrukce, povrchové úpravy, doplňků a všech technických požadavků - viz celý popis PP1+PP2 +konkrétní sestavy </t>
  </si>
  <si>
    <t>1854833241</t>
  </si>
  <si>
    <t>239</t>
  </si>
  <si>
    <t>767-PP-1.2</t>
  </si>
  <si>
    <t xml:space="preserve">M+D Sestava 1.2 - Prosklené příčky vč. kotvení, kování,pomocné ocelové konstrukce, povrchové úpravy, doplňků a všech technických požadavků - viz celý popis PP1+PP2 +konkrétní sestavy </t>
  </si>
  <si>
    <t>2103211552</t>
  </si>
  <si>
    <t>240</t>
  </si>
  <si>
    <t>767-PP-1.3</t>
  </si>
  <si>
    <t xml:space="preserve">M+D Sestava 1.3 - Prosklené příčky vč. kotvení, kování,pomocné ocelové konstrukce, povrchové úpravy, doplňků a všech technických požadavků - viz celý popis PP1+PP2 +konkrétní sestavy </t>
  </si>
  <si>
    <t>1385674226</t>
  </si>
  <si>
    <t>241</t>
  </si>
  <si>
    <t>767-PP-1.4</t>
  </si>
  <si>
    <t xml:space="preserve">M+D Sestava 1.4 - Prosklené příčky vč. kotvení, kování,pomocné ocelové konstrukce, povrchové úpravy, doplňků a všech technických požadavků - viz celý popis PP1+PP2 +konkrétní sestavy </t>
  </si>
  <si>
    <t>-295469780</t>
  </si>
  <si>
    <t>242</t>
  </si>
  <si>
    <t>767-PP-1.5</t>
  </si>
  <si>
    <t xml:space="preserve">M+D Sestava 1.5 - Prosklené příčky vč. kotvení, kování,pomocné ocelové konstrukce, povrchové úpravy, doplňků a všech technických požadavků - viz celý popis PP1+PP2 +konkrétní sestavy </t>
  </si>
  <si>
    <t>-366091202</t>
  </si>
  <si>
    <t>243</t>
  </si>
  <si>
    <t>767-PP-1.6</t>
  </si>
  <si>
    <t xml:space="preserve">M+D Sestava 1.6 - Prosklené příčky vč. kotvení, kování,pomocné ocelové konstrukce, povrchové úpravy, doplňků a všech technických požadavků - viz celý popis PP1+PP2 +konkrétní sestavy </t>
  </si>
  <si>
    <t>-1090087095</t>
  </si>
  <si>
    <t>244</t>
  </si>
  <si>
    <t>767-PP-1.7</t>
  </si>
  <si>
    <t xml:space="preserve">M+D Sestava 1.7 - Prosklené příčky vč. kotvení, kování,pomocné ocelové konstrukce, povrchové úpravy, doplňků a všech technických požadavků - viz celý popis PP1+PP2 +konkrétní sestavy </t>
  </si>
  <si>
    <t>-1106501653</t>
  </si>
  <si>
    <t>245</t>
  </si>
  <si>
    <t>767-PP-1.8</t>
  </si>
  <si>
    <t xml:space="preserve">M+D Sestava 1.8 - Prosklené příčky vč. kotvení, kování,pomocné ocelové konstrukce, povrchové úpravy, doplňků a všech technických požadavků - viz celý popis PP1+PP2 +konkrétní sestavy </t>
  </si>
  <si>
    <t>992513496</t>
  </si>
  <si>
    <t>246</t>
  </si>
  <si>
    <t>767-PP-1.9</t>
  </si>
  <si>
    <t xml:space="preserve">M+D Sestava 1.9 - Prosklené příčky vč. kotvení, kování,pomocné ocelové konstrukce, povrchové úpravy, doplňků a všech technických požadavků - viz celý popis PP1+PP2 +konkrétní sestavy </t>
  </si>
  <si>
    <t>914141726</t>
  </si>
  <si>
    <t>247</t>
  </si>
  <si>
    <t>767-PP-2.1</t>
  </si>
  <si>
    <t xml:space="preserve">M+D Sestava 2.1 - Prosklené příčky vč. kotvení, kování,pomocné ocelové konstrukce, povrchové úpravy, doplňků a všech technických požadavků - viz celý popis PP1+PP2 +konkrétní sestavy </t>
  </si>
  <si>
    <t>-1517276373</t>
  </si>
  <si>
    <t>248</t>
  </si>
  <si>
    <t>767-PP-2.2</t>
  </si>
  <si>
    <t xml:space="preserve">M+D Sestava 2.2 - Prosklené příčky vč. kotvení, kování,pomocné ocelové konstrukce, povrchové úpravy, doplňků a všech technických požadavků - viz celý popis PP1+PP2 +konkrétní sestavy </t>
  </si>
  <si>
    <t>-1549438568</t>
  </si>
  <si>
    <t>249</t>
  </si>
  <si>
    <t>767-PP-2.3</t>
  </si>
  <si>
    <t xml:space="preserve">M+D Sestava 2.3 - Prosklené příčky vč. kotvení, kování,pomocné ocelové konstrukce, povrchové úpravy, doplňků a všech technických požadavků - viz celý popis PP1+PP2 +konkrétní sestavy </t>
  </si>
  <si>
    <t>-1819739632</t>
  </si>
  <si>
    <t>250</t>
  </si>
  <si>
    <t>767-Z01</t>
  </si>
  <si>
    <t>M+D Sestava dvoustupňové plošiny vč. závěsu na stropní HEA nosníky vč. kotvení, doplňků, povrchové úpravy - viz celý popis PSV-Z-Z01</t>
  </si>
  <si>
    <t>1788458905</t>
  </si>
  <si>
    <t>251</t>
  </si>
  <si>
    <t>767-Z02</t>
  </si>
  <si>
    <t>M+D Přímá, šikmá plně automatická schodišťová zdvihací plošina s bateriovým pohonem vč. doplňků - viz celý popis PSV-Z-Z02</t>
  </si>
  <si>
    <t>276784337</t>
  </si>
  <si>
    <t>252</t>
  </si>
  <si>
    <t>767-Z03</t>
  </si>
  <si>
    <t>M+D Stojiny pod kompresor vč. kotvení, kotev, povrchové úpravy a doplňků - viz celý popis PSV-Z-Z03</t>
  </si>
  <si>
    <t>-371017892</t>
  </si>
  <si>
    <t>253</t>
  </si>
  <si>
    <t>767-Z04</t>
  </si>
  <si>
    <t>M+D Repase stávajícího atyp. poklopu pro zadláždění 600x800mm - viz celý popis PSV-Z-Z04</t>
  </si>
  <si>
    <t>157790439</t>
  </si>
  <si>
    <t>254</t>
  </si>
  <si>
    <t>767-Z05</t>
  </si>
  <si>
    <t>M+D Repase stávajícího atyp. poklopu pro zadláždění 600x600mm - viz celý popis PSV-Z-Z05</t>
  </si>
  <si>
    <t>36328719</t>
  </si>
  <si>
    <t>255</t>
  </si>
  <si>
    <t>767-Z06</t>
  </si>
  <si>
    <t>M+D Repase stávajícího atyp. poklopu pro zadláždění 900x600mm - viz celý popis PSV-Z-Z06</t>
  </si>
  <si>
    <t>914237227</t>
  </si>
  <si>
    <t>256</t>
  </si>
  <si>
    <t>767-Z07</t>
  </si>
  <si>
    <t>M+D Hliníková vrata - hliníková lamelová roláda 4890x3700mm vč. kotvení, doplňků, povrchové úpravy - viz celý popis PSV-Z-Z07</t>
  </si>
  <si>
    <t>-987298113</t>
  </si>
  <si>
    <t>257</t>
  </si>
  <si>
    <t>767-ZD</t>
  </si>
  <si>
    <t>M+D Zdvojená podlaha _x000D_
Zdvojená podlaha je tvořena nášlapnými deskami formátu 600 x 600 mm ze speciální dřevotřísky o vysoké objemové hmotnosti a tloušťce 38 mm. Boční hrany jsou kryty plastovou lištou z důvodu ochrany proti nárazu a vlhkosti. Pro dosažení bezespárového styku jsou hrany desek zkoseny pod úhlem 4°. Spodní strana je opatřena hliníkovou fólií, případně pozinkovaným plechem. Desky jsou neseny ocelovými, výškově stavitelnými stojkami s antikorozní úpravou žlutým chromátem, které se lepí pružným tmelem na podkladní beton, napuštěný penetračním nátěrem. Celková výška podlahy ( vč stojek ) činí cca 325 mm (zaměřit dle skutečnosti).</t>
  </si>
  <si>
    <t>292872099</t>
  </si>
  <si>
    <t>zp</t>
  </si>
  <si>
    <t>258</t>
  </si>
  <si>
    <t>998767102</t>
  </si>
  <si>
    <t>Přesun hmot pro zámečnické konstrukce stanovený z hmotnosti přesunovaného materiálu vodorovná dopravní vzdálenost do 50 m v objektech výšky přes 6 do 12 m</t>
  </si>
  <si>
    <t>-1938270163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</si>
  <si>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</si>
  <si>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767-AL</t>
  </si>
  <si>
    <t>Konstrukce - výplně otvorů</t>
  </si>
  <si>
    <t>259</t>
  </si>
  <si>
    <t>767-H10</t>
  </si>
  <si>
    <t>M+D hliníkové prosklené dvoukřídlové otočné dveře s pevně zaskleným nadsvětlíkem, panikové kování (ext. koule, int. hrazdy), el. vrátný, oboustrané vodorovné madlo na obou křídlech, samozavírač+stavěč na aktivním křídle, zasklení - izolační trojsklo čiré Ug = 0,6W/m2K, do výšky 400mm - plná výplň, vnější a vnitřní sklo bezp. VSG 33.1, rozm. 1890x3000mm 			_x000D_
- dle technických požadavků - viz popis H10</t>
  </si>
  <si>
    <t>515870072</t>
  </si>
  <si>
    <t>260</t>
  </si>
  <si>
    <t>767-H13</t>
  </si>
  <si>
    <t>M+D hliníkové prosklené dvoukřídlové otočné dveře, panikové kování (ext. koule, int. hrazdy), el. vrátný, oboustrané vodorovné madlo na obou křídlech, samozavírač+stavěč na aktivním křídle, zasklení - izolační trojsklo čiré Ug = 0,6W/m2K, do výšky 400mm - plná výplň, vnější a vnitřní sklo bezp. VSG 33.1, rozm. 1980x2200mm 							_x000D_
- dle technických požadavků - viz popis H13</t>
  </si>
  <si>
    <t>-1143279026</t>
  </si>
  <si>
    <t>771</t>
  </si>
  <si>
    <t>Podlahy z dlaždic</t>
  </si>
  <si>
    <t>261</t>
  </si>
  <si>
    <t>771471810</t>
  </si>
  <si>
    <t>Demontáž soklíků z dlaždic keramických kladených do malty rovných</t>
  </si>
  <si>
    <t>-953009252</t>
  </si>
  <si>
    <t>(1,5+3,7+1,5)*2</t>
  </si>
  <si>
    <t>(1,67+3,7+1,37)*2</t>
  </si>
  <si>
    <t>85,0</t>
  </si>
  <si>
    <t>262</t>
  </si>
  <si>
    <t>771471830</t>
  </si>
  <si>
    <t>Demontáž soklíků z dlaždic keramických kladených do malty schodišťových</t>
  </si>
  <si>
    <t>-270074974</t>
  </si>
  <si>
    <t>16*0,6*2</t>
  </si>
  <si>
    <t>263</t>
  </si>
  <si>
    <t>771571810</t>
  </si>
  <si>
    <t>Demontáž podlah z dlaždic keramických kladených do malty</t>
  </si>
  <si>
    <t>1025475049</t>
  </si>
  <si>
    <t>3,9+8,4</t>
  </si>
  <si>
    <t>11,5+62,3</t>
  </si>
  <si>
    <t>8,1+8,0+9,0+5,0+7,3+62,3+8,7+1,1+4,8</t>
  </si>
  <si>
    <t>15,6+12,2</t>
  </si>
  <si>
    <t>11,2</t>
  </si>
  <si>
    <t>8,0+8,0+9,0+7,4+4,8+18,8+8,5+1,2</t>
  </si>
  <si>
    <t>264</t>
  </si>
  <si>
    <t>771574153-</t>
  </si>
  <si>
    <t>Montáž podlah z dlaždic keramických lepených flexibilním lepidlem režných nebo glazovaných velkoformátových s rozlivovým lepidlem přes 2 do 4 ks/ m2_x000D_
Pružný lepicí tmel (maltová směs s elestifikující přísadou z umělé hmoty) – nanášeno dle technolog. předpisu zubovou stěrkou 4 -5 mm – spotřeba 2,5 kg/m2 – tl. 3 mm.</t>
  </si>
  <si>
    <t>-1990330448</t>
  </si>
  <si>
    <t>8,2+3,7+4,5+9,0+7,1+8,6+1,1</t>
  </si>
  <si>
    <t>265</t>
  </si>
  <si>
    <t>59761309-KD1</t>
  </si>
  <si>
    <t xml:space="preserve">_x000D_
dlažba slinutá,  kakaové barvy, rettifikovaná se strukturou jemného textilu otisknutého v betonu,  rettifikovaná, neglazovaná, protiskluz R10, monokalibr, s lesklými malými akcenty. Formát : 596x596 mm….... tl. 9,5 mm. (spárování – viz úvodní strana) Barva barvy velmi světlé bílé kávy . </t>
  </si>
  <si>
    <t>-1554912967</t>
  </si>
  <si>
    <t>42,2*1,15 'Přepočtené koeficientem množství</t>
  </si>
  <si>
    <t>266</t>
  </si>
  <si>
    <t>59761309-KD2</t>
  </si>
  <si>
    <t xml:space="preserve">_x000D_
Dlažba slinutá,  bílošedé barvy, rettifikovaná se strukturou jemného textilu otisknutého v betonu,  rettifikovaná, neglazovaná, protiskluz R10, monokalibr, s lesklými malými akcenty. Formát : Formát : 596x596 mm….... tl. 9,5 mm (spárování – viz úvodní strana) Barva barvy velmi světlé bílé kávy . </t>
  </si>
  <si>
    <t>-1087385052</t>
  </si>
  <si>
    <t>6,7*1,15 'Přepočtené koeficientem množství</t>
  </si>
  <si>
    <t>267</t>
  </si>
  <si>
    <t>59761309-KD3</t>
  </si>
  <si>
    <t xml:space="preserve">_x000D_
dlažba slinutá, kakaové barvy, rettifikovaná se strukturou jemného textilu otisknutého v betonu,  rettifikovaná, neglazovaná, protiskluz R10, monokalibr, s lesklými malými akcenty. Formát : 596x596 mm….... tl. 9,5 mm. (spárování – viz úvodní strana).  </t>
  </si>
  <si>
    <t>1970320603</t>
  </si>
  <si>
    <t>11,7*1,15 'Přepočtené koeficientem množství</t>
  </si>
  <si>
    <t>268</t>
  </si>
  <si>
    <t>59761309-KD4</t>
  </si>
  <si>
    <t xml:space="preserve">_x000D_
dlažba slinutá, kakaové barvy, rettifikovaná se strukturou jemného textilu otisknutého v betonu,  rettifikovaná, neglazovaná, protiskluz R10, monokalibr, s lesklými malými akcenty. Formát : 596x596 mm….... tl. 9,5 mm. (spárování – viz úvodní strana).  Cenová hladina cca 940 Kč/m2._x000D_
</t>
  </si>
  <si>
    <t>513466933</t>
  </si>
  <si>
    <t>51,5*1,15 'Přepočtené koeficientem množství</t>
  </si>
  <si>
    <t>269</t>
  </si>
  <si>
    <t>771579191</t>
  </si>
  <si>
    <t>Montáž podlah z dlaždic keramických lepených flexibilním lepidlem Příplatek k cenám za plochu do 5 m2 jednotlivě</t>
  </si>
  <si>
    <t>-1855454764</t>
  </si>
  <si>
    <t xml:space="preserve">Poznámka k souboru cen:_x000D_
1. Položky jsou učeny pro všechy druhy povrchových úprav._x000D_
</t>
  </si>
  <si>
    <t>3,7+4,5+1,1+4,8+4,6</t>
  </si>
  <si>
    <t>270</t>
  </si>
  <si>
    <t>771579198</t>
  </si>
  <si>
    <t>Montáž podlah z dlaždic keramických Příplatek k cenám za spárovací tmel</t>
  </si>
  <si>
    <t>1817634956</t>
  </si>
  <si>
    <t>271</t>
  </si>
  <si>
    <t>771591111</t>
  </si>
  <si>
    <t>Příprava podkladu před provedením dlažby nátěr penetrační na podlahu</t>
  </si>
  <si>
    <t>-2059440243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</si>
  <si>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</si>
  <si>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272</t>
  </si>
  <si>
    <t>771591115</t>
  </si>
  <si>
    <t>Podlahy - dokončovací práce spárování silikonem</t>
  </si>
  <si>
    <t>-1346216800</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</si>
  <si>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</si>
  <si>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273</t>
  </si>
  <si>
    <t>771591171</t>
  </si>
  <si>
    <t>Příprava podkladu před provedením dlažby montáž profilu ukončujícího profilu pro plynulý přechod (dlažba-koberec apod.)</t>
  </si>
  <si>
    <t>823334655</t>
  </si>
  <si>
    <t>274</t>
  </si>
  <si>
    <t>590541</t>
  </si>
  <si>
    <t>Systémy podlahové a stěnové systém Schlüter - ukončení podlah Schlüter-RENO-AV profil přechodový, materiál: hliník, L= 2,5 m typ                   výška x šířka x délka AVT 100 B20    10 x 20 x 2500 mm</t>
  </si>
  <si>
    <t>2115957343</t>
  </si>
  <si>
    <t>68*1,1 'Přepočtené koeficientem množství</t>
  </si>
  <si>
    <t>275</t>
  </si>
  <si>
    <t>771591185</t>
  </si>
  <si>
    <t>Podlahy - dokončovací práce pracnější řezání dlaždic keramických rovné</t>
  </si>
  <si>
    <t>184868971</t>
  </si>
  <si>
    <t>276</t>
  </si>
  <si>
    <t>998771102</t>
  </si>
  <si>
    <t>Přesun hmot pro podlahy z dlaždic stanovený z hmotnosti přesunovaného materiálu vodorovná dopravní vzdálenost do 50 m v objektech výšky přes 6 do 12 m</t>
  </si>
  <si>
    <t>1301790354</t>
  </si>
  <si>
    <t>775</t>
  </si>
  <si>
    <t>Podlahy skládané</t>
  </si>
  <si>
    <t>277</t>
  </si>
  <si>
    <t>775541811</t>
  </si>
  <si>
    <t>Demontáž plovoucích podlah laminátových lepených</t>
  </si>
  <si>
    <t>-1964643354</t>
  </si>
  <si>
    <t>776</t>
  </si>
  <si>
    <t>Podlahy povlakové</t>
  </si>
  <si>
    <t>278</t>
  </si>
  <si>
    <t>776111112</t>
  </si>
  <si>
    <t>Příprava podkladu broušení podlah nového podkladu betonového</t>
  </si>
  <si>
    <t>203182556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</si>
  <si>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</si>
  <si>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279</t>
  </si>
  <si>
    <t>776111311</t>
  </si>
  <si>
    <t>Příprava podkladu vysátí podlah</t>
  </si>
  <si>
    <t>-1761479429</t>
  </si>
  <si>
    <t>280</t>
  </si>
  <si>
    <t>776121311</t>
  </si>
  <si>
    <t>Příprava podkladu penetrace vodou ředitelná na savý podklad (válečkováním) ředěná v poměru 1:1 podlah</t>
  </si>
  <si>
    <t>-1425977966</t>
  </si>
  <si>
    <t>281</t>
  </si>
  <si>
    <t>776141121-V</t>
  </si>
  <si>
    <t xml:space="preserve">Příprava podkladu vyrovnání samonivelační stěrkou podlah min.pevnosti 30 MPa, tloušťky do 3 mm - samonivelační, voděodolná </t>
  </si>
  <si>
    <t>896073862</t>
  </si>
  <si>
    <t>282</t>
  </si>
  <si>
    <t>776201811</t>
  </si>
  <si>
    <t>Demontáž povlakových podlahovin lepených ručně bez podložky</t>
  </si>
  <si>
    <t>614340031</t>
  </si>
  <si>
    <t>17,7+10,6+10,0+14,5+11,1</t>
  </si>
  <si>
    <t>14,8+15,7+13,2+13,2+22,2+12,9+32,3+5,0</t>
  </si>
  <si>
    <t>8,4</t>
  </si>
  <si>
    <t>"čist.koberec"</t>
  </si>
  <si>
    <t>5,4</t>
  </si>
  <si>
    <t>27,1+20,7+34,9+15,7+15,7</t>
  </si>
  <si>
    <t>17,2+20,7+15,2+10,4+16,4+28,5+14,7</t>
  </si>
  <si>
    <t>14,9+16,2+27,9+70,8+21,9+13,0+32,1</t>
  </si>
  <si>
    <t>283</t>
  </si>
  <si>
    <t>776201812</t>
  </si>
  <si>
    <t>Demontáž povlakových podlahovin lepených ručně s podložkou</t>
  </si>
  <si>
    <t>-25514771</t>
  </si>
  <si>
    <t>27,1+31,3+15,4+15,7+34,9+21,1</t>
  </si>
  <si>
    <t>108,6</t>
  </si>
  <si>
    <t>56,1+63,3</t>
  </si>
  <si>
    <t>284</t>
  </si>
  <si>
    <t>776211111</t>
  </si>
  <si>
    <t>Montáž textilních podlahovin lepením pásů standardních</t>
  </si>
  <si>
    <t>979856879</t>
  </si>
  <si>
    <t xml:space="preserve">Poznámka k souboru cen:_x000D_
1. V cenách 776 21-2111 a 776 21-2121 montáž volným položením jsou započteny i náklady na dodávku pásky._x000D_
</t>
  </si>
  <si>
    <t>13,2+13,2</t>
  </si>
  <si>
    <t>27,1</t>
  </si>
  <si>
    <t>285</t>
  </si>
  <si>
    <t>6975105-KOB</t>
  </si>
  <si>
    <t>Textilní podlahovina – 100% polyamidové zátěžové smyčkové, stálobarevné, antistatické koberce pro vysoké zatížení od kolečkových židlí a celkové minimální gramáži min.650 gr/m2. Požadovaná životnost textilních podlahovin je min. 10 let, pro přípravu podkladu (stěrkování) a lepení použít systémovou skladbu. Barevný odstín koberce určí architekt dle aktuálního vzorkovníku barev.  Tl.koberce do 8 mm.</t>
  </si>
  <si>
    <t>-1365427189</t>
  </si>
  <si>
    <t>53,5*1,1 'Přepočtené koeficientem množství</t>
  </si>
  <si>
    <t>286</t>
  </si>
  <si>
    <t>776221111-</t>
  </si>
  <si>
    <t>Montáž podlahovin z PVC lepením standardním lepidlem z pásů standardních_x000D_
Mokré lepení disperzním lepidlem pro vinylové a PVC podlahoviny – 250-300 gr/m2 (relativní vlhkost podkladu RH do max.85% (3%CV) + válcování (válec 45-70 kg). Švy svařovány za horka pomocí svařovacích šňůr . Tl.do 1 mm.</t>
  </si>
  <si>
    <t>-2125945517</t>
  </si>
  <si>
    <t>27,1+31,3+8,2+9,0+6,4+34,9+21,5+76,3</t>
  </si>
  <si>
    <t>14,8+15,7+62,3+17,2+15,3+6,3+10,2+10,0</t>
  </si>
  <si>
    <t>98,8+20,2+21,3</t>
  </si>
  <si>
    <t>16,1+31,3+57,5+15,7+15,7+60,5</t>
  </si>
  <si>
    <t>54,1+64,6+42,0</t>
  </si>
  <si>
    <t>14,9+11,7+60,7</t>
  </si>
  <si>
    <t>287</t>
  </si>
  <si>
    <t>284110-PVC1</t>
  </si>
  <si>
    <t>Vysoce zátěžová homogenní vinylová podlahová krytina v rolích. Celková tloušťka 2mm, laserem tvrzená povrchová úprava s vysokou odolností vůči chemikáliím nevyžadující aplikaci ochranných emulzí.  Reakce na oheň Bfl-s1, váha ≤ 2780 g/m2, součinitel smykového tření dle ČSN 744507 min. 0,6. TVOC po 28 dnech &lt; 10μg/ m3 dle ISO 16000-6. Bez obsahu těžkých kovů a ftalátů spadajících do skupiny CMR (karcinogeny, mutageny, reprotoxika dle REACH). Sokl podlahoviny vytvořen ostrým ohybem a přetažením na stěnu do výšky 80 mm. Dezén a barva podlahoviny bude vybrána z aktuálního vzorkovníku architektem před objednáním. Tloušťka podlahoviny 2,0 mm.</t>
  </si>
  <si>
    <t>1671775576</t>
  </si>
  <si>
    <t>366,5*1,1 'Přepočtené koeficientem množství</t>
  </si>
  <si>
    <t>288</t>
  </si>
  <si>
    <t>284110-PVC2</t>
  </si>
  <si>
    <t>-1803911714</t>
  </si>
  <si>
    <t>140,3*1,1 'Přepočtené koeficientem množství</t>
  </si>
  <si>
    <t>289</t>
  </si>
  <si>
    <t>284110-PVC2zp</t>
  </si>
  <si>
    <t xml:space="preserve">_x000D_
Vysoce zátěžová homogenní vinylová podlahová krytina ve čtvercích dle zvolené zdvojené podlahy. Celková tloušťka 2mm, laserem tvrzená povrchová úprava s vysokou odolností vůči chemikáliím nevyžadující aplikaci ochranných emulzí.  Reakce na oheň Bfl-s1, váha ≤ 2780 g/m2, součinitel smykového tření dle ČSN 744507 min. 0,6. TVOC po 28 dnech &lt; 10μg/ m3 dle ISO 16000-6. Bez obsahu těžkých kovů a ftalátů spadajících do skupiny CMR (karcinogeny, mutageny, reprotoxika dle REACH). Sokl podlahoviny vytvořen ostrým ohybem a přetažením na stěnu do výšky 80 mm. Dezén a barva podlahoviny bude vybrána z aktuálního vzorkovníku </t>
  </si>
  <si>
    <t>-2031657855</t>
  </si>
  <si>
    <t>7,7*1,1 'Přepočtené koeficientem množství</t>
  </si>
  <si>
    <t>290</t>
  </si>
  <si>
    <t>284110-PVC3</t>
  </si>
  <si>
    <t xml:space="preserve">Vysoce zátěžová homogenní vinylová podlahová krytina v rolích s podložkou. Celková tloušťka 2,0 mm, laserem tvrzená povrchová úprava s vysokou odolností vůči chemikáliím nevyžadující aplikaci ochranných emulzí.  Reakce na oheň Bfl-s1, váha ≤ 2600 g/m2, součinitel smykového tření dle ČSN 744507 min. 0,6. TVOC po 28 dnech &lt; 10μg/ m3 dle ISO 16000-6. Bez obsahu těžkých kovů a ftalátů spadajících do skupiny CMR (karcinogeny, mutageny, reprotoxika dle REACH). Sokl podlahoviny vytvořen ostrým ohybem a přetažením na stěnu do výšky 80 mm. Dezén a barva podlahoviny bude vybrána z aktuálního vzorkovníku architektem před objednáním. Tloušťka podlahoviny 2 mm ( viz skladba PVC1). </t>
  </si>
  <si>
    <t>806567155</t>
  </si>
  <si>
    <t>444,8*1,1 'Přepočtené koeficientem množství</t>
  </si>
  <si>
    <t>291</t>
  </si>
  <si>
    <t>776221111-R</t>
  </si>
  <si>
    <t>Montáž podlahovin z PVC lepením standardním lepidlem z pásů standardních_x000D_
Mokré lepení disperzním lepidlem pro vinylové a PVC podlahoviny – 250-300 gr/m2 (relativní vlhkost podkladu RH do max.85% (3%CV) + válcování (válec 45-70 kg). Švy svařovány za horka pomocí svařovacích šňůr . Tl.do 1 mm._x000D_
_x000D_
Podklad musí být připraven v souladu s ČSN 744505. Na podklad je celoplošně lepená víceúčelová sportovní krytina za pomocí polyuretanového lepidla. Role jsou svařeny za tepla pomocí horkovzdušné pistole a speciálního provazce o tloušťce 5mm v barvě krytiny.</t>
  </si>
  <si>
    <t>287935285</t>
  </si>
  <si>
    <t>44,9+21,9+20,2+36,0</t>
  </si>
  <si>
    <t>292</t>
  </si>
  <si>
    <t>284110-PVCS</t>
  </si>
  <si>
    <t xml:space="preserve">Víceúčelová sportovní vinylová podlahová krytina. Rubová hustá pěna, výztuha ze skelné sítě, nášlapná kalandrovaná vrstva probarvená v tloušťce. Ošetřeno UV tvrzenou polyuretanovou povrchovou úpravou nevyžadující aplikaci ochranných emulzí. Celková tloušťka 4,5mm, reakce na oheň Cfl-s1, VOC emise ≤ 100μg/m^3 .    </t>
  </si>
  <si>
    <t>2048501003</t>
  </si>
  <si>
    <t>123*1,1 'Přepočtené koeficientem množství</t>
  </si>
  <si>
    <t>293</t>
  </si>
  <si>
    <t>776221121</t>
  </si>
  <si>
    <t>Montáž podlahovin z PVC lepením standardním lepidlem z pásů elektrostaticky vodivých</t>
  </si>
  <si>
    <t>-758264685</t>
  </si>
  <si>
    <t>48,0+31,7+12,0</t>
  </si>
  <si>
    <t>35,9</t>
  </si>
  <si>
    <t>22,6+22,5+20,3+19,9</t>
  </si>
  <si>
    <t>9,2</t>
  </si>
  <si>
    <t>294</t>
  </si>
  <si>
    <t>28411026-PVCA</t>
  </si>
  <si>
    <t xml:space="preserve">Elektrostaticky vodivá homogenní vinylová podlahová krytina v rolích, vnitřní odpor dle EN 1081 104 ˂ 106Ω. Celková tloušťka 2mm, 2m široké role, váha ≤ 3060 g/m2. Reakce na oheň Bfl-s1, součinitel smykového tření dle ČSN 744507 min. 0,6. TVOC po 28 dnech méně než 10 μg/ m3 dle ISO 16000-6. Bez obsahu těžkých kovů a ftalátů spadajících do skupiny CMR (karcinogeny, mutageny, reprotoxika dle REACH).   Sokl podlahoviny vytvořen ostrým ohybem a přetažením na stěnu do výšky 80 mm. Dezén a barva podlahoviny bude vybrána z aktuálního vzorkovníku architektem před objednáním. Tloušťka podlahoviny 2,0 mm. </t>
  </si>
  <si>
    <t>1340663834</t>
  </si>
  <si>
    <t>222,1*1,1 'Přepočtené koeficientem množství</t>
  </si>
  <si>
    <t>295</t>
  </si>
  <si>
    <t>776223111</t>
  </si>
  <si>
    <t>Montáž podlahovin z PVC spoj podlah svařováním za tepla (včetně frézování)</t>
  </si>
  <si>
    <t>90114584</t>
  </si>
  <si>
    <t>296</t>
  </si>
  <si>
    <t>776410811</t>
  </si>
  <si>
    <t>Demontáž soklíků nebo lišt pryžových nebo plastových</t>
  </si>
  <si>
    <t>-908672338</t>
  </si>
  <si>
    <t>297</t>
  </si>
  <si>
    <t>776411111</t>
  </si>
  <si>
    <t>Montáž soklíků lepením obvodových, výšky do 80 mm</t>
  </si>
  <si>
    <t>-2118311462</t>
  </si>
  <si>
    <t>"dle krytiny+legenda"</t>
  </si>
  <si>
    <t>"K1"</t>
  </si>
  <si>
    <t>9,29</t>
  </si>
  <si>
    <t>k1s</t>
  </si>
  <si>
    <t>"pvc1"</t>
  </si>
  <si>
    <t>21,38+22,94+11,87+12,37+10,2+24,02+18,6+63,02</t>
  </si>
  <si>
    <t>16,72+17,04+55,95+25,26+16,03+12,84+15,77+15,9</t>
  </si>
  <si>
    <t>"pvc2"</t>
  </si>
  <si>
    <t>48,22+11,12+24,76+15,89</t>
  </si>
  <si>
    <t>"pvc3"</t>
  </si>
  <si>
    <t>23,76+22,94+33,26+17,02+17,02+50,98</t>
  </si>
  <si>
    <t>30,66+39,13+51,15</t>
  </si>
  <si>
    <t>16,74+13,98+54,63</t>
  </si>
  <si>
    <t>"pvca"</t>
  </si>
  <si>
    <t>29,52+24,14+13,94+24,7</t>
  </si>
  <si>
    <t>13,24</t>
  </si>
  <si>
    <t>19,42+19,38+18,22+17,98</t>
  </si>
  <si>
    <t>298</t>
  </si>
  <si>
    <t>DOD-PVC1s</t>
  </si>
  <si>
    <t xml:space="preserve">Soklík v 80mm - dle  PVC1 </t>
  </si>
  <si>
    <t>50971279</t>
  </si>
  <si>
    <t>359,91*1,05 'Přepočtené koeficientem množství</t>
  </si>
  <si>
    <t>299</t>
  </si>
  <si>
    <t>DOD-PVC2s</t>
  </si>
  <si>
    <t>Soklík v 80mm - dle  PVC2</t>
  </si>
  <si>
    <t>749422348</t>
  </si>
  <si>
    <t>99,99*1,05 'Přepočtené koeficientem množství</t>
  </si>
  <si>
    <t>300</t>
  </si>
  <si>
    <t>DOD-PVC3s</t>
  </si>
  <si>
    <t>Soklík v 80mm - dle  PVC3</t>
  </si>
  <si>
    <t>7130432</t>
  </si>
  <si>
    <t>371,27*1,05 'Přepočtené koeficientem množství</t>
  </si>
  <si>
    <t>301</t>
  </si>
  <si>
    <t>DOD-PVCas</t>
  </si>
  <si>
    <t>Soklík v 80mm - dle  PVCa</t>
  </si>
  <si>
    <t>-2130345528</t>
  </si>
  <si>
    <t>180,54*1,1 'Přepočtené koeficientem množství</t>
  </si>
  <si>
    <t>302</t>
  </si>
  <si>
    <t>776411121-s</t>
  </si>
  <si>
    <t>Montáž soklíků lepením schodišťových, výšky do 80 mm bude - nalepen disperzním lepidlem</t>
  </si>
  <si>
    <t>-1022723612</t>
  </si>
  <si>
    <t>(1,97+3,17+1,97)</t>
  </si>
  <si>
    <t>(1,45+3,17+1,45)</t>
  </si>
  <si>
    <t>(1,67+3,26+1,67)*2</t>
  </si>
  <si>
    <t>303</t>
  </si>
  <si>
    <t>DOD-PVCsokls</t>
  </si>
  <si>
    <t xml:space="preserve">Soklík schodiště v 80mm - dle druhu PVC </t>
  </si>
  <si>
    <t>-1032024173</t>
  </si>
  <si>
    <t>64,78*1,1 'Přepočtené koeficientem množství</t>
  </si>
  <si>
    <t>304</t>
  </si>
  <si>
    <t>776421111</t>
  </si>
  <si>
    <t>Montáž lišt obvodových lepených</t>
  </si>
  <si>
    <t>-1683687561</t>
  </si>
  <si>
    <t>"pvcs"</t>
  </si>
  <si>
    <t>28,73+18,74+21,37+24,58</t>
  </si>
  <si>
    <t>"kob1"</t>
  </si>
  <si>
    <t>16,3+15,74</t>
  </si>
  <si>
    <t>27,38</t>
  </si>
  <si>
    <t>305</t>
  </si>
  <si>
    <t>SOD-SK</t>
  </si>
  <si>
    <t>Soklová lišta vč. nařezaného vloženého koberce</t>
  </si>
  <si>
    <t>239373699</t>
  </si>
  <si>
    <t>59,42*1,1 'Přepočtené koeficientem množství</t>
  </si>
  <si>
    <t>306</t>
  </si>
  <si>
    <t>SOD-SKs</t>
  </si>
  <si>
    <t>Soklová lišta viz popis PVC S - rehabilitace</t>
  </si>
  <si>
    <t>1569383241</t>
  </si>
  <si>
    <t>93,42*1,1 'Přepočtené koeficientem množství</t>
  </si>
  <si>
    <t>307</t>
  </si>
  <si>
    <t>776991121</t>
  </si>
  <si>
    <t>Ostatní práce údržba nových podlahovin po pokládce čištění základní</t>
  </si>
  <si>
    <t>1460659433</t>
  </si>
  <si>
    <t xml:space="preserve">Poznámka k souboru cen:_x000D_
1. V ceně 776 99-1121 jsou započteny náklady na vysátí podlahy a setření vlhkým mopem._x000D_
2. V ceně 776 99-1141 jsou započteny i náklady na dodání pasty._x000D_
</t>
  </si>
  <si>
    <t>308</t>
  </si>
  <si>
    <t>776991141</t>
  </si>
  <si>
    <t>Ostatní práce údržba nových podlahovin po pokládce pastování a leštění ručně</t>
  </si>
  <si>
    <t>-1206031303</t>
  </si>
  <si>
    <t>309</t>
  </si>
  <si>
    <t>776991821</t>
  </si>
  <si>
    <t>Ostatní práce odstranění lepidla ručně z podlah</t>
  </si>
  <si>
    <t>-365450512</t>
  </si>
  <si>
    <t>dekob1+dekob2+dečz</t>
  </si>
  <si>
    <t>depvc1+depvc2</t>
  </si>
  <si>
    <t>310</t>
  </si>
  <si>
    <t>998776102</t>
  </si>
  <si>
    <t>Přesun hmot pro podlahy povlakové stanovený z hmotnosti přesunovaného materiálu vodorovná dopravní vzdálenost do 50 m v objektech výšky přes 6 do 12 m</t>
  </si>
  <si>
    <t>652593728</t>
  </si>
  <si>
    <t>781</t>
  </si>
  <si>
    <t>Dokončovací práce - obklady</t>
  </si>
  <si>
    <t>311</t>
  </si>
  <si>
    <t>781471810</t>
  </si>
  <si>
    <t>Demontáž obkladů z dlaždic keramických kladených do malty</t>
  </si>
  <si>
    <t>-1076686871</t>
  </si>
  <si>
    <t>2*(1,6+1,6)*2,0</t>
  </si>
  <si>
    <t>2*(0,9+1,6)*2,0</t>
  </si>
  <si>
    <t>-3*0,6*1,97</t>
  </si>
  <si>
    <t>2,0*1,5*6</t>
  </si>
  <si>
    <t>(0,85+0,83+1,12)*2,0</t>
  </si>
  <si>
    <t>2*(3,695+3,2)*2,2</t>
  </si>
  <si>
    <t>2,0*1,5*2</t>
  </si>
  <si>
    <t>(2,8+1,85)*2,2</t>
  </si>
  <si>
    <t>2*(3,29+2,5)*2,2*2</t>
  </si>
  <si>
    <t>2*(3,12+1,55+0,1+1,37)*2,2</t>
  </si>
  <si>
    <t>2*(2,995+2,4)*2,2</t>
  </si>
  <si>
    <t>2*(2,49+3,2+1,73)*2,2</t>
  </si>
  <si>
    <t>2*(3,87+1,5+0,1+1,55)*2,2</t>
  </si>
  <si>
    <t>(2,74+2,24+2,74)*2,2</t>
  </si>
  <si>
    <t>2*(0,84+2,8)*2,2</t>
  </si>
  <si>
    <t>(1,1+4,2+1,1)*2,2</t>
  </si>
  <si>
    <t>(1,37+0,1+1,55+3,12+1,55+0,1+1,37)*2,2</t>
  </si>
  <si>
    <t>2*(2,45+2,1+2,995)*2,2</t>
  </si>
  <si>
    <t>2,0*1,5*14</t>
  </si>
  <si>
    <t>312</t>
  </si>
  <si>
    <t>781474154-</t>
  </si>
  <si>
    <t>Montáž obkladů vnitřních stěn z dlaždic keramických lepených flexibilním lepidlem velkoformátových s vysokopevnostním lepidlem přes 4 do 6 ks/m2_x000D_
Pružný lepicí tmel (maltová směs s elestifikující přísadou z umělé hmoty) – nanášeno dle technolog. předpisu zubovou stěrkou 4 -5 mm – spotřeba 2,5 kg/m2 – tl. 3 mm.</t>
  </si>
  <si>
    <t>-1264659555</t>
  </si>
  <si>
    <t>3,8*8</t>
  </si>
  <si>
    <t>2*(2,4+2,85)*2,25</t>
  </si>
  <si>
    <t>2*(2,14+0,8+1,8)*2,25</t>
  </si>
  <si>
    <t>2*(1,8+0,9)*2,25</t>
  </si>
  <si>
    <t>2*(3,19+1,8+0,6)*2,25</t>
  </si>
  <si>
    <t>2*(2,24+2,74+0,34)*2,25</t>
  </si>
  <si>
    <t>2*(1,5+0,84)*2,25*2</t>
  </si>
  <si>
    <t>2*(1,575+0,125+0,85+3,29)*2,25</t>
  </si>
  <si>
    <t>2*(1,505+1,495)*2,25</t>
  </si>
  <si>
    <t>2*(0,9+1,495)*2,25</t>
  </si>
  <si>
    <t>2*(2,41+0,4+1,7)*2,25</t>
  </si>
  <si>
    <t>2*(1,12+1,37)*2,25</t>
  </si>
  <si>
    <t>2*(3,12+3,02)*2,25</t>
  </si>
  <si>
    <t>2*(1,35+0,9)*2,25*2</t>
  </si>
  <si>
    <t>2*(2,995+1,375+0,4)*2,25</t>
  </si>
  <si>
    <t>-0,7*2,1*15</t>
  </si>
  <si>
    <t>-0,8*2,1*8</t>
  </si>
  <si>
    <t>3,8*9</t>
  </si>
  <si>
    <t>2*(2,49+1,7)*2,25</t>
  </si>
  <si>
    <t>2*(2,49+3,03)*2,25</t>
  </si>
  <si>
    <t>2*(1,4+0,9)*2,25</t>
  </si>
  <si>
    <t>2*(1,705+0,125+1,2+4,0)*2,25</t>
  </si>
  <si>
    <t>2*(0,9+1,2)*2,25*3</t>
  </si>
  <si>
    <t>2*(2,2+3,29+0,3)*2,25</t>
  </si>
  <si>
    <t>2*(2,925+3,29+0,3+0,6)*2,25</t>
  </si>
  <si>
    <t>2*(0,9+1,625)*2,25</t>
  </si>
  <si>
    <t>2*(2,45+5,0)*2,25</t>
  </si>
  <si>
    <t>2*(1,55+0,9)*2,25*2</t>
  </si>
  <si>
    <t>(2,1+1,2+2,1)*0,35*5</t>
  </si>
  <si>
    <t>-0,8*1,97*6</t>
  </si>
  <si>
    <t>-0,7*1,97*14</t>
  </si>
  <si>
    <t>313</t>
  </si>
  <si>
    <t>597-KO1</t>
  </si>
  <si>
    <t xml:space="preserve">keram.obklad velkoformátový porovinový se zvlněným lícem, lesklý, barvy světlá modrošedá s perleťovým nádechem, rettifikovaný, formát 25x75cm, tl.9,8 mm. </t>
  </si>
  <si>
    <t>650528349</t>
  </si>
  <si>
    <t>547,502*1,15 'Přepočtené koeficientem množství</t>
  </si>
  <si>
    <t>314</t>
  </si>
  <si>
    <t>781479191</t>
  </si>
  <si>
    <t>Montáž obkladů vnitřních stěn z dlaždic keramických Příplatek k cenám za plochu do 10 m2 jednotlivě</t>
  </si>
  <si>
    <t>-1798395534</t>
  </si>
  <si>
    <t xml:space="preserve">Poznámka k souboru cen:_x000D_
1. Položky jsou určeny pro všechny druhy povrchových úprav._x000D_
</t>
  </si>
  <si>
    <t>315</t>
  </si>
  <si>
    <t>781479198</t>
  </si>
  <si>
    <t>Montáž obkladů vnitřních stěn z dlaždic keramických Příplatek k cenám za dvousložkový spárovací tmel</t>
  </si>
  <si>
    <t>-750618788</t>
  </si>
  <si>
    <t>316</t>
  </si>
  <si>
    <t>78149411-N</t>
  </si>
  <si>
    <t>Nerezové profily rohové lepené flexibilním lepidlem</t>
  </si>
  <si>
    <t>-2035655862</t>
  </si>
  <si>
    <t>(2,1+1,2+2,1)*5</t>
  </si>
  <si>
    <t>10*2,25</t>
  </si>
  <si>
    <t>12*2,25</t>
  </si>
  <si>
    <t>317</t>
  </si>
  <si>
    <t>78149451-N</t>
  </si>
  <si>
    <t>Nerezové profily ukončovací lepené flexibilním lepidlem</t>
  </si>
  <si>
    <t>2057132106</t>
  </si>
  <si>
    <t>(1,5+2,5+1,5)*8</t>
  </si>
  <si>
    <t>2*(2,4+2,85)</t>
  </si>
  <si>
    <t>2*(2,14+0,8+1,8)</t>
  </si>
  <si>
    <t>2*(1,8+0,9)</t>
  </si>
  <si>
    <t>2*(3,19+1,8+0,6)</t>
  </si>
  <si>
    <t>2*(2,24+2,74+0,34)</t>
  </si>
  <si>
    <t>2*(1,5+0,84)*2</t>
  </si>
  <si>
    <t>2*(1,575+0,125+0,85+3,29)</t>
  </si>
  <si>
    <t>2*(1,505+1,495)</t>
  </si>
  <si>
    <t>2*(0,9+1,495)</t>
  </si>
  <si>
    <t>2*(2,41+0,4+1,7)</t>
  </si>
  <si>
    <t>2*(1,12+1,37)</t>
  </si>
  <si>
    <t>2*(3,12+3,02)</t>
  </si>
  <si>
    <t>2*(1,35+0,9)*2</t>
  </si>
  <si>
    <t>2*(2,995+1,375+0,4)</t>
  </si>
  <si>
    <t>(1,5+2,5+1,5)*9</t>
  </si>
  <si>
    <t>2*(2,49+1,7)</t>
  </si>
  <si>
    <t>2*(2,49+3,03)</t>
  </si>
  <si>
    <t>2*(1,4+0,9)</t>
  </si>
  <si>
    <t>2*(1,705+0,125+1,2+4,0)</t>
  </si>
  <si>
    <t>2*(0,9+1,2)*3</t>
  </si>
  <si>
    <t>2*(2,2+3,29+0,3)</t>
  </si>
  <si>
    <t>2*(2,925+3,29+0,3+0,6)</t>
  </si>
  <si>
    <t>2*(0,9+1,625)</t>
  </si>
  <si>
    <t>2*(2,45+5,0)</t>
  </si>
  <si>
    <t>2*(1,55+0,9)*2</t>
  </si>
  <si>
    <t>318</t>
  </si>
  <si>
    <t>781495111</t>
  </si>
  <si>
    <t>Příprava podkladu před provedením obkladu nátěr penetrační na stěnu</t>
  </si>
  <si>
    <t>-1026717418</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</si>
  <si>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</si>
  <si>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319</t>
  </si>
  <si>
    <t>781495115</t>
  </si>
  <si>
    <t>Obklad - dokončující práce ostatní práce spárování silikonem</t>
  </si>
  <si>
    <t>1732652838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</si>
  <si>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</si>
  <si>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320</t>
  </si>
  <si>
    <t>781495185</t>
  </si>
  <si>
    <t>Obklad - dokončující práce pracnější řezání obkladaček rovné</t>
  </si>
  <si>
    <t>1211031831</t>
  </si>
  <si>
    <t>321</t>
  </si>
  <si>
    <t>998781102</t>
  </si>
  <si>
    <t>Přesun hmot pro obklady keramické stanovený z hmotnosti přesunovaného materiálu vodorovná dopravní vzdálenost do 50 m v objektech výšky přes 6 do 12 m</t>
  </si>
  <si>
    <t>1479015919</t>
  </si>
  <si>
    <t>783</t>
  </si>
  <si>
    <t>Dokončovací práce - nátěry</t>
  </si>
  <si>
    <t>322</t>
  </si>
  <si>
    <t>783213121</t>
  </si>
  <si>
    <t>Napouštěcí nátěr tesařských konstrukcí zabudovaných do konstrukce proti dřevokazným houbám, hmyzu a plísním dvojnásobný syntetický</t>
  </si>
  <si>
    <t>-1421038052</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</si>
  <si>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</si>
  <si>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14*3,5*1,1*2*0,28</t>
  </si>
  <si>
    <t>323</t>
  </si>
  <si>
    <t>783221121</t>
  </si>
  <si>
    <t>Nátěry syntetické KDK barva dražší matný povrch 1x antikorozní, 1x základní, 1x email</t>
  </si>
  <si>
    <t>-974063978</t>
  </si>
  <si>
    <t>784</t>
  </si>
  <si>
    <t>Dokončovací práce - malby a tapety</t>
  </si>
  <si>
    <t>324</t>
  </si>
  <si>
    <t>784121003</t>
  </si>
  <si>
    <t>Oškrabání malby v místnostech výšky přes 3,80 do 5,00 m</t>
  </si>
  <si>
    <t>661270321</t>
  </si>
  <si>
    <t xml:space="preserve">Poznámka k souboru cen:_x000D_
1. Cenami souboru cen se oceňuje jakýkoli počet současně škrabaných vrstev barvy._x000D_
</t>
  </si>
  <si>
    <t>325</t>
  </si>
  <si>
    <t>784181123</t>
  </si>
  <si>
    <t>Penetrace podkladu jednonásobná hloubková v místnostech výšky přes 3,80 do 5,00 m</t>
  </si>
  <si>
    <t>-1561982745</t>
  </si>
  <si>
    <t>"dle omítek"</t>
  </si>
  <si>
    <t>259,8/100*70</t>
  </si>
  <si>
    <t>4345,22/100*50</t>
  </si>
  <si>
    <t>98,625</t>
  </si>
  <si>
    <t>186,130</t>
  </si>
  <si>
    <t>326</t>
  </si>
  <si>
    <t>784211101</t>
  </si>
  <si>
    <t>Malby z malířských směsí otěruvzdorných za mokra dvojnásobné, bílé za mokra otěruvzdorné výborně v místnostech výšky do 3,80 m</t>
  </si>
  <si>
    <t>-1304909379</t>
  </si>
  <si>
    <t>"E205+E210+E211+E212"</t>
  </si>
  <si>
    <t>2*(5,43+8,21)*3,0</t>
  </si>
  <si>
    <t>2*(7,35+4,89+3,38)*3,0</t>
  </si>
  <si>
    <t>2*(1,26+4,45+4,92)*3,0</t>
  </si>
  <si>
    <t>327</t>
  </si>
  <si>
    <t>784221103</t>
  </si>
  <si>
    <t>Malby z malířských směsí otěruvzdorných za sucha dvojnásobné, bílé za sucha otěruvzdorné dobře v místnostech výšky přes 3,80 do 5,00 m</t>
  </si>
  <si>
    <t>1264737084</t>
  </si>
  <si>
    <t>259,8+98,625</t>
  </si>
  <si>
    <t>186,13+4345,22</t>
  </si>
  <si>
    <t>"sdk"</t>
  </si>
  <si>
    <t>832,67</t>
  </si>
  <si>
    <t>44,657</t>
  </si>
  <si>
    <t>186,3</t>
  </si>
  <si>
    <t>328</t>
  </si>
  <si>
    <t>78442-SA</t>
  </si>
  <si>
    <t xml:space="preserve">Malby vhodné pro sanační omítky - viz popis </t>
  </si>
  <si>
    <t>-1709475574</t>
  </si>
  <si>
    <t>"dle sanačních omítek"</t>
  </si>
  <si>
    <t>108,5</t>
  </si>
  <si>
    <t>786</t>
  </si>
  <si>
    <t>Dokončovací práce - čalounické úpravy</t>
  </si>
  <si>
    <t>329</t>
  </si>
  <si>
    <t>786-C01</t>
  </si>
  <si>
    <t>M+D Zatemňovací rolety - interiérová látková roleta 1560x2200mm vč. doplňků - viz celý popis PSV-C-C01</t>
  </si>
  <si>
    <t>-2122685417</t>
  </si>
  <si>
    <t>330</t>
  </si>
  <si>
    <t>786-C02</t>
  </si>
  <si>
    <t>M+D Zatemňovací rolety - interiérová látková roleta 1430x2200mm vč. doplňků - viz celý popis PSV-C-C02</t>
  </si>
  <si>
    <t>1593172304</t>
  </si>
  <si>
    <t>331</t>
  </si>
  <si>
    <t>786-C03</t>
  </si>
  <si>
    <t>M+D Sestavy interiérových žaluzií i na rámy křídel pro okno 1480x2100mm vč. doplňků - viz celý popis PSV-C-C03</t>
  </si>
  <si>
    <t>505184</t>
  </si>
  <si>
    <t>332</t>
  </si>
  <si>
    <t>786-C04</t>
  </si>
  <si>
    <t>M+D Sestavy interiérových žaluzií i na rámy křídel pro okno 1350x2100mm vč. doplňků - viz celý popis PSV-C-C04</t>
  </si>
  <si>
    <t>1966477985</t>
  </si>
  <si>
    <t>333</t>
  </si>
  <si>
    <t>786-C05</t>
  </si>
  <si>
    <t>M+D Sestavy interiérových žaluzií i na rámy křídel pro okno 1200x2100mm vč. doplňků - viz celý popis PSV-C-C05</t>
  </si>
  <si>
    <t>691947887</t>
  </si>
  <si>
    <t>334</t>
  </si>
  <si>
    <t>786-C06</t>
  </si>
  <si>
    <t>M+D Interiérové žaluzie na rámy křídla pro okno 900x1500mm vč. doplňků - viz celý popis PSV-C-C06</t>
  </si>
  <si>
    <t>1957785144</t>
  </si>
  <si>
    <t>I</t>
  </si>
  <si>
    <t>Interiér</t>
  </si>
  <si>
    <t>335</t>
  </si>
  <si>
    <t>I-Z</t>
  </si>
  <si>
    <t>Interiér zabudovaný vč. dopravy a montáže - viz přiložený samostatný rozpočet</t>
  </si>
  <si>
    <t>-1752074988</t>
  </si>
  <si>
    <t>Práce a dodávky M</t>
  </si>
  <si>
    <t>33-M</t>
  </si>
  <si>
    <t>Montáže dopr.zaříz.,sklad. zař. a váh</t>
  </si>
  <si>
    <t>336</t>
  </si>
  <si>
    <t>330-1</t>
  </si>
  <si>
    <t>M+D Nového trakčního neprůchozího, výtahu o nosnosti 1600kg vč. všech doplňků a technických specifikací - viz popis TZ</t>
  </si>
  <si>
    <t>-1057473176</t>
  </si>
  <si>
    <t>337</t>
  </si>
  <si>
    <t>330-D</t>
  </si>
  <si>
    <t>Demontáž výtahové technologie - kabina, stroj, dveře - viz popis 7</t>
  </si>
  <si>
    <t>celek</t>
  </si>
  <si>
    <t>401485082</t>
  </si>
  <si>
    <t>1.4 - Soupis prací - technika prostředí staveb</t>
  </si>
  <si>
    <t xml:space="preserve">    721 - Zdravotechnika - vnitřní kanalizace</t>
  </si>
  <si>
    <t xml:space="preserve">    72-R - Rozvody medicinálních plynů </t>
  </si>
  <si>
    <t xml:space="preserve">    741-SIL - Elektromontáže - silnoproud</t>
  </si>
  <si>
    <t xml:space="preserve">    742-SLA - Elektromontáže - slaboproud</t>
  </si>
  <si>
    <t xml:space="preserve">    751 - Vzduchotechnika</t>
  </si>
  <si>
    <t xml:space="preserve">    36-M - Montáž prov.,měř. a regul. zařízení</t>
  </si>
  <si>
    <t>721</t>
  </si>
  <si>
    <t>Zdravotechnika - vnitřní kanalizace</t>
  </si>
  <si>
    <t>Zdravotechnika - viz přiložený samostatný rozpočet</t>
  </si>
  <si>
    <t>-1782755447</t>
  </si>
  <si>
    <t>72-R</t>
  </si>
  <si>
    <t xml:space="preserve">Rozvody medicinálních plynů </t>
  </si>
  <si>
    <t>72-R-1</t>
  </si>
  <si>
    <t>Technické plyny O2 a SV4 - viz přiložený samostatný rozpočet</t>
  </si>
  <si>
    <t>1446406352</t>
  </si>
  <si>
    <t>741-SIL</t>
  </si>
  <si>
    <t>Elektromontáže - silnoproud</t>
  </si>
  <si>
    <t>Elektroinstalace - silnoproud - viz přiložený samostatný rozpočet</t>
  </si>
  <si>
    <t>-1470230008</t>
  </si>
  <si>
    <t>742-SLA</t>
  </si>
  <si>
    <t>Elektromontáže - slaboproud</t>
  </si>
  <si>
    <t>741-SLA</t>
  </si>
  <si>
    <t>Elektroinstalace - slaboproud - viz přiložený samostatný rozpočet</t>
  </si>
  <si>
    <t>-1564031443</t>
  </si>
  <si>
    <t>751</t>
  </si>
  <si>
    <t>Vzduchotechnika</t>
  </si>
  <si>
    <t>Vzduchotechnika - viz přiložený samostatný rozpočet</t>
  </si>
  <si>
    <t>-277230835</t>
  </si>
  <si>
    <t>36-M</t>
  </si>
  <si>
    <t>Montáž prov.,měř. a regul. zařízení</t>
  </si>
  <si>
    <t>360</t>
  </si>
  <si>
    <t>MaR - viz přiložený samostatný rozpočet</t>
  </si>
  <si>
    <t>1996409616</t>
  </si>
  <si>
    <t xml:space="preserve">VON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</si>
  <si>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</si>
  <si>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</si>
  <si>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</si>
  <si>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</si>
  <si>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</si>
  <si>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</si>
  <si>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</si>
  <si>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</si>
  <si>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</si>
  <si>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</si>
  <si>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</si>
  <si>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013254000</t>
  </si>
  <si>
    <t>Dokumentace skutečného provedení stavby</t>
  </si>
  <si>
    <t>…</t>
  </si>
  <si>
    <t>1024</t>
  </si>
  <si>
    <t>782901641</t>
  </si>
  <si>
    <t>VRN3</t>
  </si>
  <si>
    <t>Zařízení staveniště</t>
  </si>
  <si>
    <t>030001000-</t>
  </si>
  <si>
    <t xml:space="preserve">Základní rozdělení průvodních činností a nákladů zařízení staveniště_x000D_
*Zajištění bezpečného příjezdu a přístupu na staveniště včetně dopravního značení a potřebných souhlasů a rozhodnutí s vybudováním zařízení staveniště_x000D_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</si>
  <si>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1125411445</t>
  </si>
  <si>
    <t>VRN4</t>
  </si>
  <si>
    <t>Inženýrská činnost</t>
  </si>
  <si>
    <t>040001000-</t>
  </si>
  <si>
    <t xml:space="preserve">Základní rozdělení průvodních činností a nákladů inženýrská činnost_x000D_
"*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 náklady na individuální zkoušky dodaných a smontovaných technologických
zařízení včetně komplexního vyzkoušení_x000D_
* náklady zhotovitele na vypracování provozních řádů pro trvalý provoz_x000D_
* náklady na předání všech návodů k obsluze a údržbě pro technologická zařízení a_x000D_
* náklady na zaškolení obsluhy objednatele"_x000D_
*náklady na revize hromosvodu_x000D_
*náklady na trhové zkoušky - viz statika_x000D_
*náklady na topnou a provozní zkoušku UT _x000D_
_x000D_
 _x000D_
				_x000D_
</t>
  </si>
  <si>
    <t>-774279039</t>
  </si>
  <si>
    <t>VRN7</t>
  </si>
  <si>
    <t>Provozní vlivy</t>
  </si>
  <si>
    <t>070001000-</t>
  </si>
  <si>
    <t xml:space="preserve">Základní rozdělení průvodních činností a nákladů provozní vlivy_x000D_
"* Ochrana stávajících inženýrských sítí na staveništi_x000D_
* Náklady na přezkoumání podkladů objednatele o stavu inženýrských sítí
probíhajících staveništěm nebo dotčenými stavbou i mimo území staveniště_x000D_
* Vytýčení jejich skutečné trasy dle podmínek správců sítí v dokladové části_x000D_
* Zajištění aktualizace vyjádření správců sítí v případě ukončení platnosti vyjádření_x000D_
* Zajištění a zebezpečení stávajících inženýrských sítí a přípojek při výkopových a bouracích pracích"				_x000D_
</t>
  </si>
  <si>
    <t>1620061304</t>
  </si>
  <si>
    <t>PV-02</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</si>
  <si>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_x000D_
</t>
  </si>
  <si>
    <t>---</t>
  </si>
  <si>
    <t>1358799548</t>
  </si>
  <si>
    <t>VRN9</t>
  </si>
  <si>
    <t>Ostatní náklady</t>
  </si>
  <si>
    <t>091003000-</t>
  </si>
  <si>
    <t xml:space="preserve">Ostatní náklady související s objektem bez rozlišení -_x000D_
Ostatní jinde neuvedené náklady potřebné k provedení kompletního díla dle specifikace PD a ZD_x000D_
</t>
  </si>
  <si>
    <t>700179757</t>
  </si>
  <si>
    <t>SEZNAM FIGUR</t>
  </si>
  <si>
    <t>Výměra</t>
  </si>
  <si>
    <t xml:space="preserve"> D.1/ 1.1</t>
  </si>
  <si>
    <t>Použití figury:</t>
  </si>
  <si>
    <t>Demontáž lepených povlakových podlah bez podložky ručně</t>
  </si>
  <si>
    <t>Odstranění izolace proti zemní vlhkosti vodorovné</t>
  </si>
  <si>
    <t>Odstranění tepelné izolace podlah lepené z vláknitých materiálů suchých tl do 100 mm</t>
  </si>
  <si>
    <t>Odstranění lepidla ručně z podlah</t>
  </si>
  <si>
    <t>Bourání podkladů pod dlažby betonových s potěrem nebo teracem tl do 100 mm pl přes 4 m2</t>
  </si>
  <si>
    <t>Ruční dočištění ploch stěn, rubu kleneb a podlah ocelových kartáči</t>
  </si>
  <si>
    <t>Bourání podlah z dlaždic kamenných - mramor</t>
  </si>
  <si>
    <t>Demontáž podlah plovoucích laminátových lepených do suti</t>
  </si>
  <si>
    <t>Demontáž lepených povlakových podlah s podložkou ručně</t>
  </si>
  <si>
    <t>Montáž izolace tepelné podlah  rohožemi, pásy, dílci, deskami 1 vrstva lepením</t>
  </si>
  <si>
    <t>Montáž izolace tepelné podlah, stropů vrchem nebo střech překrytí fólií s přelepeným spojem</t>
  </si>
  <si>
    <t>Montáž vstupních kovových nebo plastových rohoží čistících zón</t>
  </si>
  <si>
    <t>Provedení izolace proti zemní vlhkosti vodorovné za studena nátěrem penetračním</t>
  </si>
  <si>
    <t>Provedení izolace proti zemní vlhkosti pásy přitavením vodorovné NAIP</t>
  </si>
  <si>
    <t>Broušení betonového podkladu povlakových podlah</t>
  </si>
  <si>
    <t>Vysátí podkladu povlakových podlah</t>
  </si>
  <si>
    <t>Vodou ředitelná penetrace savého podkladu povlakových podlah ředěná v poměru 1:1</t>
  </si>
  <si>
    <t>Vyrovnání podkladu povlakových podlah stěrkou pevnosti 30 MPa tl 3 mm</t>
  </si>
  <si>
    <t>k1 soklík</t>
  </si>
  <si>
    <t>Montáž podlah keramických velkoformátových lepených rozlivovým lepidlem přes 2 do 4 ks/ m2</t>
  </si>
  <si>
    <t>Izolace proti podpovrchové a tlakové vodě vodorovná SCHOMBURG těsnicí kaší AQUAFIN-2K</t>
  </si>
  <si>
    <t>Nátěr penetrační na podlahu</t>
  </si>
  <si>
    <t xml:space="preserve">dlaždice keramické  59,6 x 59,6 x 9,5 cm I. j. </t>
  </si>
  <si>
    <t>Montáž izolace tepelné podlah volně kladenými rohožemi, pásy, dílci, deskami 1 vrstva</t>
  </si>
  <si>
    <t>Lepení textilních pásů</t>
  </si>
  <si>
    <t xml:space="preserve">koberec v rolích zátěžový </t>
  </si>
  <si>
    <t>Montáž obvodových lišt lepením</t>
  </si>
  <si>
    <t>Lepení pásů z PVC standardním lepidlem</t>
  </si>
  <si>
    <t>Základní čištění nově položených podlahovin vysátím a setřením vlhkým mopem</t>
  </si>
  <si>
    <t>PVC homogenní zátěžové - viz PVC1</t>
  </si>
  <si>
    <t>Montáž obvodových soklíků výšky do 80 mm</t>
  </si>
  <si>
    <t>PVC homogenní zátěžové - viz PVC2</t>
  </si>
  <si>
    <t>PVC homogenní zátěžové - viz PVC2+ZP</t>
  </si>
  <si>
    <t>PVC homogenní zátěžové - viz PVC3</t>
  </si>
  <si>
    <t>Lepení elektrostaticky vodivých pásů z PVC standardním lepidlem</t>
  </si>
  <si>
    <t>PVC homogenní zátěžové - rehabilitace</t>
  </si>
  <si>
    <t>Montáž minerálního podhledu s vyjímatelnými panely na zavěšený skrytý rošt</t>
  </si>
  <si>
    <t>Montáž minerálního  podhledu š. do 2500 mm z panelů přes 1,2 m2</t>
  </si>
  <si>
    <t>SDK podhled desky 1xA 12,5 bez izolace dvouvrstvá spodní kce profil CD+UD</t>
  </si>
  <si>
    <t>SDK podhled základní penetrační nátěr</t>
  </si>
  <si>
    <t>Příplatek k SDK podhledu za výšku zavěšení přes 1,0 do 1,5 m</t>
  </si>
  <si>
    <t>Příplatek k SDK podhledu za rovinnost kvality Q3</t>
  </si>
  <si>
    <t>SDK podhled deska 1xH2 12,5 bez izolace dvouvrstvá spodní kce profil CD+UD</t>
  </si>
  <si>
    <t xml:space="preserve"> D.1/ 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</si>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</sst>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61"/>
  <sheetViews>
    <sheetView showGridLines="0" tabSelected="1" topLeftCell="A13" workbookViewId="0"/>
  </sheetViews>
  <sheetFormatPr defaultRowHeight="14.4"/>
  <cols>
    <col min="1" max="1" width="7.140625" style="1" customWidth="1"/>
    <col min="2" max="2" width="1.42578125" style="1" customWidth="1"/>
    <col min="3" max="3" width="3.5703125" style="1" customWidth="1"/>
    <col min="4" max="33" width="2.28515625" style="1" customWidth="1"/>
    <col min="34" max="34" width="2.85546875" style="1" customWidth="1"/>
    <col min="35" max="35" width="27.140625" style="1" customWidth="1"/>
    <col min="36" max="37" width="2.140625" style="1" customWidth="1"/>
    <col min="38" max="38" width="7.140625" style="1" customWidth="1"/>
    <col min="39" max="39" width="2.85546875" style="1" customWidth="1"/>
    <col min="40" max="40" width="11.42578125" style="1" customWidth="1"/>
    <col min="41" max="41" width="6.42578125" style="1" customWidth="1"/>
    <col min="42" max="42" width="3.5703125" style="1" customWidth="1"/>
    <col min="43" max="43" width="13.42578125" style="1" customWidth="1"/>
    <col min="44" max="44" width="11.7109375" style="1" customWidth="1"/>
    <col min="45" max="47" width="22.140625" style="1" hidden="1" customWidth="1"/>
    <col min="48" max="49" width="18.5703125" style="1" hidden="1" customWidth="1"/>
    <col min="50" max="51" width="21.42578125" style="1" hidden="1" customWidth="1"/>
    <col min="52" max="52" width="18.5703125" style="1" hidden="1" customWidth="1"/>
    <col min="53" max="53" width="16.42578125" style="1" hidden="1" customWidth="1"/>
    <col min="54" max="54" width="21.42578125" style="1" hidden="1" customWidth="1"/>
    <col min="55" max="55" width="18.5703125" style="1" hidden="1" customWidth="1"/>
    <col min="56" max="56" width="16.42578125" style="1" hidden="1" customWidth="1"/>
    <col min="57" max="57" width="57" style="1" customWidth="1"/>
    <col min="71" max="91" width="9.140625" style="1" hidden="1"/>
  </cols>
  <sheetData>
    <row r="1" spans="1:74" ht="10.199999999999999">
      <c r="A1" s="18" t="s">
        <v>0</v>
      </c>
      <c r="AZ1" s="18" t="s">
        <v>1</v>
      </c>
      <c r="BA1" s="18" t="s">
        <v>2</v>
      </c>
      <c r="BB1" s="18" t="s">
        <v>3</v>
      </c>
      <c r="BT1" s="18" t="s">
        <v>4</v>
      </c>
      <c r="BU1" s="18" t="s">
        <v>4</v>
      </c>
      <c r="BV1" s="18" t="s">
        <v>5</v>
      </c>
    </row>
    <row r="2" spans="1:74" s="1" customFormat="1" ht="36.9" customHeight="1">
      <c r="AR2" s="406"/>
      <c r="AS2" s="406"/>
      <c r="AT2" s="406"/>
      <c r="AU2" s="406"/>
      <c r="AV2" s="406"/>
      <c r="AW2" s="406"/>
      <c r="AX2" s="406"/>
      <c r="AY2" s="406"/>
      <c r="AZ2" s="406"/>
      <c r="BA2" s="406"/>
      <c r="BB2" s="406"/>
      <c r="BC2" s="406"/>
      <c r="BD2" s="406"/>
      <c r="BE2" s="406"/>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90" t="s">
        <v>14</v>
      </c>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24"/>
      <c r="AQ5" s="24"/>
      <c r="AR5" s="22"/>
      <c r="BE5" s="387" t="s">
        <v>15</v>
      </c>
      <c r="BS5" s="19" t="s">
        <v>6</v>
      </c>
    </row>
    <row r="6" spans="1:74" s="1" customFormat="1" ht="36.9" customHeight="1">
      <c r="B6" s="23"/>
      <c r="C6" s="24"/>
      <c r="D6" s="30" t="s">
        <v>16</v>
      </c>
      <c r="E6" s="24"/>
      <c r="F6" s="24"/>
      <c r="G6" s="24"/>
      <c r="H6" s="24"/>
      <c r="I6" s="24"/>
      <c r="J6" s="24"/>
      <c r="K6" s="392" t="s">
        <v>17</v>
      </c>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24"/>
      <c r="AQ6" s="24"/>
      <c r="AR6" s="22"/>
      <c r="BE6" s="388"/>
      <c r="BS6" s="19" t="s">
        <v>18</v>
      </c>
    </row>
    <row r="7" spans="1:74" s="1" customFormat="1" ht="12" customHeight="1">
      <c r="B7" s="23"/>
      <c r="C7" s="24"/>
      <c r="D7" s="31"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21</v>
      </c>
      <c r="AL7" s="24"/>
      <c r="AM7" s="24"/>
      <c r="AN7" s="29" t="s">
        <v>20</v>
      </c>
      <c r="AO7" s="24"/>
      <c r="AP7" s="24"/>
      <c r="AQ7" s="24"/>
      <c r="AR7" s="22"/>
      <c r="BE7" s="388"/>
      <c r="BS7" s="19" t="s">
        <v>22</v>
      </c>
    </row>
    <row r="8" spans="1:74" s="1" customFormat="1" ht="12" customHeight="1">
      <c r="B8" s="23"/>
      <c r="C8" s="24"/>
      <c r="D8" s="31" t="s">
        <v>23</v>
      </c>
      <c r="E8" s="24"/>
      <c r="F8" s="24"/>
      <c r="G8" s="24"/>
      <c r="H8" s="24"/>
      <c r="I8" s="24"/>
      <c r="J8" s="24"/>
      <c r="K8" s="29"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25</v>
      </c>
      <c r="AL8" s="24"/>
      <c r="AM8" s="24"/>
      <c r="AN8" s="32" t="s">
        <v>26</v>
      </c>
      <c r="AO8" s="24"/>
      <c r="AP8" s="24"/>
      <c r="AQ8" s="24"/>
      <c r="AR8" s="22"/>
      <c r="BE8" s="388"/>
      <c r="BS8" s="19" t="s">
        <v>27</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88"/>
      <c r="BS9" s="19" t="s">
        <v>28</v>
      </c>
    </row>
    <row r="10" spans="1:74" s="1" customFormat="1" ht="12" customHeight="1">
      <c r="B10" s="23"/>
      <c r="C10" s="24"/>
      <c r="D10" s="31" t="s">
        <v>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30</v>
      </c>
      <c r="AL10" s="24"/>
      <c r="AM10" s="24"/>
      <c r="AN10" s="29" t="s">
        <v>20</v>
      </c>
      <c r="AO10" s="24"/>
      <c r="AP10" s="24"/>
      <c r="AQ10" s="24"/>
      <c r="AR10" s="22"/>
      <c r="BE10" s="388"/>
      <c r="BS10" s="19" t="s">
        <v>18</v>
      </c>
    </row>
    <row r="11" spans="1:74" s="1" customFormat="1" ht="18.45" customHeight="1">
      <c r="B11" s="23"/>
      <c r="C11" s="24"/>
      <c r="D11" s="24"/>
      <c r="E11" s="29" t="s">
        <v>31</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32</v>
      </c>
      <c r="AL11" s="24"/>
      <c r="AM11" s="24"/>
      <c r="AN11" s="29" t="s">
        <v>20</v>
      </c>
      <c r="AO11" s="24"/>
      <c r="AP11" s="24"/>
      <c r="AQ11" s="24"/>
      <c r="AR11" s="22"/>
      <c r="BE11" s="388"/>
      <c r="BS11" s="19" t="s">
        <v>18</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8"/>
      <c r="BS12" s="19" t="s">
        <v>18</v>
      </c>
    </row>
    <row r="13" spans="1:74" s="1" customFormat="1" ht="12" customHeight="1">
      <c r="B13" s="23"/>
      <c r="C13" s="24"/>
      <c r="D13" s="31" t="s">
        <v>33</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30</v>
      </c>
      <c r="AL13" s="24"/>
      <c r="AM13" s="24"/>
      <c r="AN13" s="33" t="s">
        <v>34</v>
      </c>
      <c r="AO13" s="24"/>
      <c r="AP13" s="24"/>
      <c r="AQ13" s="24"/>
      <c r="AR13" s="22"/>
      <c r="BE13" s="388"/>
      <c r="BS13" s="19" t="s">
        <v>18</v>
      </c>
    </row>
    <row r="14" spans="1:74" ht="13.2">
      <c r="B14" s="23"/>
      <c r="C14" s="24"/>
      <c r="D14" s="24"/>
      <c r="E14" s="393" t="s">
        <v>34</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1" t="s">
        <v>32</v>
      </c>
      <c r="AL14" s="24"/>
      <c r="AM14" s="24"/>
      <c r="AN14" s="33" t="s">
        <v>34</v>
      </c>
      <c r="AO14" s="24"/>
      <c r="AP14" s="24"/>
      <c r="AQ14" s="24"/>
      <c r="AR14" s="22"/>
      <c r="BE14" s="388"/>
      <c r="BS14" s="19" t="s">
        <v>18</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8"/>
      <c r="BS15" s="19" t="s">
        <v>4</v>
      </c>
    </row>
    <row r="16" spans="1:74" s="1" customFormat="1" ht="12" customHeight="1">
      <c r="B16" s="23"/>
      <c r="C16" s="24"/>
      <c r="D16" s="31" t="s">
        <v>35</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30</v>
      </c>
      <c r="AL16" s="24"/>
      <c r="AM16" s="24"/>
      <c r="AN16" s="29" t="s">
        <v>20</v>
      </c>
      <c r="AO16" s="24"/>
      <c r="AP16" s="24"/>
      <c r="AQ16" s="24"/>
      <c r="AR16" s="22"/>
      <c r="BE16" s="388"/>
      <c r="BS16" s="19" t="s">
        <v>4</v>
      </c>
    </row>
    <row r="17" spans="1:71" s="1" customFormat="1" ht="18.45"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32</v>
      </c>
      <c r="AL17" s="24"/>
      <c r="AM17" s="24"/>
      <c r="AN17" s="29" t="s">
        <v>20</v>
      </c>
      <c r="AO17" s="24"/>
      <c r="AP17" s="24"/>
      <c r="AQ17" s="24"/>
      <c r="AR17" s="22"/>
      <c r="BE17" s="388"/>
      <c r="BS17" s="19" t="s">
        <v>37</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8"/>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30</v>
      </c>
      <c r="AL19" s="24"/>
      <c r="AM19" s="24"/>
      <c r="AN19" s="29" t="s">
        <v>20</v>
      </c>
      <c r="AO19" s="24"/>
      <c r="AP19" s="24"/>
      <c r="AQ19" s="24"/>
      <c r="AR19" s="22"/>
      <c r="BE19" s="388"/>
      <c r="BS19" s="19" t="s">
        <v>6</v>
      </c>
    </row>
    <row r="20" spans="1:71" s="1" customFormat="1" ht="18.45"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32</v>
      </c>
      <c r="AL20" s="24"/>
      <c r="AM20" s="24"/>
      <c r="AN20" s="29" t="s">
        <v>20</v>
      </c>
      <c r="AO20" s="24"/>
      <c r="AP20" s="24"/>
      <c r="AQ20" s="24"/>
      <c r="AR20" s="22"/>
      <c r="BE20" s="388"/>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8"/>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8"/>
    </row>
    <row r="23" spans="1:71" s="1" customFormat="1" ht="60" customHeight="1">
      <c r="B23" s="23"/>
      <c r="C23" s="24"/>
      <c r="D23" s="24"/>
      <c r="E23" s="395" t="s">
        <v>41</v>
      </c>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24"/>
      <c r="AP23" s="24"/>
      <c r="AQ23" s="24"/>
      <c r="AR23" s="22"/>
      <c r="BE23" s="388"/>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8"/>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88"/>
    </row>
    <row r="26" spans="1:71" s="2" customFormat="1" ht="25.95"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96">
        <f>ROUND(AG54,2)</f>
        <v>0</v>
      </c>
      <c r="AL26" s="397"/>
      <c r="AM26" s="397"/>
      <c r="AN26" s="397"/>
      <c r="AO26" s="397"/>
      <c r="AP26" s="38"/>
      <c r="AQ26" s="38"/>
      <c r="AR26" s="41"/>
      <c r="BE26" s="388"/>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88"/>
    </row>
    <row r="28" spans="1:71" s="2" customFormat="1" ht="13.2">
      <c r="A28" s="36"/>
      <c r="B28" s="37"/>
      <c r="C28" s="38"/>
      <c r="D28" s="38"/>
      <c r="E28" s="38"/>
      <c r="F28" s="38"/>
      <c r="G28" s="38"/>
      <c r="H28" s="38"/>
      <c r="I28" s="38"/>
      <c r="J28" s="38"/>
      <c r="K28" s="38"/>
      <c r="L28" s="398" t="s">
        <v>43</v>
      </c>
      <c r="M28" s="398"/>
      <c r="N28" s="398"/>
      <c r="O28" s="398"/>
      <c r="P28" s="398"/>
      <c r="Q28" s="38"/>
      <c r="R28" s="38"/>
      <c r="S28" s="38"/>
      <c r="T28" s="38"/>
      <c r="U28" s="38"/>
      <c r="V28" s="38"/>
      <c r="W28" s="398" t="s">
        <v>44</v>
      </c>
      <c r="X28" s="398"/>
      <c r="Y28" s="398"/>
      <c r="Z28" s="398"/>
      <c r="AA28" s="398"/>
      <c r="AB28" s="398"/>
      <c r="AC28" s="398"/>
      <c r="AD28" s="398"/>
      <c r="AE28" s="398"/>
      <c r="AF28" s="38"/>
      <c r="AG28" s="38"/>
      <c r="AH28" s="38"/>
      <c r="AI28" s="38"/>
      <c r="AJ28" s="38"/>
      <c r="AK28" s="398" t="s">
        <v>45</v>
      </c>
      <c r="AL28" s="398"/>
      <c r="AM28" s="398"/>
      <c r="AN28" s="398"/>
      <c r="AO28" s="398"/>
      <c r="AP28" s="38"/>
      <c r="AQ28" s="38"/>
      <c r="AR28" s="41"/>
      <c r="BE28" s="388"/>
    </row>
    <row r="29" spans="1:71" s="3" customFormat="1" ht="14.4" customHeight="1">
      <c r="B29" s="42"/>
      <c r="C29" s="43"/>
      <c r="D29" s="31" t="s">
        <v>46</v>
      </c>
      <c r="E29" s="43"/>
      <c r="F29" s="31" t="s">
        <v>47</v>
      </c>
      <c r="G29" s="43"/>
      <c r="H29" s="43"/>
      <c r="I29" s="43"/>
      <c r="J29" s="43"/>
      <c r="K29" s="43"/>
      <c r="L29" s="401">
        <v>0.21</v>
      </c>
      <c r="M29" s="400"/>
      <c r="N29" s="400"/>
      <c r="O29" s="400"/>
      <c r="P29" s="400"/>
      <c r="Q29" s="43"/>
      <c r="R29" s="43"/>
      <c r="S29" s="43"/>
      <c r="T29" s="43"/>
      <c r="U29" s="43"/>
      <c r="V29" s="43"/>
      <c r="W29" s="399">
        <f>ROUND(AZ54, 2)</f>
        <v>0</v>
      </c>
      <c r="X29" s="400"/>
      <c r="Y29" s="400"/>
      <c r="Z29" s="400"/>
      <c r="AA29" s="400"/>
      <c r="AB29" s="400"/>
      <c r="AC29" s="400"/>
      <c r="AD29" s="400"/>
      <c r="AE29" s="400"/>
      <c r="AF29" s="43"/>
      <c r="AG29" s="43"/>
      <c r="AH29" s="43"/>
      <c r="AI29" s="43"/>
      <c r="AJ29" s="43"/>
      <c r="AK29" s="399">
        <f>ROUND(AV54, 2)</f>
        <v>0</v>
      </c>
      <c r="AL29" s="400"/>
      <c r="AM29" s="400"/>
      <c r="AN29" s="400"/>
      <c r="AO29" s="400"/>
      <c r="AP29" s="43"/>
      <c r="AQ29" s="43"/>
      <c r="AR29" s="44"/>
      <c r="BE29" s="389"/>
    </row>
    <row r="30" spans="1:71" s="3" customFormat="1" ht="14.4" customHeight="1">
      <c r="B30" s="42"/>
      <c r="C30" s="43"/>
      <c r="D30" s="43"/>
      <c r="E30" s="43"/>
      <c r="F30" s="31" t="s">
        <v>48</v>
      </c>
      <c r="G30" s="43"/>
      <c r="H30" s="43"/>
      <c r="I30" s="43"/>
      <c r="J30" s="43"/>
      <c r="K30" s="43"/>
      <c r="L30" s="401">
        <v>0.15</v>
      </c>
      <c r="M30" s="400"/>
      <c r="N30" s="400"/>
      <c r="O30" s="400"/>
      <c r="P30" s="400"/>
      <c r="Q30" s="43"/>
      <c r="R30" s="43"/>
      <c r="S30" s="43"/>
      <c r="T30" s="43"/>
      <c r="U30" s="43"/>
      <c r="V30" s="43"/>
      <c r="W30" s="399">
        <f>ROUND(BA54, 2)</f>
        <v>0</v>
      </c>
      <c r="X30" s="400"/>
      <c r="Y30" s="400"/>
      <c r="Z30" s="400"/>
      <c r="AA30" s="400"/>
      <c r="AB30" s="400"/>
      <c r="AC30" s="400"/>
      <c r="AD30" s="400"/>
      <c r="AE30" s="400"/>
      <c r="AF30" s="43"/>
      <c r="AG30" s="43"/>
      <c r="AH30" s="43"/>
      <c r="AI30" s="43"/>
      <c r="AJ30" s="43"/>
      <c r="AK30" s="399">
        <f>ROUND(AW54, 2)</f>
        <v>0</v>
      </c>
      <c r="AL30" s="400"/>
      <c r="AM30" s="400"/>
      <c r="AN30" s="400"/>
      <c r="AO30" s="400"/>
      <c r="AP30" s="43"/>
      <c r="AQ30" s="43"/>
      <c r="AR30" s="44"/>
      <c r="BE30" s="389"/>
    </row>
    <row r="31" spans="1:71" s="3" customFormat="1" ht="14.4" hidden="1" customHeight="1">
      <c r="B31" s="42"/>
      <c r="C31" s="43"/>
      <c r="D31" s="43"/>
      <c r="E31" s="43"/>
      <c r="F31" s="31" t="s">
        <v>49</v>
      </c>
      <c r="G31" s="43"/>
      <c r="H31" s="43"/>
      <c r="I31" s="43"/>
      <c r="J31" s="43"/>
      <c r="K31" s="43"/>
      <c r="L31" s="401">
        <v>0.21</v>
      </c>
      <c r="M31" s="400"/>
      <c r="N31" s="400"/>
      <c r="O31" s="400"/>
      <c r="P31" s="400"/>
      <c r="Q31" s="43"/>
      <c r="R31" s="43"/>
      <c r="S31" s="43"/>
      <c r="T31" s="43"/>
      <c r="U31" s="43"/>
      <c r="V31" s="43"/>
      <c r="W31" s="399">
        <f>ROUND(BB54, 2)</f>
        <v>0</v>
      </c>
      <c r="X31" s="400"/>
      <c r="Y31" s="400"/>
      <c r="Z31" s="400"/>
      <c r="AA31" s="400"/>
      <c r="AB31" s="400"/>
      <c r="AC31" s="400"/>
      <c r="AD31" s="400"/>
      <c r="AE31" s="400"/>
      <c r="AF31" s="43"/>
      <c r="AG31" s="43"/>
      <c r="AH31" s="43"/>
      <c r="AI31" s="43"/>
      <c r="AJ31" s="43"/>
      <c r="AK31" s="399">
        <v>0</v>
      </c>
      <c r="AL31" s="400"/>
      <c r="AM31" s="400"/>
      <c r="AN31" s="400"/>
      <c r="AO31" s="400"/>
      <c r="AP31" s="43"/>
      <c r="AQ31" s="43"/>
      <c r="AR31" s="44"/>
      <c r="BE31" s="389"/>
    </row>
    <row r="32" spans="1:71" s="3" customFormat="1" ht="14.4" hidden="1" customHeight="1">
      <c r="B32" s="42"/>
      <c r="C32" s="43"/>
      <c r="D32" s="43"/>
      <c r="E32" s="43"/>
      <c r="F32" s="31" t="s">
        <v>50</v>
      </c>
      <c r="G32" s="43"/>
      <c r="H32" s="43"/>
      <c r="I32" s="43"/>
      <c r="J32" s="43"/>
      <c r="K32" s="43"/>
      <c r="L32" s="401">
        <v>0.15</v>
      </c>
      <c r="M32" s="400"/>
      <c r="N32" s="400"/>
      <c r="O32" s="400"/>
      <c r="P32" s="400"/>
      <c r="Q32" s="43"/>
      <c r="R32" s="43"/>
      <c r="S32" s="43"/>
      <c r="T32" s="43"/>
      <c r="U32" s="43"/>
      <c r="V32" s="43"/>
      <c r="W32" s="399">
        <f>ROUND(BC54, 2)</f>
        <v>0</v>
      </c>
      <c r="X32" s="400"/>
      <c r="Y32" s="400"/>
      <c r="Z32" s="400"/>
      <c r="AA32" s="400"/>
      <c r="AB32" s="400"/>
      <c r="AC32" s="400"/>
      <c r="AD32" s="400"/>
      <c r="AE32" s="400"/>
      <c r="AF32" s="43"/>
      <c r="AG32" s="43"/>
      <c r="AH32" s="43"/>
      <c r="AI32" s="43"/>
      <c r="AJ32" s="43"/>
      <c r="AK32" s="399">
        <v>0</v>
      </c>
      <c r="AL32" s="400"/>
      <c r="AM32" s="400"/>
      <c r="AN32" s="400"/>
      <c r="AO32" s="400"/>
      <c r="AP32" s="43"/>
      <c r="AQ32" s="43"/>
      <c r="AR32" s="44"/>
      <c r="BE32" s="389"/>
    </row>
    <row r="33" spans="1:57" s="3" customFormat="1" ht="14.4" hidden="1" customHeight="1">
      <c r="B33" s="42"/>
      <c r="C33" s="43"/>
      <c r="D33" s="43"/>
      <c r="E33" s="43"/>
      <c r="F33" s="31" t="s">
        <v>51</v>
      </c>
      <c r="G33" s="43"/>
      <c r="H33" s="43"/>
      <c r="I33" s="43"/>
      <c r="J33" s="43"/>
      <c r="K33" s="43"/>
      <c r="L33" s="401">
        <v>0</v>
      </c>
      <c r="M33" s="400"/>
      <c r="N33" s="400"/>
      <c r="O33" s="400"/>
      <c r="P33" s="400"/>
      <c r="Q33" s="43"/>
      <c r="R33" s="43"/>
      <c r="S33" s="43"/>
      <c r="T33" s="43"/>
      <c r="U33" s="43"/>
      <c r="V33" s="43"/>
      <c r="W33" s="399">
        <f>ROUND(BD54, 2)</f>
        <v>0</v>
      </c>
      <c r="X33" s="400"/>
      <c r="Y33" s="400"/>
      <c r="Z33" s="400"/>
      <c r="AA33" s="400"/>
      <c r="AB33" s="400"/>
      <c r="AC33" s="400"/>
      <c r="AD33" s="400"/>
      <c r="AE33" s="400"/>
      <c r="AF33" s="43"/>
      <c r="AG33" s="43"/>
      <c r="AH33" s="43"/>
      <c r="AI33" s="43"/>
      <c r="AJ33" s="43"/>
      <c r="AK33" s="399">
        <v>0</v>
      </c>
      <c r="AL33" s="400"/>
      <c r="AM33" s="400"/>
      <c r="AN33" s="400"/>
      <c r="AO33" s="400"/>
      <c r="AP33" s="43"/>
      <c r="AQ33" s="43"/>
      <c r="AR33" s="44"/>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405" t="s">
        <v>54</v>
      </c>
      <c r="Y35" s="403"/>
      <c r="Z35" s="403"/>
      <c r="AA35" s="403"/>
      <c r="AB35" s="403"/>
      <c r="AC35" s="47"/>
      <c r="AD35" s="47"/>
      <c r="AE35" s="47"/>
      <c r="AF35" s="47"/>
      <c r="AG35" s="47"/>
      <c r="AH35" s="47"/>
      <c r="AI35" s="47"/>
      <c r="AJ35" s="47"/>
      <c r="AK35" s="402">
        <f>SUM(AK26:AK33)</f>
        <v>0</v>
      </c>
      <c r="AL35" s="403"/>
      <c r="AM35" s="403"/>
      <c r="AN35" s="403"/>
      <c r="AO35" s="404"/>
      <c r="AP35" s="45"/>
      <c r="AQ35" s="45"/>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A-20002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 customHeight="1">
      <c r="B45" s="56"/>
      <c r="C45" s="57" t="s">
        <v>16</v>
      </c>
      <c r="D45" s="58"/>
      <c r="E45" s="58"/>
      <c r="F45" s="58"/>
      <c r="G45" s="58"/>
      <c r="H45" s="58"/>
      <c r="I45" s="58"/>
      <c r="J45" s="58"/>
      <c r="K45" s="58"/>
      <c r="L45" s="363" t="str">
        <f>K6</f>
        <v>Rekonstrukce budovy ZZ - části C,D,E pro potřeby projektu simulačního centra - Cvičné nemocnice</v>
      </c>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58"/>
      <c r="AQ45" s="58"/>
      <c r="AR45" s="59"/>
    </row>
    <row r="46" spans="1:57" s="2" customFormat="1" ht="6.9"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23</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25</v>
      </c>
      <c r="AJ47" s="38"/>
      <c r="AK47" s="38"/>
      <c r="AL47" s="38"/>
      <c r="AM47" s="365" t="str">
        <f>IF(AN8= "","",AN8)</f>
        <v>15. 4. 2020</v>
      </c>
      <c r="AN47" s="365"/>
      <c r="AO47" s="38"/>
      <c r="AP47" s="38"/>
      <c r="AQ47" s="38"/>
      <c r="AR47" s="41"/>
      <c r="BE47" s="36"/>
    </row>
    <row r="48" spans="1:57" s="2" customFormat="1" ht="6.9"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6.4" customHeight="1">
      <c r="A49" s="36"/>
      <c r="B49" s="37"/>
      <c r="C49" s="31" t="s">
        <v>29</v>
      </c>
      <c r="D49" s="38"/>
      <c r="E49" s="38"/>
      <c r="F49" s="38"/>
      <c r="G49" s="38"/>
      <c r="H49" s="38"/>
      <c r="I49" s="38"/>
      <c r="J49" s="38"/>
      <c r="K49" s="38"/>
      <c r="L49" s="54" t="str">
        <f>IF(E11= "","",E11)</f>
        <v xml:space="preserve">Ostravská univerzita v Ostravě </v>
      </c>
      <c r="M49" s="38"/>
      <c r="N49" s="38"/>
      <c r="O49" s="38"/>
      <c r="P49" s="38"/>
      <c r="Q49" s="38"/>
      <c r="R49" s="38"/>
      <c r="S49" s="38"/>
      <c r="T49" s="38"/>
      <c r="U49" s="38"/>
      <c r="V49" s="38"/>
      <c r="W49" s="38"/>
      <c r="X49" s="38"/>
      <c r="Y49" s="38"/>
      <c r="Z49" s="38"/>
      <c r="AA49" s="38"/>
      <c r="AB49" s="38"/>
      <c r="AC49" s="38"/>
      <c r="AD49" s="38"/>
      <c r="AE49" s="38"/>
      <c r="AF49" s="38"/>
      <c r="AG49" s="38"/>
      <c r="AH49" s="38"/>
      <c r="AI49" s="31" t="s">
        <v>35</v>
      </c>
      <c r="AJ49" s="38"/>
      <c r="AK49" s="38"/>
      <c r="AL49" s="38"/>
      <c r="AM49" s="372" t="str">
        <f>IF(E17="","",E17)</f>
        <v>Architektonická kancelář Arkos s.r.o.</v>
      </c>
      <c r="AN49" s="373"/>
      <c r="AO49" s="373"/>
      <c r="AP49" s="373"/>
      <c r="AQ49" s="38"/>
      <c r="AR49" s="41"/>
      <c r="AS49" s="366" t="s">
        <v>56</v>
      </c>
      <c r="AT49" s="367"/>
      <c r="AU49" s="62"/>
      <c r="AV49" s="62"/>
      <c r="AW49" s="62"/>
      <c r="AX49" s="62"/>
      <c r="AY49" s="62"/>
      <c r="AZ49" s="62"/>
      <c r="BA49" s="62"/>
      <c r="BB49" s="62"/>
      <c r="BC49" s="62"/>
      <c r="BD49" s="63"/>
      <c r="BE49" s="36"/>
    </row>
    <row r="50" spans="1:91" s="2" customFormat="1" ht="15.6" customHeight="1">
      <c r="A50" s="36"/>
      <c r="B50" s="37"/>
      <c r="C50" s="31" t="s">
        <v>33</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2" t="str">
        <f>IF(E20="","",E20)</f>
        <v>Kolková</v>
      </c>
      <c r="AN50" s="373"/>
      <c r="AO50" s="373"/>
      <c r="AP50" s="373"/>
      <c r="AQ50" s="38"/>
      <c r="AR50" s="41"/>
      <c r="AS50" s="368"/>
      <c r="AT50" s="369"/>
      <c r="AU50" s="64"/>
      <c r="AV50" s="64"/>
      <c r="AW50" s="64"/>
      <c r="AX50" s="64"/>
      <c r="AY50" s="64"/>
      <c r="AZ50" s="64"/>
      <c r="BA50" s="64"/>
      <c r="BB50" s="64"/>
      <c r="BC50" s="64"/>
      <c r="BD50" s="65"/>
      <c r="BE50" s="36"/>
    </row>
    <row r="51" spans="1:9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0"/>
      <c r="AT51" s="371"/>
      <c r="AU51" s="66"/>
      <c r="AV51" s="66"/>
      <c r="AW51" s="66"/>
      <c r="AX51" s="66"/>
      <c r="AY51" s="66"/>
      <c r="AZ51" s="66"/>
      <c r="BA51" s="66"/>
      <c r="BB51" s="66"/>
      <c r="BC51" s="66"/>
      <c r="BD51" s="67"/>
      <c r="BE51" s="36"/>
    </row>
    <row r="52" spans="1:91" s="2" customFormat="1" ht="29.25" customHeight="1">
      <c r="A52" s="36"/>
      <c r="B52" s="37"/>
      <c r="C52" s="374" t="s">
        <v>57</v>
      </c>
      <c r="D52" s="375"/>
      <c r="E52" s="375"/>
      <c r="F52" s="375"/>
      <c r="G52" s="375"/>
      <c r="H52" s="68"/>
      <c r="I52" s="377" t="s">
        <v>58</v>
      </c>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6" t="s">
        <v>59</v>
      </c>
      <c r="AH52" s="375"/>
      <c r="AI52" s="375"/>
      <c r="AJ52" s="375"/>
      <c r="AK52" s="375"/>
      <c r="AL52" s="375"/>
      <c r="AM52" s="375"/>
      <c r="AN52" s="377" t="s">
        <v>60</v>
      </c>
      <c r="AO52" s="375"/>
      <c r="AP52" s="375"/>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5">
        <f>ROUND(AG55+AG58,2)</f>
        <v>0</v>
      </c>
      <c r="AH54" s="385"/>
      <c r="AI54" s="385"/>
      <c r="AJ54" s="385"/>
      <c r="AK54" s="385"/>
      <c r="AL54" s="385"/>
      <c r="AM54" s="385"/>
      <c r="AN54" s="386">
        <f t="shared" ref="AN54:AN59" si="0">SUM(AG54,AT54)</f>
        <v>0</v>
      </c>
      <c r="AO54" s="386"/>
      <c r="AP54" s="386"/>
      <c r="AQ54" s="80" t="s">
        <v>20</v>
      </c>
      <c r="AR54" s="81"/>
      <c r="AS54" s="82">
        <f>ROUND(AS55+AS58,2)</f>
        <v>0</v>
      </c>
      <c r="AT54" s="83">
        <f t="shared" ref="AT54:AT59" si="1">ROUND(SUM(AV54:AW54),2)</f>
        <v>0</v>
      </c>
      <c r="AU54" s="84">
        <f>ROUND(AU55+AU58,5)</f>
        <v>0</v>
      </c>
      <c r="AV54" s="83">
        <f>ROUND(AZ54*L29,2)</f>
        <v>0</v>
      </c>
      <c r="AW54" s="83">
        <f>ROUND(BA54*L30,2)</f>
        <v>0</v>
      </c>
      <c r="AX54" s="83">
        <f>ROUND(BB54*L29,2)</f>
        <v>0</v>
      </c>
      <c r="AY54" s="83">
        <f>ROUND(BC54*L30,2)</f>
        <v>0</v>
      </c>
      <c r="AZ54" s="83">
        <f>ROUND(AZ55+AZ58,2)</f>
        <v>0</v>
      </c>
      <c r="BA54" s="83">
        <f>ROUND(BA55+BA58,2)</f>
        <v>0</v>
      </c>
      <c r="BB54" s="83">
        <f>ROUND(BB55+BB58,2)</f>
        <v>0</v>
      </c>
      <c r="BC54" s="83">
        <f>ROUND(BC55+BC58,2)</f>
        <v>0</v>
      </c>
      <c r="BD54" s="85">
        <f>ROUND(BD55+BD58,2)</f>
        <v>0</v>
      </c>
      <c r="BS54" s="86" t="s">
        <v>75</v>
      </c>
      <c r="BT54" s="86" t="s">
        <v>76</v>
      </c>
      <c r="BU54" s="87" t="s">
        <v>77</v>
      </c>
      <c r="BV54" s="86" t="s">
        <v>78</v>
      </c>
      <c r="BW54" s="86" t="s">
        <v>5</v>
      </c>
      <c r="BX54" s="86" t="s">
        <v>79</v>
      </c>
      <c r="CL54" s="86" t="s">
        <v>20</v>
      </c>
    </row>
    <row r="55" spans="1:91" s="7" customFormat="1" ht="49.8" customHeight="1">
      <c r="B55" s="88"/>
      <c r="C55" s="89"/>
      <c r="D55" s="381" t="s">
        <v>80</v>
      </c>
      <c r="E55" s="381"/>
      <c r="F55" s="381"/>
      <c r="G55" s="381"/>
      <c r="H55" s="381"/>
      <c r="I55" s="90"/>
      <c r="J55" s="381" t="s">
        <v>17</v>
      </c>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78">
        <f>ROUND(SUM(AG56:AG57),2)</f>
        <v>0</v>
      </c>
      <c r="AH55" s="379"/>
      <c r="AI55" s="379"/>
      <c r="AJ55" s="379"/>
      <c r="AK55" s="379"/>
      <c r="AL55" s="379"/>
      <c r="AM55" s="379"/>
      <c r="AN55" s="380">
        <f t="shared" si="0"/>
        <v>0</v>
      </c>
      <c r="AO55" s="379"/>
      <c r="AP55" s="379"/>
      <c r="AQ55" s="91" t="s">
        <v>81</v>
      </c>
      <c r="AR55" s="92"/>
      <c r="AS55" s="93">
        <f>ROUND(SUM(AS56:AS57),2)</f>
        <v>0</v>
      </c>
      <c r="AT55" s="94">
        <f t="shared" si="1"/>
        <v>0</v>
      </c>
      <c r="AU55" s="95">
        <f>ROUND(SUM(AU56:AU57),5)</f>
        <v>0</v>
      </c>
      <c r="AV55" s="94">
        <f>ROUND(AZ55*L29,2)</f>
        <v>0</v>
      </c>
      <c r="AW55" s="94">
        <f>ROUND(BA55*L30,2)</f>
        <v>0</v>
      </c>
      <c r="AX55" s="94">
        <f>ROUND(BB55*L29,2)</f>
        <v>0</v>
      </c>
      <c r="AY55" s="94">
        <f>ROUND(BC55*L30,2)</f>
        <v>0</v>
      </c>
      <c r="AZ55" s="94">
        <f>ROUND(SUM(AZ56:AZ57),2)</f>
        <v>0</v>
      </c>
      <c r="BA55" s="94">
        <f>ROUND(SUM(BA56:BA57),2)</f>
        <v>0</v>
      </c>
      <c r="BB55" s="94">
        <f>ROUND(SUM(BB56:BB57),2)</f>
        <v>0</v>
      </c>
      <c r="BC55" s="94">
        <f>ROUND(SUM(BC56:BC57),2)</f>
        <v>0</v>
      </c>
      <c r="BD55" s="96">
        <f>ROUND(SUM(BD56:BD57),2)</f>
        <v>0</v>
      </c>
      <c r="BS55" s="97" t="s">
        <v>75</v>
      </c>
      <c r="BT55" s="97" t="s">
        <v>22</v>
      </c>
      <c r="BU55" s="97" t="s">
        <v>77</v>
      </c>
      <c r="BV55" s="97" t="s">
        <v>78</v>
      </c>
      <c r="BW55" s="97" t="s">
        <v>82</v>
      </c>
      <c r="BX55" s="97" t="s">
        <v>5</v>
      </c>
      <c r="CL55" s="97" t="s">
        <v>20</v>
      </c>
      <c r="CM55" s="97" t="s">
        <v>83</v>
      </c>
    </row>
    <row r="56" spans="1:91" s="4" customFormat="1" ht="24" customHeight="1">
      <c r="A56" s="98" t="s">
        <v>84</v>
      </c>
      <c r="B56" s="53"/>
      <c r="C56" s="99"/>
      <c r="D56" s="99"/>
      <c r="E56" s="384" t="s">
        <v>85</v>
      </c>
      <c r="F56" s="384"/>
      <c r="G56" s="384"/>
      <c r="H56" s="384"/>
      <c r="I56" s="384"/>
      <c r="J56" s="99"/>
      <c r="K56" s="384" t="s">
        <v>86</v>
      </c>
      <c r="L56" s="384"/>
      <c r="M56" s="384"/>
      <c r="N56" s="384"/>
      <c r="O56" s="384"/>
      <c r="P56" s="384"/>
      <c r="Q56" s="384"/>
      <c r="R56" s="384"/>
      <c r="S56" s="384"/>
      <c r="T56" s="384"/>
      <c r="U56" s="384"/>
      <c r="V56" s="384"/>
      <c r="W56" s="384"/>
      <c r="X56" s="384"/>
      <c r="Y56" s="384"/>
      <c r="Z56" s="384"/>
      <c r="AA56" s="384"/>
      <c r="AB56" s="384"/>
      <c r="AC56" s="384"/>
      <c r="AD56" s="384"/>
      <c r="AE56" s="384"/>
      <c r="AF56" s="384"/>
      <c r="AG56" s="382">
        <f>'1.1 - Soupis prací - arch...'!J32</f>
        <v>0</v>
      </c>
      <c r="AH56" s="383"/>
      <c r="AI56" s="383"/>
      <c r="AJ56" s="383"/>
      <c r="AK56" s="383"/>
      <c r="AL56" s="383"/>
      <c r="AM56" s="383"/>
      <c r="AN56" s="382">
        <f t="shared" si="0"/>
        <v>0</v>
      </c>
      <c r="AO56" s="383"/>
      <c r="AP56" s="383"/>
      <c r="AQ56" s="100" t="s">
        <v>87</v>
      </c>
      <c r="AR56" s="55"/>
      <c r="AS56" s="101">
        <v>0</v>
      </c>
      <c r="AT56" s="102">
        <f t="shared" si="1"/>
        <v>0</v>
      </c>
      <c r="AU56" s="103">
        <f>'1.1 - Soupis prací - arch...'!P114</f>
        <v>0</v>
      </c>
      <c r="AV56" s="102">
        <f>'1.1 - Soupis prací - arch...'!J35</f>
        <v>0</v>
      </c>
      <c r="AW56" s="102">
        <f>'1.1 - Soupis prací - arch...'!J36</f>
        <v>0</v>
      </c>
      <c r="AX56" s="102">
        <f>'1.1 - Soupis prací - arch...'!J37</f>
        <v>0</v>
      </c>
      <c r="AY56" s="102">
        <f>'1.1 - Soupis prací - arch...'!J38</f>
        <v>0</v>
      </c>
      <c r="AZ56" s="102">
        <f>'1.1 - Soupis prací - arch...'!F35</f>
        <v>0</v>
      </c>
      <c r="BA56" s="102">
        <f>'1.1 - Soupis prací - arch...'!F36</f>
        <v>0</v>
      </c>
      <c r="BB56" s="102">
        <f>'1.1 - Soupis prací - arch...'!F37</f>
        <v>0</v>
      </c>
      <c r="BC56" s="102">
        <f>'1.1 - Soupis prací - arch...'!F38</f>
        <v>0</v>
      </c>
      <c r="BD56" s="104">
        <f>'1.1 - Soupis prací - arch...'!F39</f>
        <v>0</v>
      </c>
      <c r="BT56" s="105" t="s">
        <v>83</v>
      </c>
      <c r="BV56" s="105" t="s">
        <v>78</v>
      </c>
      <c r="BW56" s="105" t="s">
        <v>88</v>
      </c>
      <c r="BX56" s="105" t="s">
        <v>82</v>
      </c>
      <c r="CL56" s="105" t="s">
        <v>20</v>
      </c>
    </row>
    <row r="57" spans="1:91" s="4" customFormat="1" ht="24" customHeight="1">
      <c r="A57" s="98" t="s">
        <v>84</v>
      </c>
      <c r="B57" s="53"/>
      <c r="C57" s="99"/>
      <c r="D57" s="99"/>
      <c r="E57" s="384" t="s">
        <v>89</v>
      </c>
      <c r="F57" s="384"/>
      <c r="G57" s="384"/>
      <c r="H57" s="384"/>
      <c r="I57" s="384"/>
      <c r="J57" s="99"/>
      <c r="K57" s="384" t="s">
        <v>90</v>
      </c>
      <c r="L57" s="384"/>
      <c r="M57" s="384"/>
      <c r="N57" s="384"/>
      <c r="O57" s="384"/>
      <c r="P57" s="384"/>
      <c r="Q57" s="384"/>
      <c r="R57" s="384"/>
      <c r="S57" s="384"/>
      <c r="T57" s="384"/>
      <c r="U57" s="384"/>
      <c r="V57" s="384"/>
      <c r="W57" s="384"/>
      <c r="X57" s="384"/>
      <c r="Y57" s="384"/>
      <c r="Z57" s="384"/>
      <c r="AA57" s="384"/>
      <c r="AB57" s="384"/>
      <c r="AC57" s="384"/>
      <c r="AD57" s="384"/>
      <c r="AE57" s="384"/>
      <c r="AF57" s="384"/>
      <c r="AG57" s="382">
        <f>'1.4 - Soupis prací - tech...'!J32</f>
        <v>0</v>
      </c>
      <c r="AH57" s="383"/>
      <c r="AI57" s="383"/>
      <c r="AJ57" s="383"/>
      <c r="AK57" s="383"/>
      <c r="AL57" s="383"/>
      <c r="AM57" s="383"/>
      <c r="AN57" s="382">
        <f t="shared" si="0"/>
        <v>0</v>
      </c>
      <c r="AO57" s="383"/>
      <c r="AP57" s="383"/>
      <c r="AQ57" s="100" t="s">
        <v>87</v>
      </c>
      <c r="AR57" s="55"/>
      <c r="AS57" s="101">
        <v>0</v>
      </c>
      <c r="AT57" s="102">
        <f t="shared" si="1"/>
        <v>0</v>
      </c>
      <c r="AU57" s="103">
        <f>'1.4 - Soupis prací - tech...'!P93</f>
        <v>0</v>
      </c>
      <c r="AV57" s="102">
        <f>'1.4 - Soupis prací - tech...'!J35</f>
        <v>0</v>
      </c>
      <c r="AW57" s="102">
        <f>'1.4 - Soupis prací - tech...'!J36</f>
        <v>0</v>
      </c>
      <c r="AX57" s="102">
        <f>'1.4 - Soupis prací - tech...'!J37</f>
        <v>0</v>
      </c>
      <c r="AY57" s="102">
        <f>'1.4 - Soupis prací - tech...'!J38</f>
        <v>0</v>
      </c>
      <c r="AZ57" s="102">
        <f>'1.4 - Soupis prací - tech...'!F35</f>
        <v>0</v>
      </c>
      <c r="BA57" s="102">
        <f>'1.4 - Soupis prací - tech...'!F36</f>
        <v>0</v>
      </c>
      <c r="BB57" s="102">
        <f>'1.4 - Soupis prací - tech...'!F37</f>
        <v>0</v>
      </c>
      <c r="BC57" s="102">
        <f>'1.4 - Soupis prací - tech...'!F38</f>
        <v>0</v>
      </c>
      <c r="BD57" s="104">
        <f>'1.4 - Soupis prací - tech...'!F39</f>
        <v>0</v>
      </c>
      <c r="BT57" s="105" t="s">
        <v>83</v>
      </c>
      <c r="BV57" s="105" t="s">
        <v>78</v>
      </c>
      <c r="BW57" s="105" t="s">
        <v>91</v>
      </c>
      <c r="BX57" s="105" t="s">
        <v>82</v>
      </c>
      <c r="CL57" s="105" t="s">
        <v>20</v>
      </c>
    </row>
    <row r="58" spans="1:91" s="7" customFormat="1" ht="14.4" customHeight="1">
      <c r="B58" s="88"/>
      <c r="C58" s="89"/>
      <c r="D58" s="381" t="s">
        <v>92</v>
      </c>
      <c r="E58" s="381"/>
      <c r="F58" s="381"/>
      <c r="G58" s="381"/>
      <c r="H58" s="381"/>
      <c r="I58" s="90"/>
      <c r="J58" s="381" t="s">
        <v>93</v>
      </c>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78">
        <f>ROUND(AG59,2)</f>
        <v>0</v>
      </c>
      <c r="AH58" s="379"/>
      <c r="AI58" s="379"/>
      <c r="AJ58" s="379"/>
      <c r="AK58" s="379"/>
      <c r="AL58" s="379"/>
      <c r="AM58" s="379"/>
      <c r="AN58" s="380">
        <f t="shared" si="0"/>
        <v>0</v>
      </c>
      <c r="AO58" s="379"/>
      <c r="AP58" s="379"/>
      <c r="AQ58" s="91" t="s">
        <v>92</v>
      </c>
      <c r="AR58" s="92"/>
      <c r="AS58" s="93">
        <f>ROUND(AS59,2)</f>
        <v>0</v>
      </c>
      <c r="AT58" s="94">
        <f t="shared" si="1"/>
        <v>0</v>
      </c>
      <c r="AU58" s="95">
        <f>ROUND(AU59,5)</f>
        <v>0</v>
      </c>
      <c r="AV58" s="94">
        <f>ROUND(AZ58*L29,2)</f>
        <v>0</v>
      </c>
      <c r="AW58" s="94">
        <f>ROUND(BA58*L30,2)</f>
        <v>0</v>
      </c>
      <c r="AX58" s="94">
        <f>ROUND(BB58*L29,2)</f>
        <v>0</v>
      </c>
      <c r="AY58" s="94">
        <f>ROUND(BC58*L30,2)</f>
        <v>0</v>
      </c>
      <c r="AZ58" s="94">
        <f>ROUND(AZ59,2)</f>
        <v>0</v>
      </c>
      <c r="BA58" s="94">
        <f>ROUND(BA59,2)</f>
        <v>0</v>
      </c>
      <c r="BB58" s="94">
        <f>ROUND(BB59,2)</f>
        <v>0</v>
      </c>
      <c r="BC58" s="94">
        <f>ROUND(BC59,2)</f>
        <v>0</v>
      </c>
      <c r="BD58" s="96">
        <f>ROUND(BD59,2)</f>
        <v>0</v>
      </c>
      <c r="BS58" s="97" t="s">
        <v>75</v>
      </c>
      <c r="BT58" s="97" t="s">
        <v>22</v>
      </c>
      <c r="BU58" s="97" t="s">
        <v>77</v>
      </c>
      <c r="BV58" s="97" t="s">
        <v>78</v>
      </c>
      <c r="BW58" s="97" t="s">
        <v>94</v>
      </c>
      <c r="BX58" s="97" t="s">
        <v>5</v>
      </c>
      <c r="CL58" s="97" t="s">
        <v>20</v>
      </c>
      <c r="CM58" s="97" t="s">
        <v>83</v>
      </c>
    </row>
    <row r="59" spans="1:91" s="4" customFormat="1" ht="24" customHeight="1">
      <c r="A59" s="98" t="s">
        <v>84</v>
      </c>
      <c r="B59" s="53"/>
      <c r="C59" s="99"/>
      <c r="D59" s="99"/>
      <c r="E59" s="384" t="s">
        <v>92</v>
      </c>
      <c r="F59" s="384"/>
      <c r="G59" s="384"/>
      <c r="H59" s="384"/>
      <c r="I59" s="384"/>
      <c r="J59" s="99"/>
      <c r="K59" s="384" t="s">
        <v>95</v>
      </c>
      <c r="L59" s="384"/>
      <c r="M59" s="384"/>
      <c r="N59" s="384"/>
      <c r="O59" s="384"/>
      <c r="P59" s="384"/>
      <c r="Q59" s="384"/>
      <c r="R59" s="384"/>
      <c r="S59" s="384"/>
      <c r="T59" s="384"/>
      <c r="U59" s="384"/>
      <c r="V59" s="384"/>
      <c r="W59" s="384"/>
      <c r="X59" s="384"/>
      <c r="Y59" s="384"/>
      <c r="Z59" s="384"/>
      <c r="AA59" s="384"/>
      <c r="AB59" s="384"/>
      <c r="AC59" s="384"/>
      <c r="AD59" s="384"/>
      <c r="AE59" s="384"/>
      <c r="AF59" s="384"/>
      <c r="AG59" s="382">
        <f>'VON - Soupis prací - Vedl...'!J32</f>
        <v>0</v>
      </c>
      <c r="AH59" s="383"/>
      <c r="AI59" s="383"/>
      <c r="AJ59" s="383"/>
      <c r="AK59" s="383"/>
      <c r="AL59" s="383"/>
      <c r="AM59" s="383"/>
      <c r="AN59" s="382">
        <f t="shared" si="0"/>
        <v>0</v>
      </c>
      <c r="AO59" s="383"/>
      <c r="AP59" s="383"/>
      <c r="AQ59" s="100" t="s">
        <v>87</v>
      </c>
      <c r="AR59" s="55"/>
      <c r="AS59" s="106">
        <v>0</v>
      </c>
      <c r="AT59" s="107">
        <f t="shared" si="1"/>
        <v>0</v>
      </c>
      <c r="AU59" s="108">
        <f>'VON - Soupis prací - Vedl...'!P91</f>
        <v>0</v>
      </c>
      <c r="AV59" s="107">
        <f>'VON - Soupis prací - Vedl...'!J35</f>
        <v>0</v>
      </c>
      <c r="AW59" s="107">
        <f>'VON - Soupis prací - Vedl...'!J36</f>
        <v>0</v>
      </c>
      <c r="AX59" s="107">
        <f>'VON - Soupis prací - Vedl...'!J37</f>
        <v>0</v>
      </c>
      <c r="AY59" s="107">
        <f>'VON - Soupis prací - Vedl...'!J38</f>
        <v>0</v>
      </c>
      <c r="AZ59" s="107">
        <f>'VON - Soupis prací - Vedl...'!F35</f>
        <v>0</v>
      </c>
      <c r="BA59" s="107">
        <f>'VON - Soupis prací - Vedl...'!F36</f>
        <v>0</v>
      </c>
      <c r="BB59" s="107">
        <f>'VON - Soupis prací - Vedl...'!F37</f>
        <v>0</v>
      </c>
      <c r="BC59" s="107">
        <f>'VON - Soupis prací - Vedl...'!F38</f>
        <v>0</v>
      </c>
      <c r="BD59" s="109">
        <f>'VON - Soupis prací - Vedl...'!F39</f>
        <v>0</v>
      </c>
      <c r="BT59" s="105" t="s">
        <v>83</v>
      </c>
      <c r="BV59" s="105" t="s">
        <v>78</v>
      </c>
      <c r="BW59" s="105" t="s">
        <v>96</v>
      </c>
      <c r="BX59" s="105" t="s">
        <v>94</v>
      </c>
      <c r="CL59" s="105" t="s">
        <v>20</v>
      </c>
    </row>
    <row r="60" spans="1:91" s="2" customFormat="1" ht="30" customHeight="1">
      <c r="A60" s="36"/>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41"/>
      <c r="AS60" s="36"/>
      <c r="AT60" s="36"/>
      <c r="AU60" s="36"/>
      <c r="AV60" s="36"/>
      <c r="AW60" s="36"/>
      <c r="AX60" s="36"/>
      <c r="AY60" s="36"/>
      <c r="AZ60" s="36"/>
      <c r="BA60" s="36"/>
      <c r="BB60" s="36"/>
      <c r="BC60" s="36"/>
      <c r="BD60" s="36"/>
      <c r="BE60" s="36"/>
    </row>
    <row r="61" spans="1:91" s="2" customFormat="1" ht="6.9" customHeight="1">
      <c r="A61" s="36"/>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41"/>
      <c r="AS61" s="36"/>
      <c r="AT61" s="36"/>
      <c r="AU61" s="36"/>
      <c r="AV61" s="36"/>
      <c r="AW61" s="36"/>
      <c r="AX61" s="36"/>
      <c r="AY61" s="36"/>
      <c r="AZ61" s="36"/>
      <c r="BA61" s="36"/>
      <c r="BB61" s="36"/>
      <c r="BC61" s="36"/>
      <c r="BD61" s="36"/>
      <c r="BE61" s="36"/>
    </row>
  </sheetData>
  <sheetProtection algorithmName="SHA-512" hashValue="svN2PlpRIgn7QMw4uHLpnq0E3stQdY9303kY7CyIDVenLZl+PmJs+IugSYk25LyNrQ9gacWLeA+eFYfA1z/EPg==" saltValue="rgz0HNyUS5szeFoi9A5yU5ylXpDj1VQN8GQKD8fraSUaHLcax7ZQ5bChA0OlwJ3uJ1IGzJqGbV9cVq70+SxWUg==" spinCount="100000" sheet="1" objects="1" scenarios="1" formatColumns="0" formatRows="0"/>
  <mergeCells count="58">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G58:AM58"/>
    <mergeCell ref="AN58:AP58"/>
    <mergeCell ref="D58:H58"/>
    <mergeCell ref="J58:AF58"/>
    <mergeCell ref="AN59:AP59"/>
    <mergeCell ref="AG59:AM59"/>
    <mergeCell ref="E59:I59"/>
    <mergeCell ref="K59:AF59"/>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AG54:AM54"/>
    <mergeCell ref="AN54:AP54"/>
    <mergeCell ref="L45:AO45"/>
    <mergeCell ref="AM47:AN47"/>
    <mergeCell ref="AS49:AT51"/>
    <mergeCell ref="AM49:AP49"/>
    <mergeCell ref="AM50:AP50"/>
  </mergeCells>
  <hyperlinks>
    <hyperlink ref="A56" location="'1.1 - Soupis prací - arch...'!C2" display="/"/>
    <hyperlink ref="A57" location="'1.4 - Soupis prací - tech...'!C2" display="/"/>
    <hyperlink ref="A59" location="'VON - Soupis prací - Vedl...'!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2121"/>
  <sheetViews>
    <sheetView showGridLines="0" topLeftCell="A105" workbookViewId="0">
      <selection activeCell="F115" sqref="F115"/>
    </sheetView>
  </sheetViews>
  <sheetFormatPr defaultRowHeight="14.4"/>
  <cols>
    <col min="1" max="1" width="7.140625" style="1" customWidth="1"/>
    <col min="2" max="2" width="1.42578125" style="1" customWidth="1"/>
    <col min="3" max="3" width="3.5703125" style="1" customWidth="1"/>
    <col min="4" max="4" width="3.7109375" style="1" customWidth="1"/>
    <col min="5" max="5" width="14.7109375" style="1" customWidth="1"/>
    <col min="6" max="6" width="86.42578125" style="1" customWidth="1"/>
    <col min="7" max="7" width="6" style="1" customWidth="1"/>
    <col min="8" max="8" width="9.85546875" style="1" customWidth="1"/>
    <col min="9" max="9" width="17.28515625" style="110"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56" s="1" customFormat="1" ht="36.9" customHeight="1">
      <c r="I2" s="110"/>
      <c r="L2" s="406"/>
      <c r="M2" s="406"/>
      <c r="N2" s="406"/>
      <c r="O2" s="406"/>
      <c r="P2" s="406"/>
      <c r="Q2" s="406"/>
      <c r="R2" s="406"/>
      <c r="S2" s="406"/>
      <c r="T2" s="406"/>
      <c r="U2" s="406"/>
      <c r="V2" s="406"/>
      <c r="AT2" s="19" t="s">
        <v>88</v>
      </c>
      <c r="AZ2" s="111" t="s">
        <v>97</v>
      </c>
      <c r="BA2" s="111" t="s">
        <v>98</v>
      </c>
      <c r="BB2" s="111" t="s">
        <v>20</v>
      </c>
      <c r="BC2" s="111" t="s">
        <v>99</v>
      </c>
      <c r="BD2" s="111" t="s">
        <v>83</v>
      </c>
    </row>
    <row r="3" spans="1:56" s="1" customFormat="1" ht="6.9" customHeight="1">
      <c r="B3" s="112"/>
      <c r="C3" s="113"/>
      <c r="D3" s="113"/>
      <c r="E3" s="113"/>
      <c r="F3" s="113"/>
      <c r="G3" s="113"/>
      <c r="H3" s="113"/>
      <c r="I3" s="114"/>
      <c r="J3" s="113"/>
      <c r="K3" s="113"/>
      <c r="L3" s="22"/>
      <c r="AT3" s="19" t="s">
        <v>83</v>
      </c>
      <c r="AZ3" s="111" t="s">
        <v>100</v>
      </c>
      <c r="BA3" s="111" t="s">
        <v>101</v>
      </c>
      <c r="BB3" s="111" t="s">
        <v>20</v>
      </c>
      <c r="BC3" s="111" t="s">
        <v>102</v>
      </c>
      <c r="BD3" s="111" t="s">
        <v>83</v>
      </c>
    </row>
    <row r="4" spans="1:56" s="1" customFormat="1" ht="24.9" customHeight="1">
      <c r="B4" s="22"/>
      <c r="D4" s="115" t="s">
        <v>103</v>
      </c>
      <c r="I4" s="110"/>
      <c r="L4" s="22"/>
      <c r="M4" s="116" t="s">
        <v>10</v>
      </c>
      <c r="AT4" s="19" t="s">
        <v>4</v>
      </c>
      <c r="AZ4" s="111" t="s">
        <v>104</v>
      </c>
      <c r="BA4" s="111" t="s">
        <v>105</v>
      </c>
      <c r="BB4" s="111" t="s">
        <v>20</v>
      </c>
      <c r="BC4" s="111" t="s">
        <v>106</v>
      </c>
      <c r="BD4" s="111" t="s">
        <v>83</v>
      </c>
    </row>
    <row r="5" spans="1:56" s="1" customFormat="1" ht="6.9" customHeight="1">
      <c r="B5" s="22"/>
      <c r="I5" s="110"/>
      <c r="L5" s="22"/>
      <c r="AZ5" s="111" t="s">
        <v>107</v>
      </c>
      <c r="BA5" s="111" t="s">
        <v>108</v>
      </c>
      <c r="BB5" s="111" t="s">
        <v>20</v>
      </c>
      <c r="BC5" s="111" t="s">
        <v>109</v>
      </c>
      <c r="BD5" s="111" t="s">
        <v>83</v>
      </c>
    </row>
    <row r="6" spans="1:56" s="1" customFormat="1" ht="12" customHeight="1">
      <c r="B6" s="22"/>
      <c r="D6" s="117" t="s">
        <v>16</v>
      </c>
      <c r="I6" s="110"/>
      <c r="L6" s="22"/>
      <c r="AZ6" s="111" t="s">
        <v>110</v>
      </c>
      <c r="BA6" s="111" t="s">
        <v>111</v>
      </c>
      <c r="BB6" s="111" t="s">
        <v>20</v>
      </c>
      <c r="BC6" s="111" t="s">
        <v>112</v>
      </c>
      <c r="BD6" s="111" t="s">
        <v>83</v>
      </c>
    </row>
    <row r="7" spans="1:56" s="1" customFormat="1" ht="24" customHeight="1">
      <c r="B7" s="22"/>
      <c r="E7" s="407" t="str">
        <f>'Rekapitulace stavby'!K6</f>
        <v>Rekonstrukce budovy ZZ - části C,D,E pro potřeby projektu simulačního centra - Cvičné nemocnice</v>
      </c>
      <c r="F7" s="408"/>
      <c r="G7" s="408"/>
      <c r="H7" s="408"/>
      <c r="I7" s="110"/>
      <c r="L7" s="22"/>
      <c r="AZ7" s="111" t="s">
        <v>113</v>
      </c>
      <c r="BA7" s="111" t="s">
        <v>114</v>
      </c>
      <c r="BB7" s="111" t="s">
        <v>20</v>
      </c>
      <c r="BC7" s="111" t="s">
        <v>115</v>
      </c>
      <c r="BD7" s="111" t="s">
        <v>83</v>
      </c>
    </row>
    <row r="8" spans="1:56" s="1" customFormat="1" ht="12" customHeight="1">
      <c r="B8" s="22"/>
      <c r="D8" s="117" t="s">
        <v>116</v>
      </c>
      <c r="I8" s="110"/>
      <c r="L8" s="22"/>
      <c r="AZ8" s="111" t="s">
        <v>117</v>
      </c>
      <c r="BA8" s="111" t="s">
        <v>118</v>
      </c>
      <c r="BB8" s="111" t="s">
        <v>20</v>
      </c>
      <c r="BC8" s="111" t="s">
        <v>119</v>
      </c>
      <c r="BD8" s="111" t="s">
        <v>83</v>
      </c>
    </row>
    <row r="9" spans="1:56" s="2" customFormat="1" ht="24" customHeight="1">
      <c r="A9" s="36"/>
      <c r="B9" s="41"/>
      <c r="C9" s="36"/>
      <c r="D9" s="36"/>
      <c r="E9" s="407" t="s">
        <v>120</v>
      </c>
      <c r="F9" s="409"/>
      <c r="G9" s="409"/>
      <c r="H9" s="409"/>
      <c r="I9" s="118"/>
      <c r="J9" s="36"/>
      <c r="K9" s="36"/>
      <c r="L9" s="119"/>
      <c r="S9" s="36"/>
      <c r="T9" s="36"/>
      <c r="U9" s="36"/>
      <c r="V9" s="36"/>
      <c r="W9" s="36"/>
      <c r="X9" s="36"/>
      <c r="Y9" s="36"/>
      <c r="Z9" s="36"/>
      <c r="AA9" s="36"/>
      <c r="AB9" s="36"/>
      <c r="AC9" s="36"/>
      <c r="AD9" s="36"/>
      <c r="AE9" s="36"/>
      <c r="AZ9" s="111" t="s">
        <v>121</v>
      </c>
      <c r="BA9" s="111" t="s">
        <v>122</v>
      </c>
      <c r="BB9" s="111" t="s">
        <v>20</v>
      </c>
      <c r="BC9" s="111" t="s">
        <v>123</v>
      </c>
      <c r="BD9" s="111" t="s">
        <v>83</v>
      </c>
    </row>
    <row r="10" spans="1:56" s="2" customFormat="1" ht="12" customHeight="1">
      <c r="A10" s="36"/>
      <c r="B10" s="41"/>
      <c r="C10" s="36"/>
      <c r="D10" s="117" t="s">
        <v>124</v>
      </c>
      <c r="E10" s="36"/>
      <c r="F10" s="36"/>
      <c r="G10" s="36"/>
      <c r="H10" s="36"/>
      <c r="I10" s="118"/>
      <c r="J10" s="36"/>
      <c r="K10" s="36"/>
      <c r="L10" s="119"/>
      <c r="S10" s="36"/>
      <c r="T10" s="36"/>
      <c r="U10" s="36"/>
      <c r="V10" s="36"/>
      <c r="W10" s="36"/>
      <c r="X10" s="36"/>
      <c r="Y10" s="36"/>
      <c r="Z10" s="36"/>
      <c r="AA10" s="36"/>
      <c r="AB10" s="36"/>
      <c r="AC10" s="36"/>
      <c r="AD10" s="36"/>
      <c r="AE10" s="36"/>
      <c r="AZ10" s="111" t="s">
        <v>125</v>
      </c>
      <c r="BA10" s="111" t="s">
        <v>126</v>
      </c>
      <c r="BB10" s="111" t="s">
        <v>20</v>
      </c>
      <c r="BC10" s="111" t="s">
        <v>127</v>
      </c>
      <c r="BD10" s="111" t="s">
        <v>83</v>
      </c>
    </row>
    <row r="11" spans="1:56" s="2" customFormat="1" ht="14.4" customHeight="1">
      <c r="A11" s="36"/>
      <c r="B11" s="41"/>
      <c r="C11" s="36"/>
      <c r="D11" s="36"/>
      <c r="E11" s="410" t="s">
        <v>128</v>
      </c>
      <c r="F11" s="409"/>
      <c r="G11" s="409"/>
      <c r="H11" s="409"/>
      <c r="I11" s="118"/>
      <c r="J11" s="36"/>
      <c r="K11" s="36"/>
      <c r="L11" s="119"/>
      <c r="S11" s="36"/>
      <c r="T11" s="36"/>
      <c r="U11" s="36"/>
      <c r="V11" s="36"/>
      <c r="W11" s="36"/>
      <c r="X11" s="36"/>
      <c r="Y11" s="36"/>
      <c r="Z11" s="36"/>
      <c r="AA11" s="36"/>
      <c r="AB11" s="36"/>
      <c r="AC11" s="36"/>
      <c r="AD11" s="36"/>
      <c r="AE11" s="36"/>
      <c r="AZ11" s="111" t="s">
        <v>129</v>
      </c>
      <c r="BA11" s="111" t="s">
        <v>130</v>
      </c>
      <c r="BB11" s="111" t="s">
        <v>20</v>
      </c>
      <c r="BC11" s="111" t="s">
        <v>131</v>
      </c>
      <c r="BD11" s="111" t="s">
        <v>83</v>
      </c>
    </row>
    <row r="12" spans="1:56" s="2" customFormat="1" ht="10.199999999999999">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132</v>
      </c>
      <c r="BA12" s="111" t="s">
        <v>132</v>
      </c>
      <c r="BB12" s="111" t="s">
        <v>20</v>
      </c>
      <c r="BC12" s="111" t="s">
        <v>133</v>
      </c>
      <c r="BD12" s="111" t="s">
        <v>83</v>
      </c>
    </row>
    <row r="13" spans="1:56" s="2" customFormat="1" ht="12" customHeight="1">
      <c r="A13" s="36"/>
      <c r="B13" s="41"/>
      <c r="C13" s="36"/>
      <c r="D13" s="117" t="s">
        <v>19</v>
      </c>
      <c r="E13" s="36"/>
      <c r="F13" s="105" t="s">
        <v>20</v>
      </c>
      <c r="G13" s="36"/>
      <c r="H13" s="36"/>
      <c r="I13" s="120" t="s">
        <v>21</v>
      </c>
      <c r="J13" s="105" t="s">
        <v>20</v>
      </c>
      <c r="K13" s="36"/>
      <c r="L13" s="119"/>
      <c r="S13" s="36"/>
      <c r="T13" s="36"/>
      <c r="U13" s="36"/>
      <c r="V13" s="36"/>
      <c r="W13" s="36"/>
      <c r="X13" s="36"/>
      <c r="Y13" s="36"/>
      <c r="Z13" s="36"/>
      <c r="AA13" s="36"/>
      <c r="AB13" s="36"/>
      <c r="AC13" s="36"/>
      <c r="AD13" s="36"/>
      <c r="AE13" s="36"/>
      <c r="AZ13" s="111" t="s">
        <v>134</v>
      </c>
      <c r="BA13" s="111" t="s">
        <v>134</v>
      </c>
      <c r="BB13" s="111" t="s">
        <v>20</v>
      </c>
      <c r="BC13" s="111" t="s">
        <v>135</v>
      </c>
      <c r="BD13" s="111" t="s">
        <v>83</v>
      </c>
    </row>
    <row r="14" spans="1:56" s="2" customFormat="1" ht="12" customHeight="1">
      <c r="A14" s="36"/>
      <c r="B14" s="41"/>
      <c r="C14" s="36"/>
      <c r="D14" s="117" t="s">
        <v>23</v>
      </c>
      <c r="E14" s="36"/>
      <c r="F14" s="105" t="s">
        <v>24</v>
      </c>
      <c r="G14" s="36"/>
      <c r="H14" s="36"/>
      <c r="I14" s="120" t="s">
        <v>25</v>
      </c>
      <c r="J14" s="121" t="str">
        <f>'Rekapitulace stavby'!AN8</f>
        <v>15. 4. 2020</v>
      </c>
      <c r="K14" s="36"/>
      <c r="L14" s="119"/>
      <c r="S14" s="36"/>
      <c r="T14" s="36"/>
      <c r="U14" s="36"/>
      <c r="V14" s="36"/>
      <c r="W14" s="36"/>
      <c r="X14" s="36"/>
      <c r="Y14" s="36"/>
      <c r="Z14" s="36"/>
      <c r="AA14" s="36"/>
      <c r="AB14" s="36"/>
      <c r="AC14" s="36"/>
      <c r="AD14" s="36"/>
      <c r="AE14" s="36"/>
      <c r="AZ14" s="111" t="s">
        <v>136</v>
      </c>
      <c r="BA14" s="111" t="s">
        <v>136</v>
      </c>
      <c r="BB14" s="111" t="s">
        <v>20</v>
      </c>
      <c r="BC14" s="111" t="s">
        <v>137</v>
      </c>
      <c r="BD14" s="111" t="s">
        <v>83</v>
      </c>
    </row>
    <row r="15" spans="1:56" s="2" customFormat="1" ht="10.8"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138</v>
      </c>
      <c r="BA15" s="111" t="s">
        <v>138</v>
      </c>
      <c r="BB15" s="111" t="s">
        <v>20</v>
      </c>
      <c r="BC15" s="111" t="s">
        <v>139</v>
      </c>
      <c r="BD15" s="111" t="s">
        <v>83</v>
      </c>
    </row>
    <row r="16" spans="1:56" s="2" customFormat="1" ht="12" customHeight="1">
      <c r="A16" s="36"/>
      <c r="B16" s="41"/>
      <c r="C16" s="36"/>
      <c r="D16" s="117" t="s">
        <v>29</v>
      </c>
      <c r="E16" s="36"/>
      <c r="F16" s="36"/>
      <c r="G16" s="36"/>
      <c r="H16" s="36"/>
      <c r="I16" s="120" t="s">
        <v>30</v>
      </c>
      <c r="J16" s="105" t="s">
        <v>20</v>
      </c>
      <c r="K16" s="36"/>
      <c r="L16" s="119"/>
      <c r="S16" s="36"/>
      <c r="T16" s="36"/>
      <c r="U16" s="36"/>
      <c r="V16" s="36"/>
      <c r="W16" s="36"/>
      <c r="X16" s="36"/>
      <c r="Y16" s="36"/>
      <c r="Z16" s="36"/>
      <c r="AA16" s="36"/>
      <c r="AB16" s="36"/>
      <c r="AC16" s="36"/>
      <c r="AD16" s="36"/>
      <c r="AE16" s="36"/>
      <c r="AZ16" s="111" t="s">
        <v>140</v>
      </c>
      <c r="BA16" s="111" t="s">
        <v>140</v>
      </c>
      <c r="BB16" s="111" t="s">
        <v>20</v>
      </c>
      <c r="BC16" s="111" t="s">
        <v>141</v>
      </c>
      <c r="BD16" s="111" t="s">
        <v>83</v>
      </c>
    </row>
    <row r="17" spans="1:56" s="2" customFormat="1" ht="18" customHeight="1">
      <c r="A17" s="36"/>
      <c r="B17" s="41"/>
      <c r="C17" s="36"/>
      <c r="D17" s="36"/>
      <c r="E17" s="105" t="s">
        <v>31</v>
      </c>
      <c r="F17" s="36"/>
      <c r="G17" s="36"/>
      <c r="H17" s="36"/>
      <c r="I17" s="120" t="s">
        <v>32</v>
      </c>
      <c r="J17" s="105" t="s">
        <v>20</v>
      </c>
      <c r="K17" s="36"/>
      <c r="L17" s="119"/>
      <c r="S17" s="36"/>
      <c r="T17" s="36"/>
      <c r="U17" s="36"/>
      <c r="V17" s="36"/>
      <c r="W17" s="36"/>
      <c r="X17" s="36"/>
      <c r="Y17" s="36"/>
      <c r="Z17" s="36"/>
      <c r="AA17" s="36"/>
      <c r="AB17" s="36"/>
      <c r="AC17" s="36"/>
      <c r="AD17" s="36"/>
      <c r="AE17" s="36"/>
      <c r="AZ17" s="111" t="s">
        <v>142</v>
      </c>
      <c r="BA17" s="111" t="s">
        <v>142</v>
      </c>
      <c r="BB17" s="111" t="s">
        <v>20</v>
      </c>
      <c r="BC17" s="111" t="s">
        <v>143</v>
      </c>
      <c r="BD17" s="111" t="s">
        <v>83</v>
      </c>
    </row>
    <row r="18" spans="1:56" s="2" customFormat="1" ht="6.9"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144</v>
      </c>
      <c r="BA18" s="111" t="s">
        <v>144</v>
      </c>
      <c r="BB18" s="111" t="s">
        <v>20</v>
      </c>
      <c r="BC18" s="111" t="s">
        <v>145</v>
      </c>
      <c r="BD18" s="111" t="s">
        <v>83</v>
      </c>
    </row>
    <row r="19" spans="1:56" s="2" customFormat="1" ht="12" customHeight="1">
      <c r="A19" s="36"/>
      <c r="B19" s="41"/>
      <c r="C19" s="36"/>
      <c r="D19" s="117" t="s">
        <v>33</v>
      </c>
      <c r="E19" s="36"/>
      <c r="F19" s="36"/>
      <c r="G19" s="36"/>
      <c r="H19" s="36"/>
      <c r="I19" s="120" t="s">
        <v>30</v>
      </c>
      <c r="J19" s="32" t="str">
        <f>'Rekapitulace stavby'!AN13</f>
        <v>Vyplň údaj</v>
      </c>
      <c r="K19" s="36"/>
      <c r="L19" s="119"/>
      <c r="S19" s="36"/>
      <c r="T19" s="36"/>
      <c r="U19" s="36"/>
      <c r="V19" s="36"/>
      <c r="W19" s="36"/>
      <c r="X19" s="36"/>
      <c r="Y19" s="36"/>
      <c r="Z19" s="36"/>
      <c r="AA19" s="36"/>
      <c r="AB19" s="36"/>
      <c r="AC19" s="36"/>
      <c r="AD19" s="36"/>
      <c r="AE19" s="36"/>
      <c r="AZ19" s="111" t="s">
        <v>146</v>
      </c>
      <c r="BA19" s="111" t="s">
        <v>146</v>
      </c>
      <c r="BB19" s="111" t="s">
        <v>20</v>
      </c>
      <c r="BC19" s="111" t="s">
        <v>147</v>
      </c>
      <c r="BD19" s="111" t="s">
        <v>83</v>
      </c>
    </row>
    <row r="20" spans="1:56" s="2" customFormat="1" ht="18" customHeight="1">
      <c r="A20" s="36"/>
      <c r="B20" s="41"/>
      <c r="C20" s="36"/>
      <c r="D20" s="36"/>
      <c r="E20" s="411" t="str">
        <f>'Rekapitulace stavby'!E14</f>
        <v>Vyplň údaj</v>
      </c>
      <c r="F20" s="412"/>
      <c r="G20" s="412"/>
      <c r="H20" s="412"/>
      <c r="I20" s="120" t="s">
        <v>32</v>
      </c>
      <c r="J20" s="32" t="str">
        <f>'Rekapitulace stavby'!AN14</f>
        <v>Vyplň údaj</v>
      </c>
      <c r="K20" s="36"/>
      <c r="L20" s="119"/>
      <c r="S20" s="36"/>
      <c r="T20" s="36"/>
      <c r="U20" s="36"/>
      <c r="V20" s="36"/>
      <c r="W20" s="36"/>
      <c r="X20" s="36"/>
      <c r="Y20" s="36"/>
      <c r="Z20" s="36"/>
      <c r="AA20" s="36"/>
      <c r="AB20" s="36"/>
      <c r="AC20" s="36"/>
      <c r="AD20" s="36"/>
      <c r="AE20" s="36"/>
      <c r="AZ20" s="111" t="s">
        <v>148</v>
      </c>
      <c r="BA20" s="111" t="s">
        <v>149</v>
      </c>
      <c r="BB20" s="111" t="s">
        <v>20</v>
      </c>
      <c r="BC20" s="111" t="s">
        <v>150</v>
      </c>
      <c r="BD20" s="111" t="s">
        <v>83</v>
      </c>
    </row>
    <row r="21" spans="1:56" s="2" customFormat="1" ht="6.9"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151</v>
      </c>
      <c r="BA21" s="111" t="s">
        <v>151</v>
      </c>
      <c r="BB21" s="111" t="s">
        <v>20</v>
      </c>
      <c r="BC21" s="111" t="s">
        <v>152</v>
      </c>
      <c r="BD21" s="111" t="s">
        <v>83</v>
      </c>
    </row>
    <row r="22" spans="1:56" s="2" customFormat="1" ht="12" customHeight="1">
      <c r="A22" s="36"/>
      <c r="B22" s="41"/>
      <c r="C22" s="36"/>
      <c r="D22" s="117" t="s">
        <v>35</v>
      </c>
      <c r="E22" s="36"/>
      <c r="F22" s="36"/>
      <c r="G22" s="36"/>
      <c r="H22" s="36"/>
      <c r="I22" s="120" t="s">
        <v>30</v>
      </c>
      <c r="J22" s="105" t="s">
        <v>20</v>
      </c>
      <c r="K22" s="36"/>
      <c r="L22" s="119"/>
      <c r="S22" s="36"/>
      <c r="T22" s="36"/>
      <c r="U22" s="36"/>
      <c r="V22" s="36"/>
      <c r="W22" s="36"/>
      <c r="X22" s="36"/>
      <c r="Y22" s="36"/>
      <c r="Z22" s="36"/>
      <c r="AA22" s="36"/>
      <c r="AB22" s="36"/>
      <c r="AC22" s="36"/>
      <c r="AD22" s="36"/>
      <c r="AE22" s="36"/>
      <c r="AZ22" s="111" t="s">
        <v>153</v>
      </c>
      <c r="BA22" s="111" t="s">
        <v>154</v>
      </c>
      <c r="BB22" s="111" t="s">
        <v>20</v>
      </c>
      <c r="BC22" s="111" t="s">
        <v>155</v>
      </c>
      <c r="BD22" s="111" t="s">
        <v>83</v>
      </c>
    </row>
    <row r="23" spans="1:56" s="2" customFormat="1" ht="18" customHeight="1">
      <c r="A23" s="36"/>
      <c r="B23" s="41"/>
      <c r="C23" s="36"/>
      <c r="D23" s="36"/>
      <c r="E23" s="105" t="s">
        <v>36</v>
      </c>
      <c r="F23" s="36"/>
      <c r="G23" s="36"/>
      <c r="H23" s="36"/>
      <c r="I23" s="120" t="s">
        <v>32</v>
      </c>
      <c r="J23" s="105" t="s">
        <v>20</v>
      </c>
      <c r="K23" s="36"/>
      <c r="L23" s="119"/>
      <c r="S23" s="36"/>
      <c r="T23" s="36"/>
      <c r="U23" s="36"/>
      <c r="V23" s="36"/>
      <c r="W23" s="36"/>
      <c r="X23" s="36"/>
      <c r="Y23" s="36"/>
      <c r="Z23" s="36"/>
      <c r="AA23" s="36"/>
      <c r="AB23" s="36"/>
      <c r="AC23" s="36"/>
      <c r="AD23" s="36"/>
      <c r="AE23" s="36"/>
      <c r="AZ23" s="111" t="s">
        <v>156</v>
      </c>
      <c r="BA23" s="111" t="s">
        <v>156</v>
      </c>
      <c r="BB23" s="111" t="s">
        <v>20</v>
      </c>
      <c r="BC23" s="111" t="s">
        <v>157</v>
      </c>
      <c r="BD23" s="111" t="s">
        <v>83</v>
      </c>
    </row>
    <row r="24" spans="1:56" s="2" customFormat="1" ht="6.9"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c r="AZ24" s="111" t="s">
        <v>158</v>
      </c>
      <c r="BA24" s="111" t="s">
        <v>159</v>
      </c>
      <c r="BB24" s="111" t="s">
        <v>20</v>
      </c>
      <c r="BC24" s="111" t="s">
        <v>160</v>
      </c>
      <c r="BD24" s="111" t="s">
        <v>83</v>
      </c>
    </row>
    <row r="25" spans="1:56" s="2" customFormat="1" ht="12" customHeight="1">
      <c r="A25" s="36"/>
      <c r="B25" s="41"/>
      <c r="C25" s="36"/>
      <c r="D25" s="117" t="s">
        <v>38</v>
      </c>
      <c r="E25" s="36"/>
      <c r="F25" s="36"/>
      <c r="G25" s="36"/>
      <c r="H25" s="36"/>
      <c r="I25" s="120" t="s">
        <v>30</v>
      </c>
      <c r="J25" s="105" t="s">
        <v>20</v>
      </c>
      <c r="K25" s="36"/>
      <c r="L25" s="119"/>
      <c r="S25" s="36"/>
      <c r="T25" s="36"/>
      <c r="U25" s="36"/>
      <c r="V25" s="36"/>
      <c r="W25" s="36"/>
      <c r="X25" s="36"/>
      <c r="Y25" s="36"/>
      <c r="Z25" s="36"/>
      <c r="AA25" s="36"/>
      <c r="AB25" s="36"/>
      <c r="AC25" s="36"/>
      <c r="AD25" s="36"/>
      <c r="AE25" s="36"/>
      <c r="AZ25" s="111" t="s">
        <v>161</v>
      </c>
      <c r="BA25" s="111" t="s">
        <v>161</v>
      </c>
      <c r="BB25" s="111" t="s">
        <v>20</v>
      </c>
      <c r="BC25" s="111" t="s">
        <v>162</v>
      </c>
      <c r="BD25" s="111" t="s">
        <v>83</v>
      </c>
    </row>
    <row r="26" spans="1:56" s="2" customFormat="1" ht="18" customHeight="1">
      <c r="A26" s="36"/>
      <c r="B26" s="41"/>
      <c r="C26" s="36"/>
      <c r="D26" s="36"/>
      <c r="E26" s="105" t="s">
        <v>39</v>
      </c>
      <c r="F26" s="36"/>
      <c r="G26" s="36"/>
      <c r="H26" s="36"/>
      <c r="I26" s="120" t="s">
        <v>32</v>
      </c>
      <c r="J26" s="105" t="s">
        <v>20</v>
      </c>
      <c r="K26" s="36"/>
      <c r="L26" s="119"/>
      <c r="S26" s="36"/>
      <c r="T26" s="36"/>
      <c r="U26" s="36"/>
      <c r="V26" s="36"/>
      <c r="W26" s="36"/>
      <c r="X26" s="36"/>
      <c r="Y26" s="36"/>
      <c r="Z26" s="36"/>
      <c r="AA26" s="36"/>
      <c r="AB26" s="36"/>
      <c r="AC26" s="36"/>
      <c r="AD26" s="36"/>
      <c r="AE26" s="36"/>
      <c r="AZ26" s="111" t="s">
        <v>163</v>
      </c>
      <c r="BA26" s="111" t="s">
        <v>163</v>
      </c>
      <c r="BB26" s="111" t="s">
        <v>20</v>
      </c>
      <c r="BC26" s="111" t="s">
        <v>164</v>
      </c>
      <c r="BD26" s="111" t="s">
        <v>83</v>
      </c>
    </row>
    <row r="27" spans="1:56" s="2" customFormat="1" ht="6.9"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c r="AZ27" s="111" t="s">
        <v>165</v>
      </c>
      <c r="BA27" s="111" t="s">
        <v>166</v>
      </c>
      <c r="BB27" s="111" t="s">
        <v>20</v>
      </c>
      <c r="BC27" s="111" t="s">
        <v>167</v>
      </c>
      <c r="BD27" s="111" t="s">
        <v>83</v>
      </c>
    </row>
    <row r="28" spans="1:56"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c r="AZ28" s="111" t="s">
        <v>168</v>
      </c>
      <c r="BA28" s="111" t="s">
        <v>168</v>
      </c>
      <c r="BB28" s="111" t="s">
        <v>20</v>
      </c>
      <c r="BC28" s="111" t="s">
        <v>169</v>
      </c>
      <c r="BD28" s="111" t="s">
        <v>83</v>
      </c>
    </row>
    <row r="29" spans="1:56" s="8" customFormat="1" ht="14.4" customHeight="1">
      <c r="A29" s="122"/>
      <c r="B29" s="123"/>
      <c r="C29" s="122"/>
      <c r="D29" s="122"/>
      <c r="E29" s="413" t="s">
        <v>20</v>
      </c>
      <c r="F29" s="413"/>
      <c r="G29" s="413"/>
      <c r="H29" s="413"/>
      <c r="I29" s="124"/>
      <c r="J29" s="122"/>
      <c r="K29" s="122"/>
      <c r="L29" s="125"/>
      <c r="S29" s="122"/>
      <c r="T29" s="122"/>
      <c r="U29" s="122"/>
      <c r="V29" s="122"/>
      <c r="W29" s="122"/>
      <c r="X29" s="122"/>
      <c r="Y29" s="122"/>
      <c r="Z29" s="122"/>
      <c r="AA29" s="122"/>
      <c r="AB29" s="122"/>
      <c r="AC29" s="122"/>
      <c r="AD29" s="122"/>
      <c r="AE29" s="122"/>
      <c r="AZ29" s="126" t="s">
        <v>170</v>
      </c>
      <c r="BA29" s="126" t="s">
        <v>171</v>
      </c>
      <c r="BB29" s="126" t="s">
        <v>20</v>
      </c>
      <c r="BC29" s="126" t="s">
        <v>172</v>
      </c>
      <c r="BD29" s="126" t="s">
        <v>83</v>
      </c>
    </row>
    <row r="30" spans="1:56" s="2" customFormat="1" ht="6.9"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c r="AZ30" s="111" t="s">
        <v>173</v>
      </c>
      <c r="BA30" s="111" t="s">
        <v>174</v>
      </c>
      <c r="BB30" s="111" t="s">
        <v>20</v>
      </c>
      <c r="BC30" s="111" t="s">
        <v>175</v>
      </c>
      <c r="BD30" s="111" t="s">
        <v>83</v>
      </c>
    </row>
    <row r="31" spans="1:56" s="2" customFormat="1" ht="6.9"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c r="AZ31" s="111" t="s">
        <v>176</v>
      </c>
      <c r="BA31" s="111" t="s">
        <v>177</v>
      </c>
      <c r="BB31" s="111" t="s">
        <v>20</v>
      </c>
      <c r="BC31" s="111" t="s">
        <v>178</v>
      </c>
      <c r="BD31" s="111" t="s">
        <v>83</v>
      </c>
    </row>
    <row r="32" spans="1:56" s="2" customFormat="1" ht="25.35" customHeight="1">
      <c r="A32" s="36"/>
      <c r="B32" s="41"/>
      <c r="C32" s="36"/>
      <c r="D32" s="129" t="s">
        <v>42</v>
      </c>
      <c r="E32" s="36"/>
      <c r="F32" s="36"/>
      <c r="G32" s="36"/>
      <c r="H32" s="36"/>
      <c r="I32" s="118"/>
      <c r="J32" s="130">
        <f>ROUND(J114, 2)</f>
        <v>0</v>
      </c>
      <c r="K32" s="36"/>
      <c r="L32" s="119"/>
      <c r="S32" s="36"/>
      <c r="T32" s="36"/>
      <c r="U32" s="36"/>
      <c r="V32" s="36"/>
      <c r="W32" s="36"/>
      <c r="X32" s="36"/>
      <c r="Y32" s="36"/>
      <c r="Z32" s="36"/>
      <c r="AA32" s="36"/>
      <c r="AB32" s="36"/>
      <c r="AC32" s="36"/>
      <c r="AD32" s="36"/>
      <c r="AE32" s="36"/>
      <c r="AZ32" s="111" t="s">
        <v>179</v>
      </c>
      <c r="BA32" s="111" t="s">
        <v>179</v>
      </c>
      <c r="BB32" s="111" t="s">
        <v>20</v>
      </c>
      <c r="BC32" s="111" t="s">
        <v>180</v>
      </c>
      <c r="BD32" s="111" t="s">
        <v>83</v>
      </c>
    </row>
    <row r="33" spans="1:56" s="2" customFormat="1" ht="6.9"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c r="AZ33" s="111" t="s">
        <v>181</v>
      </c>
      <c r="BA33" s="111" t="s">
        <v>181</v>
      </c>
      <c r="BB33" s="111" t="s">
        <v>20</v>
      </c>
      <c r="BC33" s="111" t="s">
        <v>182</v>
      </c>
      <c r="BD33" s="111" t="s">
        <v>83</v>
      </c>
    </row>
    <row r="34" spans="1:56" s="2" customFormat="1" ht="14.4"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c r="AZ34" s="111" t="s">
        <v>183</v>
      </c>
      <c r="BA34" s="111" t="s">
        <v>183</v>
      </c>
      <c r="BB34" s="111" t="s">
        <v>20</v>
      </c>
      <c r="BC34" s="111" t="s">
        <v>184</v>
      </c>
      <c r="BD34" s="111" t="s">
        <v>83</v>
      </c>
    </row>
    <row r="35" spans="1:56" s="2" customFormat="1" ht="14.4" customHeight="1">
      <c r="A35" s="36"/>
      <c r="B35" s="41"/>
      <c r="C35" s="36"/>
      <c r="D35" s="133" t="s">
        <v>46</v>
      </c>
      <c r="E35" s="117" t="s">
        <v>47</v>
      </c>
      <c r="F35" s="134">
        <f>ROUND((SUM(BE114:BE2120)),  2)</f>
        <v>0</v>
      </c>
      <c r="G35" s="36"/>
      <c r="H35" s="36"/>
      <c r="I35" s="135">
        <v>0.21</v>
      </c>
      <c r="J35" s="134">
        <f>ROUND(((SUM(BE114:BE2120))*I35),  2)</f>
        <v>0</v>
      </c>
      <c r="K35" s="36"/>
      <c r="L35" s="119"/>
      <c r="S35" s="36"/>
      <c r="T35" s="36"/>
      <c r="U35" s="36"/>
      <c r="V35" s="36"/>
      <c r="W35" s="36"/>
      <c r="X35" s="36"/>
      <c r="Y35" s="36"/>
      <c r="Z35" s="36"/>
      <c r="AA35" s="36"/>
      <c r="AB35" s="36"/>
      <c r="AC35" s="36"/>
      <c r="AD35" s="36"/>
      <c r="AE35" s="36"/>
      <c r="AZ35" s="111" t="s">
        <v>185</v>
      </c>
      <c r="BA35" s="111" t="s">
        <v>185</v>
      </c>
      <c r="BB35" s="111" t="s">
        <v>20</v>
      </c>
      <c r="BC35" s="111" t="s">
        <v>186</v>
      </c>
      <c r="BD35" s="111" t="s">
        <v>83</v>
      </c>
    </row>
    <row r="36" spans="1:56" s="2" customFormat="1" ht="14.4" customHeight="1">
      <c r="A36" s="36"/>
      <c r="B36" s="41"/>
      <c r="C36" s="36"/>
      <c r="D36" s="36"/>
      <c r="E36" s="117" t="s">
        <v>48</v>
      </c>
      <c r="F36" s="134">
        <f>ROUND((SUM(BF114:BF2120)),  2)</f>
        <v>0</v>
      </c>
      <c r="G36" s="36"/>
      <c r="H36" s="36"/>
      <c r="I36" s="135">
        <v>0.15</v>
      </c>
      <c r="J36" s="134">
        <f>ROUND(((SUM(BF114:BF2120))*I36),  2)</f>
        <v>0</v>
      </c>
      <c r="K36" s="36"/>
      <c r="L36" s="119"/>
      <c r="S36" s="36"/>
      <c r="T36" s="36"/>
      <c r="U36" s="36"/>
      <c r="V36" s="36"/>
      <c r="W36" s="36"/>
      <c r="X36" s="36"/>
      <c r="Y36" s="36"/>
      <c r="Z36" s="36"/>
      <c r="AA36" s="36"/>
      <c r="AB36" s="36"/>
      <c r="AC36" s="36"/>
      <c r="AD36" s="36"/>
      <c r="AE36" s="36"/>
      <c r="AZ36" s="111" t="s">
        <v>187</v>
      </c>
      <c r="BA36" s="111" t="s">
        <v>187</v>
      </c>
      <c r="BB36" s="111" t="s">
        <v>20</v>
      </c>
      <c r="BC36" s="111" t="s">
        <v>157</v>
      </c>
      <c r="BD36" s="111" t="s">
        <v>83</v>
      </c>
    </row>
    <row r="37" spans="1:56" s="2" customFormat="1" ht="14.4" hidden="1" customHeight="1">
      <c r="A37" s="36"/>
      <c r="B37" s="41"/>
      <c r="C37" s="36"/>
      <c r="D37" s="36"/>
      <c r="E37" s="117" t="s">
        <v>49</v>
      </c>
      <c r="F37" s="134">
        <f>ROUND((SUM(BG114:BG2120)),  2)</f>
        <v>0</v>
      </c>
      <c r="G37" s="36"/>
      <c r="H37" s="36"/>
      <c r="I37" s="135">
        <v>0.21</v>
      </c>
      <c r="J37" s="134">
        <f>0</f>
        <v>0</v>
      </c>
      <c r="K37" s="36"/>
      <c r="L37" s="119"/>
      <c r="S37" s="36"/>
      <c r="T37" s="36"/>
      <c r="U37" s="36"/>
      <c r="V37" s="36"/>
      <c r="W37" s="36"/>
      <c r="X37" s="36"/>
      <c r="Y37" s="36"/>
      <c r="Z37" s="36"/>
      <c r="AA37" s="36"/>
      <c r="AB37" s="36"/>
      <c r="AC37" s="36"/>
      <c r="AD37" s="36"/>
      <c r="AE37" s="36"/>
    </row>
    <row r="38" spans="1:56" s="2" customFormat="1" ht="14.4" hidden="1" customHeight="1">
      <c r="A38" s="36"/>
      <c r="B38" s="41"/>
      <c r="C38" s="36"/>
      <c r="D38" s="36"/>
      <c r="E38" s="117" t="s">
        <v>50</v>
      </c>
      <c r="F38" s="134">
        <f>ROUND((SUM(BH114:BH2120)),  2)</f>
        <v>0</v>
      </c>
      <c r="G38" s="36"/>
      <c r="H38" s="36"/>
      <c r="I38" s="135">
        <v>0.15</v>
      </c>
      <c r="J38" s="134">
        <f>0</f>
        <v>0</v>
      </c>
      <c r="K38" s="36"/>
      <c r="L38" s="119"/>
      <c r="S38" s="36"/>
      <c r="T38" s="36"/>
      <c r="U38" s="36"/>
      <c r="V38" s="36"/>
      <c r="W38" s="36"/>
      <c r="X38" s="36"/>
      <c r="Y38" s="36"/>
      <c r="Z38" s="36"/>
      <c r="AA38" s="36"/>
      <c r="AB38" s="36"/>
      <c r="AC38" s="36"/>
      <c r="AD38" s="36"/>
      <c r="AE38" s="36"/>
    </row>
    <row r="39" spans="1:56" s="2" customFormat="1" ht="14.4" hidden="1" customHeight="1">
      <c r="A39" s="36"/>
      <c r="B39" s="41"/>
      <c r="C39" s="36"/>
      <c r="D39" s="36"/>
      <c r="E39" s="117" t="s">
        <v>51</v>
      </c>
      <c r="F39" s="134">
        <f>ROUND((SUM(BI114:BI2120)),  2)</f>
        <v>0</v>
      </c>
      <c r="G39" s="36"/>
      <c r="H39" s="36"/>
      <c r="I39" s="135">
        <v>0</v>
      </c>
      <c r="J39" s="134">
        <f>0</f>
        <v>0</v>
      </c>
      <c r="K39" s="36"/>
      <c r="L39" s="119"/>
      <c r="S39" s="36"/>
      <c r="T39" s="36"/>
      <c r="U39" s="36"/>
      <c r="V39" s="36"/>
      <c r="W39" s="36"/>
      <c r="X39" s="36"/>
      <c r="Y39" s="36"/>
      <c r="Z39" s="36"/>
      <c r="AA39" s="36"/>
      <c r="AB39" s="36"/>
      <c r="AC39" s="36"/>
      <c r="AD39" s="36"/>
      <c r="AE39" s="36"/>
    </row>
    <row r="40" spans="1:56" s="2" customFormat="1" ht="6.9"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56"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56" s="2" customFormat="1" ht="14.4"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56" s="2" customFormat="1" ht="6.9"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56" s="2" customFormat="1" ht="24.9"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56" s="2" customFormat="1" ht="6.9"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24" customHeight="1">
      <c r="A50" s="36"/>
      <c r="B50" s="37"/>
      <c r="C50" s="38"/>
      <c r="D50" s="38"/>
      <c r="E50" s="414" t="str">
        <f>E7</f>
        <v>Rekonstrukce budovy ZZ - části C,D,E pro potřeby projektu simulačního centra - Cvičné nemocnice</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c r="B51" s="23"/>
      <c r="C51" s="31" t="s">
        <v>116</v>
      </c>
      <c r="D51" s="24"/>
      <c r="E51" s="24"/>
      <c r="F51" s="24"/>
      <c r="G51" s="24"/>
      <c r="H51" s="24"/>
      <c r="I51" s="110"/>
      <c r="J51" s="24"/>
      <c r="K51" s="24"/>
      <c r="L51" s="22"/>
    </row>
    <row r="52" spans="1:47" s="2" customFormat="1" ht="24" customHeight="1">
      <c r="A52" s="36"/>
      <c r="B52" s="37"/>
      <c r="C52" s="38"/>
      <c r="D52" s="38"/>
      <c r="E52" s="414" t="s">
        <v>120</v>
      </c>
      <c r="F52" s="416"/>
      <c r="G52" s="416"/>
      <c r="H52" s="416"/>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124</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4.4" customHeight="1">
      <c r="A54" s="36"/>
      <c r="B54" s="37"/>
      <c r="C54" s="38"/>
      <c r="D54" s="38"/>
      <c r="E54" s="363" t="str">
        <f>E11</f>
        <v xml:space="preserve">1.1 - Soupis prací - architektonické a stavební řešení </v>
      </c>
      <c r="F54" s="416"/>
      <c r="G54" s="416"/>
      <c r="H54" s="416"/>
      <c r="I54" s="118"/>
      <c r="J54" s="38"/>
      <c r="K54" s="38"/>
      <c r="L54" s="119"/>
      <c r="S54" s="36"/>
      <c r="T54" s="36"/>
      <c r="U54" s="36"/>
      <c r="V54" s="36"/>
      <c r="W54" s="36"/>
      <c r="X54" s="36"/>
      <c r="Y54" s="36"/>
      <c r="Z54" s="36"/>
      <c r="AA54" s="36"/>
      <c r="AB54" s="36"/>
      <c r="AC54" s="36"/>
      <c r="AD54" s="36"/>
      <c r="AE54" s="36"/>
    </row>
    <row r="55" spans="1:47" s="2" customFormat="1" ht="6.9"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23</v>
      </c>
      <c r="D56" s="38"/>
      <c r="E56" s="38"/>
      <c r="F56" s="29" t="str">
        <f>F14</f>
        <v xml:space="preserve"> </v>
      </c>
      <c r="G56" s="38"/>
      <c r="H56" s="38"/>
      <c r="I56" s="120" t="s">
        <v>25</v>
      </c>
      <c r="J56" s="61" t="str">
        <f>IF(J14="","",J14)</f>
        <v>15. 4. 2020</v>
      </c>
      <c r="K56" s="38"/>
      <c r="L56" s="119"/>
      <c r="S56" s="36"/>
      <c r="T56" s="36"/>
      <c r="U56" s="36"/>
      <c r="V56" s="36"/>
      <c r="W56" s="36"/>
      <c r="X56" s="36"/>
      <c r="Y56" s="36"/>
      <c r="Z56" s="36"/>
      <c r="AA56" s="36"/>
      <c r="AB56" s="36"/>
      <c r="AC56" s="36"/>
      <c r="AD56" s="36"/>
      <c r="AE56" s="36"/>
    </row>
    <row r="57" spans="1:47" s="2" customFormat="1" ht="6.9"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799999999999997" customHeight="1">
      <c r="A58" s="36"/>
      <c r="B58" s="37"/>
      <c r="C58" s="31" t="s">
        <v>29</v>
      </c>
      <c r="D58" s="38"/>
      <c r="E58" s="38"/>
      <c r="F58" s="29" t="str">
        <f>E17</f>
        <v xml:space="preserve">Ostravská univerzita v Ostravě </v>
      </c>
      <c r="G58" s="38"/>
      <c r="H58" s="38"/>
      <c r="I58" s="120" t="s">
        <v>35</v>
      </c>
      <c r="J58" s="34" t="str">
        <f>E23</f>
        <v>Architektonická kancelář Arkos s.r.o.</v>
      </c>
      <c r="K58" s="38"/>
      <c r="L58" s="119"/>
      <c r="S58" s="36"/>
      <c r="T58" s="36"/>
      <c r="U58" s="36"/>
      <c r="V58" s="36"/>
      <c r="W58" s="36"/>
      <c r="X58" s="36"/>
      <c r="Y58" s="36"/>
      <c r="Z58" s="36"/>
      <c r="AA58" s="36"/>
      <c r="AB58" s="36"/>
      <c r="AC58" s="36"/>
      <c r="AD58" s="36"/>
      <c r="AE58" s="36"/>
    </row>
    <row r="59" spans="1:47" s="2" customFormat="1" ht="15.6" customHeight="1">
      <c r="A59" s="36"/>
      <c r="B59" s="37"/>
      <c r="C59" s="31" t="s">
        <v>33</v>
      </c>
      <c r="D59" s="38"/>
      <c r="E59" s="38"/>
      <c r="F59" s="29" t="str">
        <f>IF(E20="","",E20)</f>
        <v>Vyplň údaj</v>
      </c>
      <c r="G59" s="38"/>
      <c r="H59" s="38"/>
      <c r="I59" s="120" t="s">
        <v>38</v>
      </c>
      <c r="J59" s="34" t="str">
        <f>E26</f>
        <v>Kolková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189</v>
      </c>
      <c r="D61" s="151"/>
      <c r="E61" s="151"/>
      <c r="F61" s="151"/>
      <c r="G61" s="151"/>
      <c r="H61" s="151"/>
      <c r="I61" s="152"/>
      <c r="J61" s="153" t="s">
        <v>190</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8" customHeight="1">
      <c r="A63" s="36"/>
      <c r="B63" s="37"/>
      <c r="C63" s="154" t="s">
        <v>74</v>
      </c>
      <c r="D63" s="38"/>
      <c r="E63" s="38"/>
      <c r="F63" s="38"/>
      <c r="G63" s="38"/>
      <c r="H63" s="38"/>
      <c r="I63" s="118"/>
      <c r="J63" s="79">
        <f>J114</f>
        <v>0</v>
      </c>
      <c r="K63" s="38"/>
      <c r="L63" s="119"/>
      <c r="S63" s="36"/>
      <c r="T63" s="36"/>
      <c r="U63" s="36"/>
      <c r="V63" s="36"/>
      <c r="W63" s="36"/>
      <c r="X63" s="36"/>
      <c r="Y63" s="36"/>
      <c r="Z63" s="36"/>
      <c r="AA63" s="36"/>
      <c r="AB63" s="36"/>
      <c r="AC63" s="36"/>
      <c r="AD63" s="36"/>
      <c r="AE63" s="36"/>
      <c r="AU63" s="19" t="s">
        <v>191</v>
      </c>
    </row>
    <row r="64" spans="1:47" s="9" customFormat="1" ht="24.9" customHeight="1">
      <c r="B64" s="155"/>
      <c r="C64" s="156"/>
      <c r="D64" s="157" t="s">
        <v>192</v>
      </c>
      <c r="E64" s="158"/>
      <c r="F64" s="158"/>
      <c r="G64" s="158"/>
      <c r="H64" s="158"/>
      <c r="I64" s="159"/>
      <c r="J64" s="160">
        <f>J115</f>
        <v>0</v>
      </c>
      <c r="K64" s="156"/>
      <c r="L64" s="161"/>
    </row>
    <row r="65" spans="2:12" s="10" customFormat="1" ht="19.95" customHeight="1">
      <c r="B65" s="162"/>
      <c r="C65" s="99"/>
      <c r="D65" s="163" t="s">
        <v>193</v>
      </c>
      <c r="E65" s="164"/>
      <c r="F65" s="164"/>
      <c r="G65" s="164"/>
      <c r="H65" s="164"/>
      <c r="I65" s="165"/>
      <c r="J65" s="166">
        <f>J116</f>
        <v>0</v>
      </c>
      <c r="K65" s="99"/>
      <c r="L65" s="167"/>
    </row>
    <row r="66" spans="2:12" s="10" customFormat="1" ht="19.95" customHeight="1">
      <c r="B66" s="162"/>
      <c r="C66" s="99"/>
      <c r="D66" s="163" t="s">
        <v>194</v>
      </c>
      <c r="E66" s="164"/>
      <c r="F66" s="164"/>
      <c r="G66" s="164"/>
      <c r="H66" s="164"/>
      <c r="I66" s="165"/>
      <c r="J66" s="166">
        <f>J133</f>
        <v>0</v>
      </c>
      <c r="K66" s="99"/>
      <c r="L66" s="167"/>
    </row>
    <row r="67" spans="2:12" s="10" customFormat="1" ht="19.95" customHeight="1">
      <c r="B67" s="162"/>
      <c r="C67" s="99"/>
      <c r="D67" s="163" t="s">
        <v>195</v>
      </c>
      <c r="E67" s="164"/>
      <c r="F67" s="164"/>
      <c r="G67" s="164"/>
      <c r="H67" s="164"/>
      <c r="I67" s="165"/>
      <c r="J67" s="166">
        <f>J142</f>
        <v>0</v>
      </c>
      <c r="K67" s="99"/>
      <c r="L67" s="167"/>
    </row>
    <row r="68" spans="2:12" s="10" customFormat="1" ht="19.95" customHeight="1">
      <c r="B68" s="162"/>
      <c r="C68" s="99"/>
      <c r="D68" s="163" t="s">
        <v>196</v>
      </c>
      <c r="E68" s="164"/>
      <c r="F68" s="164"/>
      <c r="G68" s="164"/>
      <c r="H68" s="164"/>
      <c r="I68" s="165"/>
      <c r="J68" s="166">
        <f>J224</f>
        <v>0</v>
      </c>
      <c r="K68" s="99"/>
      <c r="L68" s="167"/>
    </row>
    <row r="69" spans="2:12" s="10" customFormat="1" ht="19.95" customHeight="1">
      <c r="B69" s="162"/>
      <c r="C69" s="99"/>
      <c r="D69" s="163" t="s">
        <v>197</v>
      </c>
      <c r="E69" s="164"/>
      <c r="F69" s="164"/>
      <c r="G69" s="164"/>
      <c r="H69" s="164"/>
      <c r="I69" s="165"/>
      <c r="J69" s="166">
        <f>J240</f>
        <v>0</v>
      </c>
      <c r="K69" s="99"/>
      <c r="L69" s="167"/>
    </row>
    <row r="70" spans="2:12" s="10" customFormat="1" ht="19.95" customHeight="1">
      <c r="B70" s="162"/>
      <c r="C70" s="99"/>
      <c r="D70" s="163" t="s">
        <v>198</v>
      </c>
      <c r="E70" s="164"/>
      <c r="F70" s="164"/>
      <c r="G70" s="164"/>
      <c r="H70" s="164"/>
      <c r="I70" s="165"/>
      <c r="J70" s="166">
        <f>J388</f>
        <v>0</v>
      </c>
      <c r="K70" s="99"/>
      <c r="L70" s="167"/>
    </row>
    <row r="71" spans="2:12" s="10" customFormat="1" ht="19.95" customHeight="1">
      <c r="B71" s="162"/>
      <c r="C71" s="99"/>
      <c r="D71" s="163" t="s">
        <v>199</v>
      </c>
      <c r="E71" s="164"/>
      <c r="F71" s="164"/>
      <c r="G71" s="164"/>
      <c r="H71" s="164"/>
      <c r="I71" s="165"/>
      <c r="J71" s="166">
        <f>J866</f>
        <v>0</v>
      </c>
      <c r="K71" s="99"/>
      <c r="L71" s="167"/>
    </row>
    <row r="72" spans="2:12" s="10" customFormat="1" ht="19.95" customHeight="1">
      <c r="B72" s="162"/>
      <c r="C72" s="99"/>
      <c r="D72" s="163" t="s">
        <v>200</v>
      </c>
      <c r="E72" s="164"/>
      <c r="F72" s="164"/>
      <c r="G72" s="164"/>
      <c r="H72" s="164"/>
      <c r="I72" s="165"/>
      <c r="J72" s="166">
        <f>J881</f>
        <v>0</v>
      </c>
      <c r="K72" s="99"/>
      <c r="L72" s="167"/>
    </row>
    <row r="73" spans="2:12" s="9" customFormat="1" ht="24.9" customHeight="1">
      <c r="B73" s="155"/>
      <c r="C73" s="156"/>
      <c r="D73" s="157" t="s">
        <v>201</v>
      </c>
      <c r="E73" s="158"/>
      <c r="F73" s="158"/>
      <c r="G73" s="158"/>
      <c r="H73" s="158"/>
      <c r="I73" s="159"/>
      <c r="J73" s="160">
        <f>J884</f>
        <v>0</v>
      </c>
      <c r="K73" s="156"/>
      <c r="L73" s="161"/>
    </row>
    <row r="74" spans="2:12" s="10" customFormat="1" ht="19.95" customHeight="1">
      <c r="B74" s="162"/>
      <c r="C74" s="99"/>
      <c r="D74" s="163" t="s">
        <v>202</v>
      </c>
      <c r="E74" s="164"/>
      <c r="F74" s="164"/>
      <c r="G74" s="164"/>
      <c r="H74" s="164"/>
      <c r="I74" s="165"/>
      <c r="J74" s="166">
        <f>J885</f>
        <v>0</v>
      </c>
      <c r="K74" s="99"/>
      <c r="L74" s="167"/>
    </row>
    <row r="75" spans="2:12" s="10" customFormat="1" ht="19.95" customHeight="1">
      <c r="B75" s="162"/>
      <c r="C75" s="99"/>
      <c r="D75" s="163" t="s">
        <v>203</v>
      </c>
      <c r="E75" s="164"/>
      <c r="F75" s="164"/>
      <c r="G75" s="164"/>
      <c r="H75" s="164"/>
      <c r="I75" s="165"/>
      <c r="J75" s="166">
        <f>J939</f>
        <v>0</v>
      </c>
      <c r="K75" s="99"/>
      <c r="L75" s="167"/>
    </row>
    <row r="76" spans="2:12" s="10" customFormat="1" ht="19.95" customHeight="1">
      <c r="B76" s="162"/>
      <c r="C76" s="99"/>
      <c r="D76" s="163" t="s">
        <v>204</v>
      </c>
      <c r="E76" s="164"/>
      <c r="F76" s="164"/>
      <c r="G76" s="164"/>
      <c r="H76" s="164"/>
      <c r="I76" s="165"/>
      <c r="J76" s="166">
        <f>J973</f>
        <v>0</v>
      </c>
      <c r="K76" s="99"/>
      <c r="L76" s="167"/>
    </row>
    <row r="77" spans="2:12" s="10" customFormat="1" ht="19.95" customHeight="1">
      <c r="B77" s="162"/>
      <c r="C77" s="99"/>
      <c r="D77" s="163" t="s">
        <v>205</v>
      </c>
      <c r="E77" s="164"/>
      <c r="F77" s="164"/>
      <c r="G77" s="164"/>
      <c r="H77" s="164"/>
      <c r="I77" s="165"/>
      <c r="J77" s="166">
        <f>J1037</f>
        <v>0</v>
      </c>
      <c r="K77" s="99"/>
      <c r="L77" s="167"/>
    </row>
    <row r="78" spans="2:12" s="10" customFormat="1" ht="19.95" customHeight="1">
      <c r="B78" s="162"/>
      <c r="C78" s="99"/>
      <c r="D78" s="163" t="s">
        <v>206</v>
      </c>
      <c r="E78" s="164"/>
      <c r="F78" s="164"/>
      <c r="G78" s="164"/>
      <c r="H78" s="164"/>
      <c r="I78" s="165"/>
      <c r="J78" s="166">
        <f>J1108</f>
        <v>0</v>
      </c>
      <c r="K78" s="99"/>
      <c r="L78" s="167"/>
    </row>
    <row r="79" spans="2:12" s="10" customFormat="1" ht="19.95" customHeight="1">
      <c r="B79" s="162"/>
      <c r="C79" s="99"/>
      <c r="D79" s="163" t="s">
        <v>207</v>
      </c>
      <c r="E79" s="164"/>
      <c r="F79" s="164"/>
      <c r="G79" s="164"/>
      <c r="H79" s="164"/>
      <c r="I79" s="165"/>
      <c r="J79" s="166">
        <f>J1434</f>
        <v>0</v>
      </c>
      <c r="K79" s="99"/>
      <c r="L79" s="167"/>
    </row>
    <row r="80" spans="2:12" s="10" customFormat="1" ht="19.95" customHeight="1">
      <c r="B80" s="162"/>
      <c r="C80" s="99"/>
      <c r="D80" s="163" t="s">
        <v>208</v>
      </c>
      <c r="E80" s="164"/>
      <c r="F80" s="164"/>
      <c r="G80" s="164"/>
      <c r="H80" s="164"/>
      <c r="I80" s="165"/>
      <c r="J80" s="166">
        <f>J1518</f>
        <v>0</v>
      </c>
      <c r="K80" s="99"/>
      <c r="L80" s="167"/>
    </row>
    <row r="81" spans="1:31" s="10" customFormat="1" ht="19.95" customHeight="1">
      <c r="B81" s="162"/>
      <c r="C81" s="99"/>
      <c r="D81" s="163" t="s">
        <v>209</v>
      </c>
      <c r="E81" s="164"/>
      <c r="F81" s="164"/>
      <c r="G81" s="164"/>
      <c r="H81" s="164"/>
      <c r="I81" s="165"/>
      <c r="J81" s="166">
        <f>J1569</f>
        <v>0</v>
      </c>
      <c r="K81" s="99"/>
      <c r="L81" s="167"/>
    </row>
    <row r="82" spans="1:31" s="10" customFormat="1" ht="19.95" customHeight="1">
      <c r="B82" s="162"/>
      <c r="C82" s="99"/>
      <c r="D82" s="163" t="s">
        <v>210</v>
      </c>
      <c r="E82" s="164"/>
      <c r="F82" s="164"/>
      <c r="G82" s="164"/>
      <c r="H82" s="164"/>
      <c r="I82" s="165"/>
      <c r="J82" s="166">
        <f>J1643</f>
        <v>0</v>
      </c>
      <c r="K82" s="99"/>
      <c r="L82" s="167"/>
    </row>
    <row r="83" spans="1:31" s="10" customFormat="1" ht="19.95" customHeight="1">
      <c r="B83" s="162"/>
      <c r="C83" s="99"/>
      <c r="D83" s="163" t="s">
        <v>211</v>
      </c>
      <c r="E83" s="164"/>
      <c r="F83" s="164"/>
      <c r="G83" s="164"/>
      <c r="H83" s="164"/>
      <c r="I83" s="165"/>
      <c r="J83" s="166">
        <f>J1646</f>
        <v>0</v>
      </c>
      <c r="K83" s="99"/>
      <c r="L83" s="167"/>
    </row>
    <row r="84" spans="1:31" s="10" customFormat="1" ht="19.95" customHeight="1">
      <c r="B84" s="162"/>
      <c r="C84" s="99"/>
      <c r="D84" s="163" t="s">
        <v>212</v>
      </c>
      <c r="E84" s="164"/>
      <c r="F84" s="164"/>
      <c r="G84" s="164"/>
      <c r="H84" s="164"/>
      <c r="I84" s="165"/>
      <c r="J84" s="166">
        <f>J1717</f>
        <v>0</v>
      </c>
      <c r="K84" s="99"/>
      <c r="L84" s="167"/>
    </row>
    <row r="85" spans="1:31" s="10" customFormat="1" ht="19.95" customHeight="1">
      <c r="B85" s="162"/>
      <c r="C85" s="99"/>
      <c r="D85" s="163" t="s">
        <v>213</v>
      </c>
      <c r="E85" s="164"/>
      <c r="F85" s="164"/>
      <c r="G85" s="164"/>
      <c r="H85" s="164"/>
      <c r="I85" s="165"/>
      <c r="J85" s="166">
        <f>J1722</f>
        <v>0</v>
      </c>
      <c r="K85" s="99"/>
      <c r="L85" s="167"/>
    </row>
    <row r="86" spans="1:31" s="10" customFormat="1" ht="19.95" customHeight="1">
      <c r="B86" s="162"/>
      <c r="C86" s="99"/>
      <c r="D86" s="163" t="s">
        <v>214</v>
      </c>
      <c r="E86" s="164"/>
      <c r="F86" s="164"/>
      <c r="G86" s="164"/>
      <c r="H86" s="164"/>
      <c r="I86" s="165"/>
      <c r="J86" s="166">
        <f>J1933</f>
        <v>0</v>
      </c>
      <c r="K86" s="99"/>
      <c r="L86" s="167"/>
    </row>
    <row r="87" spans="1:31" s="10" customFormat="1" ht="19.95" customHeight="1">
      <c r="B87" s="162"/>
      <c r="C87" s="99"/>
      <c r="D87" s="163" t="s">
        <v>215</v>
      </c>
      <c r="E87" s="164"/>
      <c r="F87" s="164"/>
      <c r="G87" s="164"/>
      <c r="H87" s="164"/>
      <c r="I87" s="165"/>
      <c r="J87" s="166">
        <f>J2070</f>
        <v>0</v>
      </c>
      <c r="K87" s="99"/>
      <c r="L87" s="167"/>
    </row>
    <row r="88" spans="1:31" s="10" customFormat="1" ht="19.95" customHeight="1">
      <c r="B88" s="162"/>
      <c r="C88" s="99"/>
      <c r="D88" s="163" t="s">
        <v>216</v>
      </c>
      <c r="E88" s="164"/>
      <c r="F88" s="164"/>
      <c r="G88" s="164"/>
      <c r="H88" s="164"/>
      <c r="I88" s="165"/>
      <c r="J88" s="166">
        <f>J2075</f>
        <v>0</v>
      </c>
      <c r="K88" s="99"/>
      <c r="L88" s="167"/>
    </row>
    <row r="89" spans="1:31" s="10" customFormat="1" ht="19.95" customHeight="1">
      <c r="B89" s="162"/>
      <c r="C89" s="99"/>
      <c r="D89" s="163" t="s">
        <v>217</v>
      </c>
      <c r="E89" s="164"/>
      <c r="F89" s="164"/>
      <c r="G89" s="164"/>
      <c r="H89" s="164"/>
      <c r="I89" s="165"/>
      <c r="J89" s="166">
        <f>J2108</f>
        <v>0</v>
      </c>
      <c r="K89" s="99"/>
      <c r="L89" s="167"/>
    </row>
    <row r="90" spans="1:31" s="10" customFormat="1" ht="19.95" customHeight="1">
      <c r="B90" s="162"/>
      <c r="C90" s="99"/>
      <c r="D90" s="163" t="s">
        <v>218</v>
      </c>
      <c r="E90" s="164"/>
      <c r="F90" s="164"/>
      <c r="G90" s="164"/>
      <c r="H90" s="164"/>
      <c r="I90" s="165"/>
      <c r="J90" s="166">
        <f>J2115</f>
        <v>0</v>
      </c>
      <c r="K90" s="99"/>
      <c r="L90" s="167"/>
    </row>
    <row r="91" spans="1:31" s="9" customFormat="1" ht="24.9" customHeight="1">
      <c r="B91" s="155"/>
      <c r="C91" s="156"/>
      <c r="D91" s="157" t="s">
        <v>219</v>
      </c>
      <c r="E91" s="158"/>
      <c r="F91" s="158"/>
      <c r="G91" s="158"/>
      <c r="H91" s="158"/>
      <c r="I91" s="159"/>
      <c r="J91" s="160">
        <f>J2117</f>
        <v>0</v>
      </c>
      <c r="K91" s="156"/>
      <c r="L91" s="161"/>
    </row>
    <row r="92" spans="1:31" s="10" customFormat="1" ht="19.95" customHeight="1">
      <c r="B92" s="162"/>
      <c r="C92" s="99"/>
      <c r="D92" s="163" t="s">
        <v>220</v>
      </c>
      <c r="E92" s="164"/>
      <c r="F92" s="164"/>
      <c r="G92" s="164"/>
      <c r="H92" s="164"/>
      <c r="I92" s="165"/>
      <c r="J92" s="166">
        <f>J2118</f>
        <v>0</v>
      </c>
      <c r="K92" s="99"/>
      <c r="L92" s="167"/>
    </row>
    <row r="93" spans="1:31" s="2" customFormat="1" ht="21.7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6.9" customHeight="1">
      <c r="A94" s="36"/>
      <c r="B94" s="49"/>
      <c r="C94" s="50"/>
      <c r="D94" s="50"/>
      <c r="E94" s="50"/>
      <c r="F94" s="50"/>
      <c r="G94" s="50"/>
      <c r="H94" s="50"/>
      <c r="I94" s="146"/>
      <c r="J94" s="50"/>
      <c r="K94" s="50"/>
      <c r="L94" s="119"/>
      <c r="S94" s="36"/>
      <c r="T94" s="36"/>
      <c r="U94" s="36"/>
      <c r="V94" s="36"/>
      <c r="W94" s="36"/>
      <c r="X94" s="36"/>
      <c r="Y94" s="36"/>
      <c r="Z94" s="36"/>
      <c r="AA94" s="36"/>
      <c r="AB94" s="36"/>
      <c r="AC94" s="36"/>
      <c r="AD94" s="36"/>
      <c r="AE94" s="36"/>
    </row>
    <row r="98" spans="1:31" s="2" customFormat="1" ht="6.9" customHeight="1">
      <c r="A98" s="36"/>
      <c r="B98" s="51"/>
      <c r="C98" s="52"/>
      <c r="D98" s="52"/>
      <c r="E98" s="52"/>
      <c r="F98" s="52"/>
      <c r="G98" s="52"/>
      <c r="H98" s="52"/>
      <c r="I98" s="149"/>
      <c r="J98" s="52"/>
      <c r="K98" s="52"/>
      <c r="L98" s="119"/>
      <c r="S98" s="36"/>
      <c r="T98" s="36"/>
      <c r="U98" s="36"/>
      <c r="V98" s="36"/>
      <c r="W98" s="36"/>
      <c r="X98" s="36"/>
      <c r="Y98" s="36"/>
      <c r="Z98" s="36"/>
      <c r="AA98" s="36"/>
      <c r="AB98" s="36"/>
      <c r="AC98" s="36"/>
      <c r="AD98" s="36"/>
      <c r="AE98" s="36"/>
    </row>
    <row r="99" spans="1:31" s="2" customFormat="1" ht="24.9" customHeight="1">
      <c r="A99" s="36"/>
      <c r="B99" s="37"/>
      <c r="C99" s="25" t="s">
        <v>221</v>
      </c>
      <c r="D99" s="38"/>
      <c r="E99" s="38"/>
      <c r="F99" s="38"/>
      <c r="G99" s="38"/>
      <c r="H99" s="38"/>
      <c r="I99" s="118"/>
      <c r="J99" s="38"/>
      <c r="K99" s="38"/>
      <c r="L99" s="119"/>
      <c r="S99" s="36"/>
      <c r="T99" s="36"/>
      <c r="U99" s="36"/>
      <c r="V99" s="36"/>
      <c r="W99" s="36"/>
      <c r="X99" s="36"/>
      <c r="Y99" s="36"/>
      <c r="Z99" s="36"/>
      <c r="AA99" s="36"/>
      <c r="AB99" s="36"/>
      <c r="AC99" s="36"/>
      <c r="AD99" s="36"/>
      <c r="AE99" s="36"/>
    </row>
    <row r="100" spans="1:31" s="2" customFormat="1" ht="6.9" customHeight="1">
      <c r="A100" s="36"/>
      <c r="B100" s="37"/>
      <c r="C100" s="38"/>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31" s="2" customFormat="1" ht="24" customHeight="1">
      <c r="A102" s="36"/>
      <c r="B102" s="37"/>
      <c r="C102" s="38"/>
      <c r="D102" s="38"/>
      <c r="E102" s="414" t="str">
        <f>E7</f>
        <v>Rekonstrukce budovy ZZ - části C,D,E pro potřeby projektu simulačního centra - Cvičné nemocnice</v>
      </c>
      <c r="F102" s="415"/>
      <c r="G102" s="415"/>
      <c r="H102" s="415"/>
      <c r="I102" s="118"/>
      <c r="J102" s="38"/>
      <c r="K102" s="38"/>
      <c r="L102" s="119"/>
      <c r="S102" s="36"/>
      <c r="T102" s="36"/>
      <c r="U102" s="36"/>
      <c r="V102" s="36"/>
      <c r="W102" s="36"/>
      <c r="X102" s="36"/>
      <c r="Y102" s="36"/>
      <c r="Z102" s="36"/>
      <c r="AA102" s="36"/>
      <c r="AB102" s="36"/>
      <c r="AC102" s="36"/>
      <c r="AD102" s="36"/>
      <c r="AE102" s="36"/>
    </row>
    <row r="103" spans="1:31" s="1" customFormat="1" ht="12" customHeight="1">
      <c r="B103" s="23"/>
      <c r="C103" s="31" t="s">
        <v>116</v>
      </c>
      <c r="D103" s="24"/>
      <c r="E103" s="24"/>
      <c r="F103" s="24"/>
      <c r="G103" s="24"/>
      <c r="H103" s="24"/>
      <c r="I103" s="110"/>
      <c r="J103" s="24"/>
      <c r="K103" s="24"/>
      <c r="L103" s="22"/>
    </row>
    <row r="104" spans="1:31" s="2" customFormat="1" ht="24" customHeight="1">
      <c r="A104" s="36"/>
      <c r="B104" s="37"/>
      <c r="C104" s="38"/>
      <c r="D104" s="38"/>
      <c r="E104" s="414" t="s">
        <v>120</v>
      </c>
      <c r="F104" s="416"/>
      <c r="G104" s="416"/>
      <c r="H104" s="416"/>
      <c r="I104" s="118"/>
      <c r="J104" s="38"/>
      <c r="K104" s="38"/>
      <c r="L104" s="119"/>
      <c r="S104" s="36"/>
      <c r="T104" s="36"/>
      <c r="U104" s="36"/>
      <c r="V104" s="36"/>
      <c r="W104" s="36"/>
      <c r="X104" s="36"/>
      <c r="Y104" s="36"/>
      <c r="Z104" s="36"/>
      <c r="AA104" s="36"/>
      <c r="AB104" s="36"/>
      <c r="AC104" s="36"/>
      <c r="AD104" s="36"/>
      <c r="AE104" s="36"/>
    </row>
    <row r="105" spans="1:31" s="2" customFormat="1" ht="12" customHeight="1">
      <c r="A105" s="36"/>
      <c r="B105" s="37"/>
      <c r="C105" s="31" t="s">
        <v>124</v>
      </c>
      <c r="D105" s="38"/>
      <c r="E105" s="38"/>
      <c r="F105" s="38"/>
      <c r="G105" s="38"/>
      <c r="H105" s="38"/>
      <c r="I105" s="118"/>
      <c r="J105" s="38"/>
      <c r="K105" s="38"/>
      <c r="L105" s="119"/>
      <c r="S105" s="36"/>
      <c r="T105" s="36"/>
      <c r="U105" s="36"/>
      <c r="V105" s="36"/>
      <c r="W105" s="36"/>
      <c r="X105" s="36"/>
      <c r="Y105" s="36"/>
      <c r="Z105" s="36"/>
      <c r="AA105" s="36"/>
      <c r="AB105" s="36"/>
      <c r="AC105" s="36"/>
      <c r="AD105" s="36"/>
      <c r="AE105" s="36"/>
    </row>
    <row r="106" spans="1:31" s="2" customFormat="1" ht="14.4" customHeight="1">
      <c r="A106" s="36"/>
      <c r="B106" s="37"/>
      <c r="C106" s="38"/>
      <c r="D106" s="38"/>
      <c r="E106" s="363" t="str">
        <f>E11</f>
        <v xml:space="preserve">1.1 - Soupis prací - architektonické a stavební řešení </v>
      </c>
      <c r="F106" s="416"/>
      <c r="G106" s="416"/>
      <c r="H106" s="416"/>
      <c r="I106" s="118"/>
      <c r="J106" s="38"/>
      <c r="K106" s="38"/>
      <c r="L106" s="119"/>
      <c r="S106" s="36"/>
      <c r="T106" s="36"/>
      <c r="U106" s="36"/>
      <c r="V106" s="36"/>
      <c r="W106" s="36"/>
      <c r="X106" s="36"/>
      <c r="Y106" s="36"/>
      <c r="Z106" s="36"/>
      <c r="AA106" s="36"/>
      <c r="AB106" s="36"/>
      <c r="AC106" s="36"/>
      <c r="AD106" s="36"/>
      <c r="AE106" s="36"/>
    </row>
    <row r="107" spans="1:31" s="2" customFormat="1" ht="6.9" customHeight="1">
      <c r="A107" s="36"/>
      <c r="B107" s="37"/>
      <c r="C107" s="38"/>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31" s="2" customFormat="1" ht="12" customHeight="1">
      <c r="A108" s="36"/>
      <c r="B108" s="37"/>
      <c r="C108" s="31" t="s">
        <v>23</v>
      </c>
      <c r="D108" s="38"/>
      <c r="E108" s="38"/>
      <c r="F108" s="29" t="str">
        <f>F14</f>
        <v xml:space="preserve"> </v>
      </c>
      <c r="G108" s="38"/>
      <c r="H108" s="38"/>
      <c r="I108" s="120" t="s">
        <v>25</v>
      </c>
      <c r="J108" s="61" t="str">
        <f>IF(J14="","",J14)</f>
        <v>15. 4. 2020</v>
      </c>
      <c r="K108" s="38"/>
      <c r="L108" s="119"/>
      <c r="S108" s="36"/>
      <c r="T108" s="36"/>
      <c r="U108" s="36"/>
      <c r="V108" s="36"/>
      <c r="W108" s="36"/>
      <c r="X108" s="36"/>
      <c r="Y108" s="36"/>
      <c r="Z108" s="36"/>
      <c r="AA108" s="36"/>
      <c r="AB108" s="36"/>
      <c r="AC108" s="36"/>
      <c r="AD108" s="36"/>
      <c r="AE108" s="36"/>
    </row>
    <row r="109" spans="1:31" s="2" customFormat="1" ht="6.9" customHeight="1">
      <c r="A109" s="36"/>
      <c r="B109" s="37"/>
      <c r="C109" s="38"/>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31" s="2" customFormat="1" ht="40.799999999999997" customHeight="1">
      <c r="A110" s="36"/>
      <c r="B110" s="37"/>
      <c r="C110" s="31" t="s">
        <v>29</v>
      </c>
      <c r="D110" s="38"/>
      <c r="E110" s="38"/>
      <c r="F110" s="29" t="str">
        <f>E17</f>
        <v xml:space="preserve">Ostravská univerzita v Ostravě </v>
      </c>
      <c r="G110" s="38"/>
      <c r="H110" s="38"/>
      <c r="I110" s="120" t="s">
        <v>35</v>
      </c>
      <c r="J110" s="34" t="str">
        <f>E23</f>
        <v>Architektonická kancelář Arkos s.r.o.</v>
      </c>
      <c r="K110" s="38"/>
      <c r="L110" s="119"/>
      <c r="S110" s="36"/>
      <c r="T110" s="36"/>
      <c r="U110" s="36"/>
      <c r="V110" s="36"/>
      <c r="W110" s="36"/>
      <c r="X110" s="36"/>
      <c r="Y110" s="36"/>
      <c r="Z110" s="36"/>
      <c r="AA110" s="36"/>
      <c r="AB110" s="36"/>
      <c r="AC110" s="36"/>
      <c r="AD110" s="36"/>
      <c r="AE110" s="36"/>
    </row>
    <row r="111" spans="1:31" s="2" customFormat="1" ht="15.6" customHeight="1">
      <c r="A111" s="36"/>
      <c r="B111" s="37"/>
      <c r="C111" s="31" t="s">
        <v>33</v>
      </c>
      <c r="D111" s="38"/>
      <c r="E111" s="38"/>
      <c r="F111" s="29" t="str">
        <f>IF(E20="","",E20)</f>
        <v>Vyplň údaj</v>
      </c>
      <c r="G111" s="38"/>
      <c r="H111" s="38"/>
      <c r="I111" s="120" t="s">
        <v>38</v>
      </c>
      <c r="J111" s="34" t="str">
        <f>E26</f>
        <v>Kolková</v>
      </c>
      <c r="K111" s="38"/>
      <c r="L111" s="119"/>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118"/>
      <c r="J112" s="38"/>
      <c r="K112" s="38"/>
      <c r="L112" s="119"/>
      <c r="S112" s="36"/>
      <c r="T112" s="36"/>
      <c r="U112" s="36"/>
      <c r="V112" s="36"/>
      <c r="W112" s="36"/>
      <c r="X112" s="36"/>
      <c r="Y112" s="36"/>
      <c r="Z112" s="36"/>
      <c r="AA112" s="36"/>
      <c r="AB112" s="36"/>
      <c r="AC112" s="36"/>
      <c r="AD112" s="36"/>
      <c r="AE112" s="36"/>
    </row>
    <row r="113" spans="1:65" s="11" customFormat="1" ht="29.25" customHeight="1">
      <c r="A113" s="168"/>
      <c r="B113" s="169"/>
      <c r="C113" s="170" t="s">
        <v>222</v>
      </c>
      <c r="D113" s="171" t="s">
        <v>61</v>
      </c>
      <c r="E113" s="171" t="s">
        <v>57</v>
      </c>
      <c r="F113" s="171" t="s">
        <v>58</v>
      </c>
      <c r="G113" s="171" t="s">
        <v>223</v>
      </c>
      <c r="H113" s="171" t="s">
        <v>224</v>
      </c>
      <c r="I113" s="172" t="s">
        <v>225</v>
      </c>
      <c r="J113" s="171" t="s">
        <v>190</v>
      </c>
      <c r="K113" s="173" t="s">
        <v>226</v>
      </c>
      <c r="L113" s="174"/>
      <c r="M113" s="70" t="s">
        <v>20</v>
      </c>
      <c r="N113" s="71" t="s">
        <v>46</v>
      </c>
      <c r="O113" s="71" t="s">
        <v>227</v>
      </c>
      <c r="P113" s="71" t="s">
        <v>228</v>
      </c>
      <c r="Q113" s="71" t="s">
        <v>229</v>
      </c>
      <c r="R113" s="71" t="s">
        <v>230</v>
      </c>
      <c r="S113" s="71" t="s">
        <v>231</v>
      </c>
      <c r="T113" s="72" t="s">
        <v>232</v>
      </c>
      <c r="U113" s="168"/>
      <c r="V113" s="168"/>
      <c r="W113" s="168"/>
      <c r="X113" s="168"/>
      <c r="Y113" s="168"/>
      <c r="Z113" s="168"/>
      <c r="AA113" s="168"/>
      <c r="AB113" s="168"/>
      <c r="AC113" s="168"/>
      <c r="AD113" s="168"/>
      <c r="AE113" s="168"/>
    </row>
    <row r="114" spans="1:65" s="2" customFormat="1" ht="22.8" customHeight="1">
      <c r="A114" s="36"/>
      <c r="B114" s="37"/>
      <c r="C114" s="77" t="s">
        <v>233</v>
      </c>
      <c r="D114" s="38"/>
      <c r="E114" s="38"/>
      <c r="F114" s="38"/>
      <c r="G114" s="38"/>
      <c r="H114" s="38"/>
      <c r="I114" s="118"/>
      <c r="J114" s="175">
        <f>BK114</f>
        <v>0</v>
      </c>
      <c r="K114" s="38"/>
      <c r="L114" s="41"/>
      <c r="M114" s="73"/>
      <c r="N114" s="176"/>
      <c r="O114" s="74"/>
      <c r="P114" s="177">
        <f>P115+P884+P2117</f>
        <v>0</v>
      </c>
      <c r="Q114" s="74"/>
      <c r="R114" s="177">
        <f>R115+R884+R2117</f>
        <v>508.72805972170175</v>
      </c>
      <c r="S114" s="74"/>
      <c r="T114" s="178">
        <f>T115+T884+T2117</f>
        <v>818.43420037999988</v>
      </c>
      <c r="U114" s="36"/>
      <c r="V114" s="36"/>
      <c r="W114" s="36"/>
      <c r="X114" s="36"/>
      <c r="Y114" s="36"/>
      <c r="Z114" s="36"/>
      <c r="AA114" s="36"/>
      <c r="AB114" s="36"/>
      <c r="AC114" s="36"/>
      <c r="AD114" s="36"/>
      <c r="AE114" s="36"/>
      <c r="AT114" s="19" t="s">
        <v>75</v>
      </c>
      <c r="AU114" s="19" t="s">
        <v>191</v>
      </c>
      <c r="BK114" s="179">
        <f>BK115+BK884+BK2117</f>
        <v>0</v>
      </c>
    </row>
    <row r="115" spans="1:65" s="12" customFormat="1" ht="25.95" customHeight="1">
      <c r="B115" s="180"/>
      <c r="C115" s="181"/>
      <c r="D115" s="182" t="s">
        <v>75</v>
      </c>
      <c r="E115" s="183" t="s">
        <v>234</v>
      </c>
      <c r="F115" s="183" t="s">
        <v>235</v>
      </c>
      <c r="G115" s="181"/>
      <c r="H115" s="181"/>
      <c r="I115" s="184"/>
      <c r="J115" s="185">
        <f>BK115</f>
        <v>0</v>
      </c>
      <c r="K115" s="181"/>
      <c r="L115" s="186"/>
      <c r="M115" s="187"/>
      <c r="N115" s="188"/>
      <c r="O115" s="188"/>
      <c r="P115" s="189">
        <f>P116+P133+P142+P224+P240+P388+P866+P881</f>
        <v>0</v>
      </c>
      <c r="Q115" s="188"/>
      <c r="R115" s="189">
        <f>R116+R133+R142+R224+R240+R388+R866+R881</f>
        <v>426.92718475395077</v>
      </c>
      <c r="S115" s="188"/>
      <c r="T115" s="190">
        <f>T116+T133+T142+T224+T240+T388+T866+T881</f>
        <v>739.77301399999988</v>
      </c>
      <c r="AR115" s="191" t="s">
        <v>22</v>
      </c>
      <c r="AT115" s="192" t="s">
        <v>75</v>
      </c>
      <c r="AU115" s="192" t="s">
        <v>76</v>
      </c>
      <c r="AY115" s="191" t="s">
        <v>236</v>
      </c>
      <c r="BK115" s="193">
        <f>BK116+BK133+BK142+BK224+BK240+BK388+BK866+BK881</f>
        <v>0</v>
      </c>
    </row>
    <row r="116" spans="1:65" s="12" customFormat="1" ht="22.8" customHeight="1">
      <c r="B116" s="180"/>
      <c r="C116" s="181"/>
      <c r="D116" s="182" t="s">
        <v>75</v>
      </c>
      <c r="E116" s="194" t="s">
        <v>22</v>
      </c>
      <c r="F116" s="194" t="s">
        <v>237</v>
      </c>
      <c r="G116" s="181"/>
      <c r="H116" s="181"/>
      <c r="I116" s="184"/>
      <c r="J116" s="195">
        <f>BK116</f>
        <v>0</v>
      </c>
      <c r="K116" s="181"/>
      <c r="L116" s="186"/>
      <c r="M116" s="187"/>
      <c r="N116" s="188"/>
      <c r="O116" s="188"/>
      <c r="P116" s="189">
        <f>SUM(P117:P132)</f>
        <v>0</v>
      </c>
      <c r="Q116" s="188"/>
      <c r="R116" s="189">
        <f>SUM(R117:R132)</f>
        <v>0</v>
      </c>
      <c r="S116" s="188"/>
      <c r="T116" s="190">
        <f>SUM(T117:T132)</f>
        <v>0</v>
      </c>
      <c r="AR116" s="191" t="s">
        <v>22</v>
      </c>
      <c r="AT116" s="192" t="s">
        <v>75</v>
      </c>
      <c r="AU116" s="192" t="s">
        <v>22</v>
      </c>
      <c r="AY116" s="191" t="s">
        <v>236</v>
      </c>
      <c r="BK116" s="193">
        <f>SUM(BK117:BK132)</f>
        <v>0</v>
      </c>
    </row>
    <row r="117" spans="1:65" s="2" customFormat="1" ht="22.8">
      <c r="A117" s="36"/>
      <c r="B117" s="37"/>
      <c r="C117" s="196" t="s">
        <v>22</v>
      </c>
      <c r="D117" s="196" t="s">
        <v>238</v>
      </c>
      <c r="E117" s="197" t="s">
        <v>239</v>
      </c>
      <c r="F117" s="198" t="s">
        <v>240</v>
      </c>
      <c r="G117" s="199" t="s">
        <v>241</v>
      </c>
      <c r="H117" s="200">
        <v>0.97199999999999998</v>
      </c>
      <c r="I117" s="201"/>
      <c r="J117" s="202">
        <f>ROUND(I117*H117,2)</f>
        <v>0</v>
      </c>
      <c r="K117" s="198" t="s">
        <v>242</v>
      </c>
      <c r="L117" s="41"/>
      <c r="M117" s="203" t="s">
        <v>20</v>
      </c>
      <c r="N117" s="204" t="s">
        <v>47</v>
      </c>
      <c r="O117" s="66"/>
      <c r="P117" s="205">
        <f>O117*H117</f>
        <v>0</v>
      </c>
      <c r="Q117" s="205">
        <v>0</v>
      </c>
      <c r="R117" s="205">
        <f>Q117*H117</f>
        <v>0</v>
      </c>
      <c r="S117" s="205">
        <v>0</v>
      </c>
      <c r="T117" s="206">
        <f>S117*H117</f>
        <v>0</v>
      </c>
      <c r="U117" s="36"/>
      <c r="V117" s="36"/>
      <c r="W117" s="36"/>
      <c r="X117" s="36"/>
      <c r="Y117" s="36"/>
      <c r="Z117" s="36"/>
      <c r="AA117" s="36"/>
      <c r="AB117" s="36"/>
      <c r="AC117" s="36"/>
      <c r="AD117" s="36"/>
      <c r="AE117" s="36"/>
      <c r="AR117" s="207" t="s">
        <v>243</v>
      </c>
      <c r="AT117" s="207" t="s">
        <v>238</v>
      </c>
      <c r="AU117" s="207" t="s">
        <v>83</v>
      </c>
      <c r="AY117" s="19" t="s">
        <v>236</v>
      </c>
      <c r="BE117" s="208">
        <f>IF(N117="základní",J117,0)</f>
        <v>0</v>
      </c>
      <c r="BF117" s="208">
        <f>IF(N117="snížená",J117,0)</f>
        <v>0</v>
      </c>
      <c r="BG117" s="208">
        <f>IF(N117="zákl. přenesená",J117,0)</f>
        <v>0</v>
      </c>
      <c r="BH117" s="208">
        <f>IF(N117="sníž. přenesená",J117,0)</f>
        <v>0</v>
      </c>
      <c r="BI117" s="208">
        <f>IF(N117="nulová",J117,0)</f>
        <v>0</v>
      </c>
      <c r="BJ117" s="19" t="s">
        <v>22</v>
      </c>
      <c r="BK117" s="208">
        <f>ROUND(I117*H117,2)</f>
        <v>0</v>
      </c>
      <c r="BL117" s="19" t="s">
        <v>243</v>
      </c>
      <c r="BM117" s="207" t="s">
        <v>244</v>
      </c>
    </row>
    <row r="118" spans="1:65" s="2" customFormat="1" ht="57.6">
      <c r="A118" s="36"/>
      <c r="B118" s="37"/>
      <c r="C118" s="38"/>
      <c r="D118" s="209" t="s">
        <v>245</v>
      </c>
      <c r="E118" s="38"/>
      <c r="F118" s="210" t="s">
        <v>246</v>
      </c>
      <c r="G118" s="38"/>
      <c r="H118" s="38"/>
      <c r="I118" s="118"/>
      <c r="J118" s="38"/>
      <c r="K118" s="38"/>
      <c r="L118" s="41"/>
      <c r="M118" s="211"/>
      <c r="N118" s="212"/>
      <c r="O118" s="66"/>
      <c r="P118" s="66"/>
      <c r="Q118" s="66"/>
      <c r="R118" s="66"/>
      <c r="S118" s="66"/>
      <c r="T118" s="67"/>
      <c r="U118" s="36"/>
      <c r="V118" s="36"/>
      <c r="W118" s="36"/>
      <c r="X118" s="36"/>
      <c r="Y118" s="36"/>
      <c r="Z118" s="36"/>
      <c r="AA118" s="36"/>
      <c r="AB118" s="36"/>
      <c r="AC118" s="36"/>
      <c r="AD118" s="36"/>
      <c r="AE118" s="36"/>
      <c r="AT118" s="19" t="s">
        <v>245</v>
      </c>
      <c r="AU118" s="19" t="s">
        <v>83</v>
      </c>
    </row>
    <row r="119" spans="1:65" s="13" customFormat="1" ht="10.199999999999999">
      <c r="B119" s="213"/>
      <c r="C119" s="214"/>
      <c r="D119" s="209" t="s">
        <v>247</v>
      </c>
      <c r="E119" s="215" t="s">
        <v>20</v>
      </c>
      <c r="F119" s="216" t="s">
        <v>248</v>
      </c>
      <c r="G119" s="214"/>
      <c r="H119" s="215" t="s">
        <v>20</v>
      </c>
      <c r="I119" s="217"/>
      <c r="J119" s="214"/>
      <c r="K119" s="214"/>
      <c r="L119" s="218"/>
      <c r="M119" s="219"/>
      <c r="N119" s="220"/>
      <c r="O119" s="220"/>
      <c r="P119" s="220"/>
      <c r="Q119" s="220"/>
      <c r="R119" s="220"/>
      <c r="S119" s="220"/>
      <c r="T119" s="221"/>
      <c r="AT119" s="222" t="s">
        <v>247</v>
      </c>
      <c r="AU119" s="222" t="s">
        <v>83</v>
      </c>
      <c r="AV119" s="13" t="s">
        <v>22</v>
      </c>
      <c r="AW119" s="13" t="s">
        <v>37</v>
      </c>
      <c r="AX119" s="13" t="s">
        <v>76</v>
      </c>
      <c r="AY119" s="222" t="s">
        <v>236</v>
      </c>
    </row>
    <row r="120" spans="1:65" s="14" customFormat="1" ht="10.199999999999999">
      <c r="B120" s="223"/>
      <c r="C120" s="224"/>
      <c r="D120" s="209" t="s">
        <v>247</v>
      </c>
      <c r="E120" s="225" t="s">
        <v>20</v>
      </c>
      <c r="F120" s="226" t="s">
        <v>249</v>
      </c>
      <c r="G120" s="224"/>
      <c r="H120" s="227">
        <v>0.97199999999999998</v>
      </c>
      <c r="I120" s="228"/>
      <c r="J120" s="224"/>
      <c r="K120" s="224"/>
      <c r="L120" s="229"/>
      <c r="M120" s="230"/>
      <c r="N120" s="231"/>
      <c r="O120" s="231"/>
      <c r="P120" s="231"/>
      <c r="Q120" s="231"/>
      <c r="R120" s="231"/>
      <c r="S120" s="231"/>
      <c r="T120" s="232"/>
      <c r="AT120" s="233" t="s">
        <v>247</v>
      </c>
      <c r="AU120" s="233" t="s">
        <v>83</v>
      </c>
      <c r="AV120" s="14" t="s">
        <v>83</v>
      </c>
      <c r="AW120" s="14" t="s">
        <v>37</v>
      </c>
      <c r="AX120" s="14" t="s">
        <v>22</v>
      </c>
      <c r="AY120" s="233" t="s">
        <v>236</v>
      </c>
    </row>
    <row r="121" spans="1:65" s="2" customFormat="1" ht="34.200000000000003">
      <c r="A121" s="36"/>
      <c r="B121" s="37"/>
      <c r="C121" s="196" t="s">
        <v>83</v>
      </c>
      <c r="D121" s="196" t="s">
        <v>238</v>
      </c>
      <c r="E121" s="197" t="s">
        <v>250</v>
      </c>
      <c r="F121" s="198" t="s">
        <v>251</v>
      </c>
      <c r="G121" s="199" t="s">
        <v>241</v>
      </c>
      <c r="H121" s="200">
        <v>0.97199999999999998</v>
      </c>
      <c r="I121" s="201"/>
      <c r="J121" s="202">
        <f>ROUND(I121*H121,2)</f>
        <v>0</v>
      </c>
      <c r="K121" s="198" t="s">
        <v>242</v>
      </c>
      <c r="L121" s="41"/>
      <c r="M121" s="203" t="s">
        <v>20</v>
      </c>
      <c r="N121" s="204" t="s">
        <v>47</v>
      </c>
      <c r="O121" s="66"/>
      <c r="P121" s="205">
        <f>O121*H121</f>
        <v>0</v>
      </c>
      <c r="Q121" s="205">
        <v>0</v>
      </c>
      <c r="R121" s="205">
        <f>Q121*H121</f>
        <v>0</v>
      </c>
      <c r="S121" s="205">
        <v>0</v>
      </c>
      <c r="T121" s="206">
        <f>S121*H121</f>
        <v>0</v>
      </c>
      <c r="U121" s="36"/>
      <c r="V121" s="36"/>
      <c r="W121" s="36"/>
      <c r="X121" s="36"/>
      <c r="Y121" s="36"/>
      <c r="Z121" s="36"/>
      <c r="AA121" s="36"/>
      <c r="AB121" s="36"/>
      <c r="AC121" s="36"/>
      <c r="AD121" s="36"/>
      <c r="AE121" s="36"/>
      <c r="AR121" s="207" t="s">
        <v>243</v>
      </c>
      <c r="AT121" s="207" t="s">
        <v>238</v>
      </c>
      <c r="AU121" s="207" t="s">
        <v>83</v>
      </c>
      <c r="AY121" s="19" t="s">
        <v>236</v>
      </c>
      <c r="BE121" s="208">
        <f>IF(N121="základní",J121,0)</f>
        <v>0</v>
      </c>
      <c r="BF121" s="208">
        <f>IF(N121="snížená",J121,0)</f>
        <v>0</v>
      </c>
      <c r="BG121" s="208">
        <f>IF(N121="zákl. přenesená",J121,0)</f>
        <v>0</v>
      </c>
      <c r="BH121" s="208">
        <f>IF(N121="sníž. přenesená",J121,0)</f>
        <v>0</v>
      </c>
      <c r="BI121" s="208">
        <f>IF(N121="nulová",J121,0)</f>
        <v>0</v>
      </c>
      <c r="BJ121" s="19" t="s">
        <v>22</v>
      </c>
      <c r="BK121" s="208">
        <f>ROUND(I121*H121,2)</f>
        <v>0</v>
      </c>
      <c r="BL121" s="19" t="s">
        <v>243</v>
      </c>
      <c r="BM121" s="207" t="s">
        <v>252</v>
      </c>
    </row>
    <row r="122" spans="1:65" s="2" customFormat="1" ht="57.6">
      <c r="A122" s="36"/>
      <c r="B122" s="37"/>
      <c r="C122" s="38"/>
      <c r="D122" s="209" t="s">
        <v>245</v>
      </c>
      <c r="E122" s="38"/>
      <c r="F122" s="210" t="s">
        <v>253</v>
      </c>
      <c r="G122" s="38"/>
      <c r="H122" s="38"/>
      <c r="I122" s="118"/>
      <c r="J122" s="38"/>
      <c r="K122" s="38"/>
      <c r="L122" s="41"/>
      <c r="M122" s="211"/>
      <c r="N122" s="212"/>
      <c r="O122" s="66"/>
      <c r="P122" s="66"/>
      <c r="Q122" s="66"/>
      <c r="R122" s="66"/>
      <c r="S122" s="66"/>
      <c r="T122" s="67"/>
      <c r="U122" s="36"/>
      <c r="V122" s="36"/>
      <c r="W122" s="36"/>
      <c r="X122" s="36"/>
      <c r="Y122" s="36"/>
      <c r="Z122" s="36"/>
      <c r="AA122" s="36"/>
      <c r="AB122" s="36"/>
      <c r="AC122" s="36"/>
      <c r="AD122" s="36"/>
      <c r="AE122" s="36"/>
      <c r="AT122" s="19" t="s">
        <v>245</v>
      </c>
      <c r="AU122" s="19" t="s">
        <v>83</v>
      </c>
    </row>
    <row r="123" spans="1:65" s="2" customFormat="1" ht="45.6">
      <c r="A123" s="36"/>
      <c r="B123" s="37"/>
      <c r="C123" s="196" t="s">
        <v>254</v>
      </c>
      <c r="D123" s="196" t="s">
        <v>238</v>
      </c>
      <c r="E123" s="197" t="s">
        <v>255</v>
      </c>
      <c r="F123" s="198" t="s">
        <v>256</v>
      </c>
      <c r="G123" s="199" t="s">
        <v>241</v>
      </c>
      <c r="H123" s="200">
        <v>9.7200000000000006</v>
      </c>
      <c r="I123" s="201"/>
      <c r="J123" s="202">
        <f>ROUND(I123*H123,2)</f>
        <v>0</v>
      </c>
      <c r="K123" s="198" t="s">
        <v>242</v>
      </c>
      <c r="L123" s="41"/>
      <c r="M123" s="203" t="s">
        <v>20</v>
      </c>
      <c r="N123" s="204" t="s">
        <v>47</v>
      </c>
      <c r="O123" s="66"/>
      <c r="P123" s="205">
        <f>O123*H123</f>
        <v>0</v>
      </c>
      <c r="Q123" s="205">
        <v>0</v>
      </c>
      <c r="R123" s="205">
        <f>Q123*H123</f>
        <v>0</v>
      </c>
      <c r="S123" s="205">
        <v>0</v>
      </c>
      <c r="T123" s="206">
        <f>S123*H123</f>
        <v>0</v>
      </c>
      <c r="U123" s="36"/>
      <c r="V123" s="36"/>
      <c r="W123" s="36"/>
      <c r="X123" s="36"/>
      <c r="Y123" s="36"/>
      <c r="Z123" s="36"/>
      <c r="AA123" s="36"/>
      <c r="AB123" s="36"/>
      <c r="AC123" s="36"/>
      <c r="AD123" s="36"/>
      <c r="AE123" s="36"/>
      <c r="AR123" s="207" t="s">
        <v>243</v>
      </c>
      <c r="AT123" s="207" t="s">
        <v>238</v>
      </c>
      <c r="AU123" s="207" t="s">
        <v>83</v>
      </c>
      <c r="AY123" s="19" t="s">
        <v>236</v>
      </c>
      <c r="BE123" s="208">
        <f>IF(N123="základní",J123,0)</f>
        <v>0</v>
      </c>
      <c r="BF123" s="208">
        <f>IF(N123="snížená",J123,0)</f>
        <v>0</v>
      </c>
      <c r="BG123" s="208">
        <f>IF(N123="zákl. přenesená",J123,0)</f>
        <v>0</v>
      </c>
      <c r="BH123" s="208">
        <f>IF(N123="sníž. přenesená",J123,0)</f>
        <v>0</v>
      </c>
      <c r="BI123" s="208">
        <f>IF(N123="nulová",J123,0)</f>
        <v>0</v>
      </c>
      <c r="BJ123" s="19" t="s">
        <v>22</v>
      </c>
      <c r="BK123" s="208">
        <f>ROUND(I123*H123,2)</f>
        <v>0</v>
      </c>
      <c r="BL123" s="19" t="s">
        <v>243</v>
      </c>
      <c r="BM123" s="207" t="s">
        <v>257</v>
      </c>
    </row>
    <row r="124" spans="1:65" s="2" customFormat="1" ht="57.6">
      <c r="A124" s="36"/>
      <c r="B124" s="37"/>
      <c r="C124" s="38"/>
      <c r="D124" s="209" t="s">
        <v>245</v>
      </c>
      <c r="E124" s="38"/>
      <c r="F124" s="210" t="s">
        <v>253</v>
      </c>
      <c r="G124" s="38"/>
      <c r="H124" s="38"/>
      <c r="I124" s="118"/>
      <c r="J124" s="38"/>
      <c r="K124" s="38"/>
      <c r="L124" s="41"/>
      <c r="M124" s="211"/>
      <c r="N124" s="212"/>
      <c r="O124" s="66"/>
      <c r="P124" s="66"/>
      <c r="Q124" s="66"/>
      <c r="R124" s="66"/>
      <c r="S124" s="66"/>
      <c r="T124" s="67"/>
      <c r="U124" s="36"/>
      <c r="V124" s="36"/>
      <c r="W124" s="36"/>
      <c r="X124" s="36"/>
      <c r="Y124" s="36"/>
      <c r="Z124" s="36"/>
      <c r="AA124" s="36"/>
      <c r="AB124" s="36"/>
      <c r="AC124" s="36"/>
      <c r="AD124" s="36"/>
      <c r="AE124" s="36"/>
      <c r="AT124" s="19" t="s">
        <v>245</v>
      </c>
      <c r="AU124" s="19" t="s">
        <v>83</v>
      </c>
    </row>
    <row r="125" spans="1:65" s="14" customFormat="1" ht="10.199999999999999">
      <c r="B125" s="223"/>
      <c r="C125" s="224"/>
      <c r="D125" s="209" t="s">
        <v>247</v>
      </c>
      <c r="E125" s="224"/>
      <c r="F125" s="226" t="s">
        <v>258</v>
      </c>
      <c r="G125" s="224"/>
      <c r="H125" s="227">
        <v>9.7200000000000006</v>
      </c>
      <c r="I125" s="228"/>
      <c r="J125" s="224"/>
      <c r="K125" s="224"/>
      <c r="L125" s="229"/>
      <c r="M125" s="230"/>
      <c r="N125" s="231"/>
      <c r="O125" s="231"/>
      <c r="P125" s="231"/>
      <c r="Q125" s="231"/>
      <c r="R125" s="231"/>
      <c r="S125" s="231"/>
      <c r="T125" s="232"/>
      <c r="AT125" s="233" t="s">
        <v>247</v>
      </c>
      <c r="AU125" s="233" t="s">
        <v>83</v>
      </c>
      <c r="AV125" s="14" t="s">
        <v>83</v>
      </c>
      <c r="AW125" s="14" t="s">
        <v>4</v>
      </c>
      <c r="AX125" s="14" t="s">
        <v>22</v>
      </c>
      <c r="AY125" s="233" t="s">
        <v>236</v>
      </c>
    </row>
    <row r="126" spans="1:65" s="2" customFormat="1" ht="22.8">
      <c r="A126" s="36"/>
      <c r="B126" s="37"/>
      <c r="C126" s="196" t="s">
        <v>243</v>
      </c>
      <c r="D126" s="196" t="s">
        <v>238</v>
      </c>
      <c r="E126" s="197" t="s">
        <v>259</v>
      </c>
      <c r="F126" s="198" t="s">
        <v>260</v>
      </c>
      <c r="G126" s="199" t="s">
        <v>241</v>
      </c>
      <c r="H126" s="200">
        <v>0.97199999999999998</v>
      </c>
      <c r="I126" s="201"/>
      <c r="J126" s="202">
        <f>ROUND(I126*H126,2)</f>
        <v>0</v>
      </c>
      <c r="K126" s="198" t="s">
        <v>242</v>
      </c>
      <c r="L126" s="41"/>
      <c r="M126" s="203" t="s">
        <v>20</v>
      </c>
      <c r="N126" s="204" t="s">
        <v>47</v>
      </c>
      <c r="O126" s="66"/>
      <c r="P126" s="205">
        <f>O126*H126</f>
        <v>0</v>
      </c>
      <c r="Q126" s="205">
        <v>0</v>
      </c>
      <c r="R126" s="205">
        <f>Q126*H126</f>
        <v>0</v>
      </c>
      <c r="S126" s="205">
        <v>0</v>
      </c>
      <c r="T126" s="206">
        <f>S126*H126</f>
        <v>0</v>
      </c>
      <c r="U126" s="36"/>
      <c r="V126" s="36"/>
      <c r="W126" s="36"/>
      <c r="X126" s="36"/>
      <c r="Y126" s="36"/>
      <c r="Z126" s="36"/>
      <c r="AA126" s="36"/>
      <c r="AB126" s="36"/>
      <c r="AC126" s="36"/>
      <c r="AD126" s="36"/>
      <c r="AE126" s="36"/>
      <c r="AR126" s="207" t="s">
        <v>243</v>
      </c>
      <c r="AT126" s="207" t="s">
        <v>238</v>
      </c>
      <c r="AU126" s="207" t="s">
        <v>83</v>
      </c>
      <c r="AY126" s="19" t="s">
        <v>236</v>
      </c>
      <c r="BE126" s="208">
        <f>IF(N126="základní",J126,0)</f>
        <v>0</v>
      </c>
      <c r="BF126" s="208">
        <f>IF(N126="snížená",J126,0)</f>
        <v>0</v>
      </c>
      <c r="BG126" s="208">
        <f>IF(N126="zákl. přenesená",J126,0)</f>
        <v>0</v>
      </c>
      <c r="BH126" s="208">
        <f>IF(N126="sníž. přenesená",J126,0)</f>
        <v>0</v>
      </c>
      <c r="BI126" s="208">
        <f>IF(N126="nulová",J126,0)</f>
        <v>0</v>
      </c>
      <c r="BJ126" s="19" t="s">
        <v>22</v>
      </c>
      <c r="BK126" s="208">
        <f>ROUND(I126*H126,2)</f>
        <v>0</v>
      </c>
      <c r="BL126" s="19" t="s">
        <v>243</v>
      </c>
      <c r="BM126" s="207" t="s">
        <v>261</v>
      </c>
    </row>
    <row r="127" spans="1:65" s="2" customFormat="1" ht="105.6">
      <c r="A127" s="36"/>
      <c r="B127" s="37"/>
      <c r="C127" s="38"/>
      <c r="D127" s="209" t="s">
        <v>245</v>
      </c>
      <c r="E127" s="38"/>
      <c r="F127" s="210" t="s">
        <v>262</v>
      </c>
      <c r="G127" s="38"/>
      <c r="H127" s="38"/>
      <c r="I127" s="118"/>
      <c r="J127" s="38"/>
      <c r="K127" s="38"/>
      <c r="L127" s="41"/>
      <c r="M127" s="211"/>
      <c r="N127" s="212"/>
      <c r="O127" s="66"/>
      <c r="P127" s="66"/>
      <c r="Q127" s="66"/>
      <c r="R127" s="66"/>
      <c r="S127" s="66"/>
      <c r="T127" s="67"/>
      <c r="U127" s="36"/>
      <c r="V127" s="36"/>
      <c r="W127" s="36"/>
      <c r="X127" s="36"/>
      <c r="Y127" s="36"/>
      <c r="Z127" s="36"/>
      <c r="AA127" s="36"/>
      <c r="AB127" s="36"/>
      <c r="AC127" s="36"/>
      <c r="AD127" s="36"/>
      <c r="AE127" s="36"/>
      <c r="AT127" s="19" t="s">
        <v>245</v>
      </c>
      <c r="AU127" s="19" t="s">
        <v>83</v>
      </c>
    </row>
    <row r="128" spans="1:65" s="2" customFormat="1" ht="22.8">
      <c r="A128" s="36"/>
      <c r="B128" s="37"/>
      <c r="C128" s="196" t="s">
        <v>263</v>
      </c>
      <c r="D128" s="196" t="s">
        <v>238</v>
      </c>
      <c r="E128" s="197" t="s">
        <v>264</v>
      </c>
      <c r="F128" s="198" t="s">
        <v>265</v>
      </c>
      <c r="G128" s="199" t="s">
        <v>266</v>
      </c>
      <c r="H128" s="200">
        <v>1.847</v>
      </c>
      <c r="I128" s="201"/>
      <c r="J128" s="202">
        <f>ROUND(I128*H128,2)</f>
        <v>0</v>
      </c>
      <c r="K128" s="198" t="s">
        <v>242</v>
      </c>
      <c r="L128" s="41"/>
      <c r="M128" s="203" t="s">
        <v>20</v>
      </c>
      <c r="N128" s="204" t="s">
        <v>47</v>
      </c>
      <c r="O128" s="66"/>
      <c r="P128" s="205">
        <f>O128*H128</f>
        <v>0</v>
      </c>
      <c r="Q128" s="205">
        <v>0</v>
      </c>
      <c r="R128" s="205">
        <f>Q128*H128</f>
        <v>0</v>
      </c>
      <c r="S128" s="205">
        <v>0</v>
      </c>
      <c r="T128" s="206">
        <f>S128*H128</f>
        <v>0</v>
      </c>
      <c r="U128" s="36"/>
      <c r="V128" s="36"/>
      <c r="W128" s="36"/>
      <c r="X128" s="36"/>
      <c r="Y128" s="36"/>
      <c r="Z128" s="36"/>
      <c r="AA128" s="36"/>
      <c r="AB128" s="36"/>
      <c r="AC128" s="36"/>
      <c r="AD128" s="36"/>
      <c r="AE128" s="36"/>
      <c r="AR128" s="207" t="s">
        <v>243</v>
      </c>
      <c r="AT128" s="207" t="s">
        <v>238</v>
      </c>
      <c r="AU128" s="207" t="s">
        <v>83</v>
      </c>
      <c r="AY128" s="19" t="s">
        <v>236</v>
      </c>
      <c r="BE128" s="208">
        <f>IF(N128="základní",J128,0)</f>
        <v>0</v>
      </c>
      <c r="BF128" s="208">
        <f>IF(N128="snížená",J128,0)</f>
        <v>0</v>
      </c>
      <c r="BG128" s="208">
        <f>IF(N128="zákl. přenesená",J128,0)</f>
        <v>0</v>
      </c>
      <c r="BH128" s="208">
        <f>IF(N128="sníž. přenesená",J128,0)</f>
        <v>0</v>
      </c>
      <c r="BI128" s="208">
        <f>IF(N128="nulová",J128,0)</f>
        <v>0</v>
      </c>
      <c r="BJ128" s="19" t="s">
        <v>22</v>
      </c>
      <c r="BK128" s="208">
        <f>ROUND(I128*H128,2)</f>
        <v>0</v>
      </c>
      <c r="BL128" s="19" t="s">
        <v>243</v>
      </c>
      <c r="BM128" s="207" t="s">
        <v>267</v>
      </c>
    </row>
    <row r="129" spans="1:65" s="2" customFormat="1" ht="38.4">
      <c r="A129" s="36"/>
      <c r="B129" s="37"/>
      <c r="C129" s="38"/>
      <c r="D129" s="209" t="s">
        <v>245</v>
      </c>
      <c r="E129" s="38"/>
      <c r="F129" s="210" t="s">
        <v>268</v>
      </c>
      <c r="G129" s="38"/>
      <c r="H129" s="38"/>
      <c r="I129" s="118"/>
      <c r="J129" s="38"/>
      <c r="K129" s="38"/>
      <c r="L129" s="41"/>
      <c r="M129" s="211"/>
      <c r="N129" s="212"/>
      <c r="O129" s="66"/>
      <c r="P129" s="66"/>
      <c r="Q129" s="66"/>
      <c r="R129" s="66"/>
      <c r="S129" s="66"/>
      <c r="T129" s="67"/>
      <c r="U129" s="36"/>
      <c r="V129" s="36"/>
      <c r="W129" s="36"/>
      <c r="X129" s="36"/>
      <c r="Y129" s="36"/>
      <c r="Z129" s="36"/>
      <c r="AA129" s="36"/>
      <c r="AB129" s="36"/>
      <c r="AC129" s="36"/>
      <c r="AD129" s="36"/>
      <c r="AE129" s="36"/>
      <c r="AT129" s="19" t="s">
        <v>245</v>
      </c>
      <c r="AU129" s="19" t="s">
        <v>83</v>
      </c>
    </row>
    <row r="130" spans="1:65" s="14" customFormat="1" ht="10.199999999999999">
      <c r="B130" s="223"/>
      <c r="C130" s="224"/>
      <c r="D130" s="209" t="s">
        <v>247</v>
      </c>
      <c r="E130" s="224"/>
      <c r="F130" s="226" t="s">
        <v>269</v>
      </c>
      <c r="G130" s="224"/>
      <c r="H130" s="227">
        <v>1.847</v>
      </c>
      <c r="I130" s="228"/>
      <c r="J130" s="224"/>
      <c r="K130" s="224"/>
      <c r="L130" s="229"/>
      <c r="M130" s="230"/>
      <c r="N130" s="231"/>
      <c r="O130" s="231"/>
      <c r="P130" s="231"/>
      <c r="Q130" s="231"/>
      <c r="R130" s="231"/>
      <c r="S130" s="231"/>
      <c r="T130" s="232"/>
      <c r="AT130" s="233" t="s">
        <v>247</v>
      </c>
      <c r="AU130" s="233" t="s">
        <v>83</v>
      </c>
      <c r="AV130" s="14" t="s">
        <v>83</v>
      </c>
      <c r="AW130" s="14" t="s">
        <v>4</v>
      </c>
      <c r="AX130" s="14" t="s">
        <v>22</v>
      </c>
      <c r="AY130" s="233" t="s">
        <v>236</v>
      </c>
    </row>
    <row r="131" spans="1:65" s="2" customFormat="1" ht="22.8">
      <c r="A131" s="36"/>
      <c r="B131" s="37"/>
      <c r="C131" s="196" t="s">
        <v>270</v>
      </c>
      <c r="D131" s="196" t="s">
        <v>238</v>
      </c>
      <c r="E131" s="197" t="s">
        <v>271</v>
      </c>
      <c r="F131" s="198" t="s">
        <v>260</v>
      </c>
      <c r="G131" s="199" t="s">
        <v>241</v>
      </c>
      <c r="H131" s="200">
        <v>0.97199999999999998</v>
      </c>
      <c r="I131" s="201"/>
      <c r="J131" s="202">
        <f>ROUND(I131*H131,2)</f>
        <v>0</v>
      </c>
      <c r="K131" s="198" t="s">
        <v>242</v>
      </c>
      <c r="L131" s="41"/>
      <c r="M131" s="203" t="s">
        <v>20</v>
      </c>
      <c r="N131" s="204" t="s">
        <v>47</v>
      </c>
      <c r="O131" s="66"/>
      <c r="P131" s="205">
        <f>O131*H131</f>
        <v>0</v>
      </c>
      <c r="Q131" s="205">
        <v>0</v>
      </c>
      <c r="R131" s="205">
        <f>Q131*H131</f>
        <v>0</v>
      </c>
      <c r="S131" s="205">
        <v>0</v>
      </c>
      <c r="T131" s="206">
        <f>S131*H131</f>
        <v>0</v>
      </c>
      <c r="U131" s="36"/>
      <c r="V131" s="36"/>
      <c r="W131" s="36"/>
      <c r="X131" s="36"/>
      <c r="Y131" s="36"/>
      <c r="Z131" s="36"/>
      <c r="AA131" s="36"/>
      <c r="AB131" s="36"/>
      <c r="AC131" s="36"/>
      <c r="AD131" s="36"/>
      <c r="AE131" s="36"/>
      <c r="AR131" s="207" t="s">
        <v>243</v>
      </c>
      <c r="AT131" s="207" t="s">
        <v>238</v>
      </c>
      <c r="AU131" s="207" t="s">
        <v>83</v>
      </c>
      <c r="AY131" s="19" t="s">
        <v>236</v>
      </c>
      <c r="BE131" s="208">
        <f>IF(N131="základní",J131,0)</f>
        <v>0</v>
      </c>
      <c r="BF131" s="208">
        <f>IF(N131="snížená",J131,0)</f>
        <v>0</v>
      </c>
      <c r="BG131" s="208">
        <f>IF(N131="zákl. přenesená",J131,0)</f>
        <v>0</v>
      </c>
      <c r="BH131" s="208">
        <f>IF(N131="sníž. přenesená",J131,0)</f>
        <v>0</v>
      </c>
      <c r="BI131" s="208">
        <f>IF(N131="nulová",J131,0)</f>
        <v>0</v>
      </c>
      <c r="BJ131" s="19" t="s">
        <v>22</v>
      </c>
      <c r="BK131" s="208">
        <f>ROUND(I131*H131,2)</f>
        <v>0</v>
      </c>
      <c r="BL131" s="19" t="s">
        <v>243</v>
      </c>
      <c r="BM131" s="207" t="s">
        <v>272</v>
      </c>
    </row>
    <row r="132" spans="1:65" s="2" customFormat="1" ht="105.6">
      <c r="A132" s="36"/>
      <c r="B132" s="37"/>
      <c r="C132" s="38"/>
      <c r="D132" s="209" t="s">
        <v>245</v>
      </c>
      <c r="E132" s="38"/>
      <c r="F132" s="210" t="s">
        <v>262</v>
      </c>
      <c r="G132" s="38"/>
      <c r="H132" s="38"/>
      <c r="I132" s="118"/>
      <c r="J132" s="38"/>
      <c r="K132" s="38"/>
      <c r="L132" s="41"/>
      <c r="M132" s="211"/>
      <c r="N132" s="212"/>
      <c r="O132" s="66"/>
      <c r="P132" s="66"/>
      <c r="Q132" s="66"/>
      <c r="R132" s="66"/>
      <c r="S132" s="66"/>
      <c r="T132" s="67"/>
      <c r="U132" s="36"/>
      <c r="V132" s="36"/>
      <c r="W132" s="36"/>
      <c r="X132" s="36"/>
      <c r="Y132" s="36"/>
      <c r="Z132" s="36"/>
      <c r="AA132" s="36"/>
      <c r="AB132" s="36"/>
      <c r="AC132" s="36"/>
      <c r="AD132" s="36"/>
      <c r="AE132" s="36"/>
      <c r="AT132" s="19" t="s">
        <v>245</v>
      </c>
      <c r="AU132" s="19" t="s">
        <v>83</v>
      </c>
    </row>
    <row r="133" spans="1:65" s="12" customFormat="1" ht="13.2">
      <c r="B133" s="180"/>
      <c r="C133" s="181"/>
      <c r="D133" s="182" t="s">
        <v>75</v>
      </c>
      <c r="E133" s="194" t="s">
        <v>83</v>
      </c>
      <c r="F133" s="194" t="s">
        <v>273</v>
      </c>
      <c r="G133" s="181"/>
      <c r="H133" s="181"/>
      <c r="I133" s="184"/>
      <c r="J133" s="195">
        <f>BK133</f>
        <v>0</v>
      </c>
      <c r="K133" s="181"/>
      <c r="L133" s="186"/>
      <c r="M133" s="187"/>
      <c r="N133" s="188"/>
      <c r="O133" s="188"/>
      <c r="P133" s="189">
        <f>SUM(P134:P141)</f>
        <v>0</v>
      </c>
      <c r="Q133" s="188"/>
      <c r="R133" s="189">
        <f>SUM(R134:R141)</f>
        <v>2.1697534667160001</v>
      </c>
      <c r="S133" s="188"/>
      <c r="T133" s="190">
        <f>SUM(T134:T141)</f>
        <v>0</v>
      </c>
      <c r="AR133" s="191" t="s">
        <v>22</v>
      </c>
      <c r="AT133" s="192" t="s">
        <v>75</v>
      </c>
      <c r="AU133" s="192" t="s">
        <v>22</v>
      </c>
      <c r="AY133" s="191" t="s">
        <v>236</v>
      </c>
      <c r="BK133" s="193">
        <f>SUM(BK134:BK141)</f>
        <v>0</v>
      </c>
    </row>
    <row r="134" spans="1:65" s="2" customFormat="1" ht="22.8">
      <c r="A134" s="36"/>
      <c r="B134" s="37"/>
      <c r="C134" s="196" t="s">
        <v>274</v>
      </c>
      <c r="D134" s="196" t="s">
        <v>238</v>
      </c>
      <c r="E134" s="197" t="s">
        <v>275</v>
      </c>
      <c r="F134" s="198" t="s">
        <v>276</v>
      </c>
      <c r="G134" s="199" t="s">
        <v>241</v>
      </c>
      <c r="H134" s="200">
        <v>0.24299999999999999</v>
      </c>
      <c r="I134" s="201"/>
      <c r="J134" s="202">
        <f>ROUND(I134*H134,2)</f>
        <v>0</v>
      </c>
      <c r="K134" s="198" t="s">
        <v>242</v>
      </c>
      <c r="L134" s="41"/>
      <c r="M134" s="203" t="s">
        <v>20</v>
      </c>
      <c r="N134" s="204" t="s">
        <v>47</v>
      </c>
      <c r="O134" s="66"/>
      <c r="P134" s="205">
        <f>O134*H134</f>
        <v>0</v>
      </c>
      <c r="Q134" s="205">
        <v>2.16</v>
      </c>
      <c r="R134" s="205">
        <f>Q134*H134</f>
        <v>0.52488000000000001</v>
      </c>
      <c r="S134" s="205">
        <v>0</v>
      </c>
      <c r="T134" s="206">
        <f>S134*H134</f>
        <v>0</v>
      </c>
      <c r="U134" s="36"/>
      <c r="V134" s="36"/>
      <c r="W134" s="36"/>
      <c r="X134" s="36"/>
      <c r="Y134" s="36"/>
      <c r="Z134" s="36"/>
      <c r="AA134" s="36"/>
      <c r="AB134" s="36"/>
      <c r="AC134" s="36"/>
      <c r="AD134" s="36"/>
      <c r="AE134" s="36"/>
      <c r="AR134" s="207" t="s">
        <v>243</v>
      </c>
      <c r="AT134" s="207" t="s">
        <v>238</v>
      </c>
      <c r="AU134" s="207" t="s">
        <v>83</v>
      </c>
      <c r="AY134" s="19" t="s">
        <v>236</v>
      </c>
      <c r="BE134" s="208">
        <f>IF(N134="základní",J134,0)</f>
        <v>0</v>
      </c>
      <c r="BF134" s="208">
        <f>IF(N134="snížená",J134,0)</f>
        <v>0</v>
      </c>
      <c r="BG134" s="208">
        <f>IF(N134="zákl. přenesená",J134,0)</f>
        <v>0</v>
      </c>
      <c r="BH134" s="208">
        <f>IF(N134="sníž. přenesená",J134,0)</f>
        <v>0</v>
      </c>
      <c r="BI134" s="208">
        <f>IF(N134="nulová",J134,0)</f>
        <v>0</v>
      </c>
      <c r="BJ134" s="19" t="s">
        <v>22</v>
      </c>
      <c r="BK134" s="208">
        <f>ROUND(I134*H134,2)</f>
        <v>0</v>
      </c>
      <c r="BL134" s="19" t="s">
        <v>243</v>
      </c>
      <c r="BM134" s="207" t="s">
        <v>277</v>
      </c>
    </row>
    <row r="135" spans="1:65" s="2" customFormat="1" ht="48">
      <c r="A135" s="36"/>
      <c r="B135" s="37"/>
      <c r="C135" s="38"/>
      <c r="D135" s="209" t="s">
        <v>245</v>
      </c>
      <c r="E135" s="38"/>
      <c r="F135" s="210" t="s">
        <v>278</v>
      </c>
      <c r="G135" s="38"/>
      <c r="H135" s="38"/>
      <c r="I135" s="118"/>
      <c r="J135" s="38"/>
      <c r="K135" s="38"/>
      <c r="L135" s="41"/>
      <c r="M135" s="211"/>
      <c r="N135" s="212"/>
      <c r="O135" s="66"/>
      <c r="P135" s="66"/>
      <c r="Q135" s="66"/>
      <c r="R135" s="66"/>
      <c r="S135" s="66"/>
      <c r="T135" s="67"/>
      <c r="U135" s="36"/>
      <c r="V135" s="36"/>
      <c r="W135" s="36"/>
      <c r="X135" s="36"/>
      <c r="Y135" s="36"/>
      <c r="Z135" s="36"/>
      <c r="AA135" s="36"/>
      <c r="AB135" s="36"/>
      <c r="AC135" s="36"/>
      <c r="AD135" s="36"/>
      <c r="AE135" s="36"/>
      <c r="AT135" s="19" t="s">
        <v>245</v>
      </c>
      <c r="AU135" s="19" t="s">
        <v>83</v>
      </c>
    </row>
    <row r="136" spans="1:65" s="13" customFormat="1" ht="10.199999999999999">
      <c r="B136" s="213"/>
      <c r="C136" s="214"/>
      <c r="D136" s="209" t="s">
        <v>247</v>
      </c>
      <c r="E136" s="215" t="s">
        <v>20</v>
      </c>
      <c r="F136" s="216" t="s">
        <v>248</v>
      </c>
      <c r="G136" s="214"/>
      <c r="H136" s="215" t="s">
        <v>20</v>
      </c>
      <c r="I136" s="217"/>
      <c r="J136" s="214"/>
      <c r="K136" s="214"/>
      <c r="L136" s="218"/>
      <c r="M136" s="219"/>
      <c r="N136" s="220"/>
      <c r="O136" s="220"/>
      <c r="P136" s="220"/>
      <c r="Q136" s="220"/>
      <c r="R136" s="220"/>
      <c r="S136" s="220"/>
      <c r="T136" s="221"/>
      <c r="AT136" s="222" t="s">
        <v>247</v>
      </c>
      <c r="AU136" s="222" t="s">
        <v>83</v>
      </c>
      <c r="AV136" s="13" t="s">
        <v>22</v>
      </c>
      <c r="AW136" s="13" t="s">
        <v>37</v>
      </c>
      <c r="AX136" s="13" t="s">
        <v>76</v>
      </c>
      <c r="AY136" s="222" t="s">
        <v>236</v>
      </c>
    </row>
    <row r="137" spans="1:65" s="14" customFormat="1" ht="10.199999999999999">
      <c r="B137" s="223"/>
      <c r="C137" s="224"/>
      <c r="D137" s="209" t="s">
        <v>247</v>
      </c>
      <c r="E137" s="225" t="s">
        <v>20</v>
      </c>
      <c r="F137" s="226" t="s">
        <v>279</v>
      </c>
      <c r="G137" s="224"/>
      <c r="H137" s="227">
        <v>0.24299999999999999</v>
      </c>
      <c r="I137" s="228"/>
      <c r="J137" s="224"/>
      <c r="K137" s="224"/>
      <c r="L137" s="229"/>
      <c r="M137" s="230"/>
      <c r="N137" s="231"/>
      <c r="O137" s="231"/>
      <c r="P137" s="231"/>
      <c r="Q137" s="231"/>
      <c r="R137" s="231"/>
      <c r="S137" s="231"/>
      <c r="T137" s="232"/>
      <c r="AT137" s="233" t="s">
        <v>247</v>
      </c>
      <c r="AU137" s="233" t="s">
        <v>83</v>
      </c>
      <c r="AV137" s="14" t="s">
        <v>83</v>
      </c>
      <c r="AW137" s="14" t="s">
        <v>37</v>
      </c>
      <c r="AX137" s="14" t="s">
        <v>22</v>
      </c>
      <c r="AY137" s="233" t="s">
        <v>236</v>
      </c>
    </row>
    <row r="138" spans="1:65" s="2" customFormat="1" ht="11.4">
      <c r="A138" s="36"/>
      <c r="B138" s="37"/>
      <c r="C138" s="196" t="s">
        <v>280</v>
      </c>
      <c r="D138" s="196" t="s">
        <v>238</v>
      </c>
      <c r="E138" s="197" t="s">
        <v>281</v>
      </c>
      <c r="F138" s="198" t="s">
        <v>282</v>
      </c>
      <c r="G138" s="199" t="s">
        <v>241</v>
      </c>
      <c r="H138" s="200">
        <v>0.72899999999999998</v>
      </c>
      <c r="I138" s="201"/>
      <c r="J138" s="202">
        <f>ROUND(I138*H138,2)</f>
        <v>0</v>
      </c>
      <c r="K138" s="198" t="s">
        <v>242</v>
      </c>
      <c r="L138" s="41"/>
      <c r="M138" s="203" t="s">
        <v>20</v>
      </c>
      <c r="N138" s="204" t="s">
        <v>47</v>
      </c>
      <c r="O138" s="66"/>
      <c r="P138" s="205">
        <f>O138*H138</f>
        <v>0</v>
      </c>
      <c r="Q138" s="205">
        <v>2.2563422040000001</v>
      </c>
      <c r="R138" s="205">
        <f>Q138*H138</f>
        <v>1.6448734667160001</v>
      </c>
      <c r="S138" s="205">
        <v>0</v>
      </c>
      <c r="T138" s="206">
        <f>S138*H138</f>
        <v>0</v>
      </c>
      <c r="U138" s="36"/>
      <c r="V138" s="36"/>
      <c r="W138" s="36"/>
      <c r="X138" s="36"/>
      <c r="Y138" s="36"/>
      <c r="Z138" s="36"/>
      <c r="AA138" s="36"/>
      <c r="AB138" s="36"/>
      <c r="AC138" s="36"/>
      <c r="AD138" s="36"/>
      <c r="AE138" s="36"/>
      <c r="AR138" s="207" t="s">
        <v>243</v>
      </c>
      <c r="AT138" s="207" t="s">
        <v>238</v>
      </c>
      <c r="AU138" s="207" t="s">
        <v>83</v>
      </c>
      <c r="AY138" s="19" t="s">
        <v>236</v>
      </c>
      <c r="BE138" s="208">
        <f>IF(N138="základní",J138,0)</f>
        <v>0</v>
      </c>
      <c r="BF138" s="208">
        <f>IF(N138="snížená",J138,0)</f>
        <v>0</v>
      </c>
      <c r="BG138" s="208">
        <f>IF(N138="zákl. přenesená",J138,0)</f>
        <v>0</v>
      </c>
      <c r="BH138" s="208">
        <f>IF(N138="sníž. přenesená",J138,0)</f>
        <v>0</v>
      </c>
      <c r="BI138" s="208">
        <f>IF(N138="nulová",J138,0)</f>
        <v>0</v>
      </c>
      <c r="BJ138" s="19" t="s">
        <v>22</v>
      </c>
      <c r="BK138" s="208">
        <f>ROUND(I138*H138,2)</f>
        <v>0</v>
      </c>
      <c r="BL138" s="19" t="s">
        <v>243</v>
      </c>
      <c r="BM138" s="207" t="s">
        <v>283</v>
      </c>
    </row>
    <row r="139" spans="1:65" s="2" customFormat="1" ht="76.8">
      <c r="A139" s="36"/>
      <c r="B139" s="37"/>
      <c r="C139" s="38"/>
      <c r="D139" s="209" t="s">
        <v>245</v>
      </c>
      <c r="E139" s="38"/>
      <c r="F139" s="210" t="s">
        <v>284</v>
      </c>
      <c r="G139" s="38"/>
      <c r="H139" s="38"/>
      <c r="I139" s="118"/>
      <c r="J139" s="38"/>
      <c r="K139" s="38"/>
      <c r="L139" s="41"/>
      <c r="M139" s="211"/>
      <c r="N139" s="212"/>
      <c r="O139" s="66"/>
      <c r="P139" s="66"/>
      <c r="Q139" s="66"/>
      <c r="R139" s="66"/>
      <c r="S139" s="66"/>
      <c r="T139" s="67"/>
      <c r="U139" s="36"/>
      <c r="V139" s="36"/>
      <c r="W139" s="36"/>
      <c r="X139" s="36"/>
      <c r="Y139" s="36"/>
      <c r="Z139" s="36"/>
      <c r="AA139" s="36"/>
      <c r="AB139" s="36"/>
      <c r="AC139" s="36"/>
      <c r="AD139" s="36"/>
      <c r="AE139" s="36"/>
      <c r="AT139" s="19" t="s">
        <v>245</v>
      </c>
      <c r="AU139" s="19" t="s">
        <v>83</v>
      </c>
    </row>
    <row r="140" spans="1:65" s="13" customFormat="1" ht="10.199999999999999">
      <c r="B140" s="213"/>
      <c r="C140" s="214"/>
      <c r="D140" s="209" t="s">
        <v>247</v>
      </c>
      <c r="E140" s="215" t="s">
        <v>20</v>
      </c>
      <c r="F140" s="216" t="s">
        <v>248</v>
      </c>
      <c r="G140" s="214"/>
      <c r="H140" s="215" t="s">
        <v>20</v>
      </c>
      <c r="I140" s="217"/>
      <c r="J140" s="214"/>
      <c r="K140" s="214"/>
      <c r="L140" s="218"/>
      <c r="M140" s="219"/>
      <c r="N140" s="220"/>
      <c r="O140" s="220"/>
      <c r="P140" s="220"/>
      <c r="Q140" s="220"/>
      <c r="R140" s="220"/>
      <c r="S140" s="220"/>
      <c r="T140" s="221"/>
      <c r="AT140" s="222" t="s">
        <v>247</v>
      </c>
      <c r="AU140" s="222" t="s">
        <v>83</v>
      </c>
      <c r="AV140" s="13" t="s">
        <v>22</v>
      </c>
      <c r="AW140" s="13" t="s">
        <v>37</v>
      </c>
      <c r="AX140" s="13" t="s">
        <v>76</v>
      </c>
      <c r="AY140" s="222" t="s">
        <v>236</v>
      </c>
    </row>
    <row r="141" spans="1:65" s="14" customFormat="1" ht="10.199999999999999">
      <c r="B141" s="223"/>
      <c r="C141" s="224"/>
      <c r="D141" s="209" t="s">
        <v>247</v>
      </c>
      <c r="E141" s="225" t="s">
        <v>20</v>
      </c>
      <c r="F141" s="226" t="s">
        <v>285</v>
      </c>
      <c r="G141" s="224"/>
      <c r="H141" s="227">
        <v>0.72899999999999998</v>
      </c>
      <c r="I141" s="228"/>
      <c r="J141" s="224"/>
      <c r="K141" s="224"/>
      <c r="L141" s="229"/>
      <c r="M141" s="230"/>
      <c r="N141" s="231"/>
      <c r="O141" s="231"/>
      <c r="P141" s="231"/>
      <c r="Q141" s="231"/>
      <c r="R141" s="231"/>
      <c r="S141" s="231"/>
      <c r="T141" s="232"/>
      <c r="AT141" s="233" t="s">
        <v>247</v>
      </c>
      <c r="AU141" s="233" t="s">
        <v>83</v>
      </c>
      <c r="AV141" s="14" t="s">
        <v>83</v>
      </c>
      <c r="AW141" s="14" t="s">
        <v>37</v>
      </c>
      <c r="AX141" s="14" t="s">
        <v>22</v>
      </c>
      <c r="AY141" s="233" t="s">
        <v>236</v>
      </c>
    </row>
    <row r="142" spans="1:65" s="12" customFormat="1" ht="13.2">
      <c r="B142" s="180"/>
      <c r="C142" s="181"/>
      <c r="D142" s="182" t="s">
        <v>75</v>
      </c>
      <c r="E142" s="194" t="s">
        <v>254</v>
      </c>
      <c r="F142" s="194" t="s">
        <v>286</v>
      </c>
      <c r="G142" s="181"/>
      <c r="H142" s="181"/>
      <c r="I142" s="184"/>
      <c r="J142" s="195">
        <f>BK142</f>
        <v>0</v>
      </c>
      <c r="K142" s="181"/>
      <c r="L142" s="186"/>
      <c r="M142" s="187"/>
      <c r="N142" s="188"/>
      <c r="O142" s="188"/>
      <c r="P142" s="189">
        <f>SUM(P143:P223)</f>
        <v>0</v>
      </c>
      <c r="Q142" s="188"/>
      <c r="R142" s="189">
        <f>SUM(R143:R223)</f>
        <v>38.025454593999996</v>
      </c>
      <c r="S142" s="188"/>
      <c r="T142" s="190">
        <f>SUM(T143:T223)</f>
        <v>0</v>
      </c>
      <c r="AR142" s="191" t="s">
        <v>22</v>
      </c>
      <c r="AT142" s="192" t="s">
        <v>75</v>
      </c>
      <c r="AU142" s="192" t="s">
        <v>22</v>
      </c>
      <c r="AY142" s="191" t="s">
        <v>236</v>
      </c>
      <c r="BK142" s="193">
        <f>SUM(BK143:BK223)</f>
        <v>0</v>
      </c>
    </row>
    <row r="143" spans="1:65" s="2" customFormat="1" ht="22.8">
      <c r="A143" s="36"/>
      <c r="B143" s="37"/>
      <c r="C143" s="196" t="s">
        <v>287</v>
      </c>
      <c r="D143" s="196" t="s">
        <v>238</v>
      </c>
      <c r="E143" s="197" t="s">
        <v>288</v>
      </c>
      <c r="F143" s="198" t="s">
        <v>289</v>
      </c>
      <c r="G143" s="199" t="s">
        <v>290</v>
      </c>
      <c r="H143" s="200">
        <v>8</v>
      </c>
      <c r="I143" s="201"/>
      <c r="J143" s="202">
        <f>ROUND(I143*H143,2)</f>
        <v>0</v>
      </c>
      <c r="K143" s="198" t="s">
        <v>242</v>
      </c>
      <c r="L143" s="41"/>
      <c r="M143" s="203" t="s">
        <v>20</v>
      </c>
      <c r="N143" s="204" t="s">
        <v>47</v>
      </c>
      <c r="O143" s="66"/>
      <c r="P143" s="205">
        <f>O143*H143</f>
        <v>0</v>
      </c>
      <c r="Q143" s="205">
        <v>0.12021</v>
      </c>
      <c r="R143" s="205">
        <f>Q143*H143</f>
        <v>0.96167999999999998</v>
      </c>
      <c r="S143" s="205">
        <v>0</v>
      </c>
      <c r="T143" s="206">
        <f>S143*H143</f>
        <v>0</v>
      </c>
      <c r="U143" s="36"/>
      <c r="V143" s="36"/>
      <c r="W143" s="36"/>
      <c r="X143" s="36"/>
      <c r="Y143" s="36"/>
      <c r="Z143" s="36"/>
      <c r="AA143" s="36"/>
      <c r="AB143" s="36"/>
      <c r="AC143" s="36"/>
      <c r="AD143" s="36"/>
      <c r="AE143" s="36"/>
      <c r="AR143" s="207" t="s">
        <v>243</v>
      </c>
      <c r="AT143" s="207" t="s">
        <v>238</v>
      </c>
      <c r="AU143" s="207" t="s">
        <v>83</v>
      </c>
      <c r="AY143" s="19" t="s">
        <v>236</v>
      </c>
      <c r="BE143" s="208">
        <f>IF(N143="základní",J143,0)</f>
        <v>0</v>
      </c>
      <c r="BF143" s="208">
        <f>IF(N143="snížená",J143,0)</f>
        <v>0</v>
      </c>
      <c r="BG143" s="208">
        <f>IF(N143="zákl. přenesená",J143,0)</f>
        <v>0</v>
      </c>
      <c r="BH143" s="208">
        <f>IF(N143="sníž. přenesená",J143,0)</f>
        <v>0</v>
      </c>
      <c r="BI143" s="208">
        <f>IF(N143="nulová",J143,0)</f>
        <v>0</v>
      </c>
      <c r="BJ143" s="19" t="s">
        <v>22</v>
      </c>
      <c r="BK143" s="208">
        <f>ROUND(I143*H143,2)</f>
        <v>0</v>
      </c>
      <c r="BL143" s="19" t="s">
        <v>243</v>
      </c>
      <c r="BM143" s="207" t="s">
        <v>291</v>
      </c>
    </row>
    <row r="144" spans="1:65" s="2" customFormat="1" ht="22.8">
      <c r="A144" s="36"/>
      <c r="B144" s="37"/>
      <c r="C144" s="196" t="s">
        <v>27</v>
      </c>
      <c r="D144" s="196" t="s">
        <v>238</v>
      </c>
      <c r="E144" s="197" t="s">
        <v>292</v>
      </c>
      <c r="F144" s="198" t="s">
        <v>293</v>
      </c>
      <c r="G144" s="199" t="s">
        <v>290</v>
      </c>
      <c r="H144" s="200">
        <v>15</v>
      </c>
      <c r="I144" s="201"/>
      <c r="J144" s="202">
        <f>ROUND(I144*H144,2)</f>
        <v>0</v>
      </c>
      <c r="K144" s="198" t="s">
        <v>242</v>
      </c>
      <c r="L144" s="41"/>
      <c r="M144" s="203" t="s">
        <v>20</v>
      </c>
      <c r="N144" s="204" t="s">
        <v>47</v>
      </c>
      <c r="O144" s="66"/>
      <c r="P144" s="205">
        <f>O144*H144</f>
        <v>0</v>
      </c>
      <c r="Q144" s="205">
        <v>0.18142</v>
      </c>
      <c r="R144" s="205">
        <f>Q144*H144</f>
        <v>2.7212999999999998</v>
      </c>
      <c r="S144" s="205">
        <v>0</v>
      </c>
      <c r="T144" s="206">
        <f>S144*H144</f>
        <v>0</v>
      </c>
      <c r="U144" s="36"/>
      <c r="V144" s="36"/>
      <c r="W144" s="36"/>
      <c r="X144" s="36"/>
      <c r="Y144" s="36"/>
      <c r="Z144" s="36"/>
      <c r="AA144" s="36"/>
      <c r="AB144" s="36"/>
      <c r="AC144" s="36"/>
      <c r="AD144" s="36"/>
      <c r="AE144" s="36"/>
      <c r="AR144" s="207" t="s">
        <v>243</v>
      </c>
      <c r="AT144" s="207" t="s">
        <v>238</v>
      </c>
      <c r="AU144" s="207" t="s">
        <v>83</v>
      </c>
      <c r="AY144" s="19" t="s">
        <v>236</v>
      </c>
      <c r="BE144" s="208">
        <f>IF(N144="základní",J144,0)</f>
        <v>0</v>
      </c>
      <c r="BF144" s="208">
        <f>IF(N144="snížená",J144,0)</f>
        <v>0</v>
      </c>
      <c r="BG144" s="208">
        <f>IF(N144="zákl. přenesená",J144,0)</f>
        <v>0</v>
      </c>
      <c r="BH144" s="208">
        <f>IF(N144="sníž. přenesená",J144,0)</f>
        <v>0</v>
      </c>
      <c r="BI144" s="208">
        <f>IF(N144="nulová",J144,0)</f>
        <v>0</v>
      </c>
      <c r="BJ144" s="19" t="s">
        <v>22</v>
      </c>
      <c r="BK144" s="208">
        <f>ROUND(I144*H144,2)</f>
        <v>0</v>
      </c>
      <c r="BL144" s="19" t="s">
        <v>243</v>
      </c>
      <c r="BM144" s="207" t="s">
        <v>294</v>
      </c>
    </row>
    <row r="145" spans="1:65" s="2" customFormat="1" ht="22.8">
      <c r="A145" s="36"/>
      <c r="B145" s="37"/>
      <c r="C145" s="196" t="s">
        <v>295</v>
      </c>
      <c r="D145" s="196" t="s">
        <v>238</v>
      </c>
      <c r="E145" s="197" t="s">
        <v>296</v>
      </c>
      <c r="F145" s="198" t="s">
        <v>297</v>
      </c>
      <c r="G145" s="199" t="s">
        <v>241</v>
      </c>
      <c r="H145" s="200">
        <v>1.85</v>
      </c>
      <c r="I145" s="201"/>
      <c r="J145" s="202">
        <f>ROUND(I145*H145,2)</f>
        <v>0</v>
      </c>
      <c r="K145" s="198" t="s">
        <v>242</v>
      </c>
      <c r="L145" s="41"/>
      <c r="M145" s="203" t="s">
        <v>20</v>
      </c>
      <c r="N145" s="204" t="s">
        <v>47</v>
      </c>
      <c r="O145" s="66"/>
      <c r="P145" s="205">
        <f>O145*H145</f>
        <v>0</v>
      </c>
      <c r="Q145" s="205">
        <v>1.8774999999999999</v>
      </c>
      <c r="R145" s="205">
        <f>Q145*H145</f>
        <v>3.4733749999999999</v>
      </c>
      <c r="S145" s="205">
        <v>0</v>
      </c>
      <c r="T145" s="206">
        <f>S145*H145</f>
        <v>0</v>
      </c>
      <c r="U145" s="36"/>
      <c r="V145" s="36"/>
      <c r="W145" s="36"/>
      <c r="X145" s="36"/>
      <c r="Y145" s="36"/>
      <c r="Z145" s="36"/>
      <c r="AA145" s="36"/>
      <c r="AB145" s="36"/>
      <c r="AC145" s="36"/>
      <c r="AD145" s="36"/>
      <c r="AE145" s="36"/>
      <c r="AR145" s="207" t="s">
        <v>243</v>
      </c>
      <c r="AT145" s="207" t="s">
        <v>238</v>
      </c>
      <c r="AU145" s="207" t="s">
        <v>83</v>
      </c>
      <c r="AY145" s="19" t="s">
        <v>236</v>
      </c>
      <c r="BE145" s="208">
        <f>IF(N145="základní",J145,0)</f>
        <v>0</v>
      </c>
      <c r="BF145" s="208">
        <f>IF(N145="snížená",J145,0)</f>
        <v>0</v>
      </c>
      <c r="BG145" s="208">
        <f>IF(N145="zákl. přenesená",J145,0)</f>
        <v>0</v>
      </c>
      <c r="BH145" s="208">
        <f>IF(N145="sníž. přenesená",J145,0)</f>
        <v>0</v>
      </c>
      <c r="BI145" s="208">
        <f>IF(N145="nulová",J145,0)</f>
        <v>0</v>
      </c>
      <c r="BJ145" s="19" t="s">
        <v>22</v>
      </c>
      <c r="BK145" s="208">
        <f>ROUND(I145*H145,2)</f>
        <v>0</v>
      </c>
      <c r="BL145" s="19" t="s">
        <v>243</v>
      </c>
      <c r="BM145" s="207" t="s">
        <v>298</v>
      </c>
    </row>
    <row r="146" spans="1:65" s="2" customFormat="1" ht="22.8">
      <c r="A146" s="36"/>
      <c r="B146" s="37"/>
      <c r="C146" s="196" t="s">
        <v>299</v>
      </c>
      <c r="D146" s="196" t="s">
        <v>238</v>
      </c>
      <c r="E146" s="197" t="s">
        <v>300</v>
      </c>
      <c r="F146" s="198" t="s">
        <v>301</v>
      </c>
      <c r="G146" s="199" t="s">
        <v>266</v>
      </c>
      <c r="H146" s="200">
        <v>0.57699999999999996</v>
      </c>
      <c r="I146" s="201"/>
      <c r="J146" s="202">
        <f>ROUND(I146*H146,2)</f>
        <v>0</v>
      </c>
      <c r="K146" s="198" t="s">
        <v>242</v>
      </c>
      <c r="L146" s="41"/>
      <c r="M146" s="203" t="s">
        <v>20</v>
      </c>
      <c r="N146" s="204" t="s">
        <v>47</v>
      </c>
      <c r="O146" s="66"/>
      <c r="P146" s="205">
        <f>O146*H146</f>
        <v>0</v>
      </c>
      <c r="Q146" s="205">
        <v>1.0900000000000001</v>
      </c>
      <c r="R146" s="205">
        <f>Q146*H146</f>
        <v>0.62892999999999999</v>
      </c>
      <c r="S146" s="205">
        <v>0</v>
      </c>
      <c r="T146" s="206">
        <f>S146*H146</f>
        <v>0</v>
      </c>
      <c r="U146" s="36"/>
      <c r="V146" s="36"/>
      <c r="W146" s="36"/>
      <c r="X146" s="36"/>
      <c r="Y146" s="36"/>
      <c r="Z146" s="36"/>
      <c r="AA146" s="36"/>
      <c r="AB146" s="36"/>
      <c r="AC146" s="36"/>
      <c r="AD146" s="36"/>
      <c r="AE146" s="36"/>
      <c r="AR146" s="207" t="s">
        <v>243</v>
      </c>
      <c r="AT146" s="207" t="s">
        <v>238</v>
      </c>
      <c r="AU146" s="207" t="s">
        <v>83</v>
      </c>
      <c r="AY146" s="19" t="s">
        <v>236</v>
      </c>
      <c r="BE146" s="208">
        <f>IF(N146="základní",J146,0)</f>
        <v>0</v>
      </c>
      <c r="BF146" s="208">
        <f>IF(N146="snížená",J146,0)</f>
        <v>0</v>
      </c>
      <c r="BG146" s="208">
        <f>IF(N146="zákl. přenesená",J146,0)</f>
        <v>0</v>
      </c>
      <c r="BH146" s="208">
        <f>IF(N146="sníž. přenesená",J146,0)</f>
        <v>0</v>
      </c>
      <c r="BI146" s="208">
        <f>IF(N146="nulová",J146,0)</f>
        <v>0</v>
      </c>
      <c r="BJ146" s="19" t="s">
        <v>22</v>
      </c>
      <c r="BK146" s="208">
        <f>ROUND(I146*H146,2)</f>
        <v>0</v>
      </c>
      <c r="BL146" s="19" t="s">
        <v>243</v>
      </c>
      <c r="BM146" s="207" t="s">
        <v>302</v>
      </c>
    </row>
    <row r="147" spans="1:65" s="2" customFormat="1" ht="38.4">
      <c r="A147" s="36"/>
      <c r="B147" s="37"/>
      <c r="C147" s="38"/>
      <c r="D147" s="209" t="s">
        <v>245</v>
      </c>
      <c r="E147" s="38"/>
      <c r="F147" s="210" t="s">
        <v>303</v>
      </c>
      <c r="G147" s="38"/>
      <c r="H147" s="38"/>
      <c r="I147" s="118"/>
      <c r="J147" s="38"/>
      <c r="K147" s="38"/>
      <c r="L147" s="41"/>
      <c r="M147" s="211"/>
      <c r="N147" s="212"/>
      <c r="O147" s="66"/>
      <c r="P147" s="66"/>
      <c r="Q147" s="66"/>
      <c r="R147" s="66"/>
      <c r="S147" s="66"/>
      <c r="T147" s="67"/>
      <c r="U147" s="36"/>
      <c r="V147" s="36"/>
      <c r="W147" s="36"/>
      <c r="X147" s="36"/>
      <c r="Y147" s="36"/>
      <c r="Z147" s="36"/>
      <c r="AA147" s="36"/>
      <c r="AB147" s="36"/>
      <c r="AC147" s="36"/>
      <c r="AD147" s="36"/>
      <c r="AE147" s="36"/>
      <c r="AT147" s="19" t="s">
        <v>245</v>
      </c>
      <c r="AU147" s="19" t="s">
        <v>83</v>
      </c>
    </row>
    <row r="148" spans="1:65" s="13" customFormat="1" ht="10.199999999999999">
      <c r="B148" s="213"/>
      <c r="C148" s="214"/>
      <c r="D148" s="209" t="s">
        <v>247</v>
      </c>
      <c r="E148" s="215" t="s">
        <v>20</v>
      </c>
      <c r="F148" s="216" t="s">
        <v>304</v>
      </c>
      <c r="G148" s="214"/>
      <c r="H148" s="215" t="s">
        <v>20</v>
      </c>
      <c r="I148" s="217"/>
      <c r="J148" s="214"/>
      <c r="K148" s="214"/>
      <c r="L148" s="218"/>
      <c r="M148" s="219"/>
      <c r="N148" s="220"/>
      <c r="O148" s="220"/>
      <c r="P148" s="220"/>
      <c r="Q148" s="220"/>
      <c r="R148" s="220"/>
      <c r="S148" s="220"/>
      <c r="T148" s="221"/>
      <c r="AT148" s="222" t="s">
        <v>247</v>
      </c>
      <c r="AU148" s="222" t="s">
        <v>83</v>
      </c>
      <c r="AV148" s="13" t="s">
        <v>22</v>
      </c>
      <c r="AW148" s="13" t="s">
        <v>37</v>
      </c>
      <c r="AX148" s="13" t="s">
        <v>76</v>
      </c>
      <c r="AY148" s="222" t="s">
        <v>236</v>
      </c>
    </row>
    <row r="149" spans="1:65" s="14" customFormat="1" ht="10.199999999999999">
      <c r="B149" s="223"/>
      <c r="C149" s="224"/>
      <c r="D149" s="209" t="s">
        <v>247</v>
      </c>
      <c r="E149" s="225" t="s">
        <v>20</v>
      </c>
      <c r="F149" s="226" t="s">
        <v>305</v>
      </c>
      <c r="G149" s="224"/>
      <c r="H149" s="227">
        <v>0.155</v>
      </c>
      <c r="I149" s="228"/>
      <c r="J149" s="224"/>
      <c r="K149" s="224"/>
      <c r="L149" s="229"/>
      <c r="M149" s="230"/>
      <c r="N149" s="231"/>
      <c r="O149" s="231"/>
      <c r="P149" s="231"/>
      <c r="Q149" s="231"/>
      <c r="R149" s="231"/>
      <c r="S149" s="231"/>
      <c r="T149" s="232"/>
      <c r="AT149" s="233" t="s">
        <v>247</v>
      </c>
      <c r="AU149" s="233" t="s">
        <v>83</v>
      </c>
      <c r="AV149" s="14" t="s">
        <v>83</v>
      </c>
      <c r="AW149" s="14" t="s">
        <v>37</v>
      </c>
      <c r="AX149" s="14" t="s">
        <v>76</v>
      </c>
      <c r="AY149" s="233" t="s">
        <v>236</v>
      </c>
    </row>
    <row r="150" spans="1:65" s="15" customFormat="1" ht="10.199999999999999">
      <c r="B150" s="234"/>
      <c r="C150" s="235"/>
      <c r="D150" s="209" t="s">
        <v>247</v>
      </c>
      <c r="E150" s="236" t="s">
        <v>20</v>
      </c>
      <c r="F150" s="237" t="s">
        <v>306</v>
      </c>
      <c r="G150" s="235"/>
      <c r="H150" s="238">
        <v>0.155</v>
      </c>
      <c r="I150" s="239"/>
      <c r="J150" s="235"/>
      <c r="K150" s="235"/>
      <c r="L150" s="240"/>
      <c r="M150" s="241"/>
      <c r="N150" s="242"/>
      <c r="O150" s="242"/>
      <c r="P150" s="242"/>
      <c r="Q150" s="242"/>
      <c r="R150" s="242"/>
      <c r="S150" s="242"/>
      <c r="T150" s="243"/>
      <c r="AT150" s="244" t="s">
        <v>247</v>
      </c>
      <c r="AU150" s="244" t="s">
        <v>83</v>
      </c>
      <c r="AV150" s="15" t="s">
        <v>254</v>
      </c>
      <c r="AW150" s="15" t="s">
        <v>37</v>
      </c>
      <c r="AX150" s="15" t="s">
        <v>76</v>
      </c>
      <c r="AY150" s="244" t="s">
        <v>236</v>
      </c>
    </row>
    <row r="151" spans="1:65" s="13" customFormat="1" ht="10.199999999999999">
      <c r="B151" s="213"/>
      <c r="C151" s="214"/>
      <c r="D151" s="209" t="s">
        <v>247</v>
      </c>
      <c r="E151" s="215" t="s">
        <v>20</v>
      </c>
      <c r="F151" s="216" t="s">
        <v>307</v>
      </c>
      <c r="G151" s="214"/>
      <c r="H151" s="215" t="s">
        <v>20</v>
      </c>
      <c r="I151" s="217"/>
      <c r="J151" s="214"/>
      <c r="K151" s="214"/>
      <c r="L151" s="218"/>
      <c r="M151" s="219"/>
      <c r="N151" s="220"/>
      <c r="O151" s="220"/>
      <c r="P151" s="220"/>
      <c r="Q151" s="220"/>
      <c r="R151" s="220"/>
      <c r="S151" s="220"/>
      <c r="T151" s="221"/>
      <c r="AT151" s="222" t="s">
        <v>247</v>
      </c>
      <c r="AU151" s="222" t="s">
        <v>83</v>
      </c>
      <c r="AV151" s="13" t="s">
        <v>22</v>
      </c>
      <c r="AW151" s="13" t="s">
        <v>37</v>
      </c>
      <c r="AX151" s="13" t="s">
        <v>76</v>
      </c>
      <c r="AY151" s="222" t="s">
        <v>236</v>
      </c>
    </row>
    <row r="152" spans="1:65" s="14" customFormat="1" ht="10.199999999999999">
      <c r="B152" s="223"/>
      <c r="C152" s="224"/>
      <c r="D152" s="209" t="s">
        <v>247</v>
      </c>
      <c r="E152" s="225" t="s">
        <v>20</v>
      </c>
      <c r="F152" s="226" t="s">
        <v>308</v>
      </c>
      <c r="G152" s="224"/>
      <c r="H152" s="227">
        <v>0.42199999999999999</v>
      </c>
      <c r="I152" s="228"/>
      <c r="J152" s="224"/>
      <c r="K152" s="224"/>
      <c r="L152" s="229"/>
      <c r="M152" s="230"/>
      <c r="N152" s="231"/>
      <c r="O152" s="231"/>
      <c r="P152" s="231"/>
      <c r="Q152" s="231"/>
      <c r="R152" s="231"/>
      <c r="S152" s="231"/>
      <c r="T152" s="232"/>
      <c r="AT152" s="233" t="s">
        <v>247</v>
      </c>
      <c r="AU152" s="233" t="s">
        <v>83</v>
      </c>
      <c r="AV152" s="14" t="s">
        <v>83</v>
      </c>
      <c r="AW152" s="14" t="s">
        <v>37</v>
      </c>
      <c r="AX152" s="14" t="s">
        <v>76</v>
      </c>
      <c r="AY152" s="233" t="s">
        <v>236</v>
      </c>
    </row>
    <row r="153" spans="1:65" s="15" customFormat="1" ht="10.199999999999999">
      <c r="B153" s="234"/>
      <c r="C153" s="235"/>
      <c r="D153" s="209" t="s">
        <v>247</v>
      </c>
      <c r="E153" s="236" t="s">
        <v>20</v>
      </c>
      <c r="F153" s="237" t="s">
        <v>306</v>
      </c>
      <c r="G153" s="235"/>
      <c r="H153" s="238">
        <v>0.42199999999999999</v>
      </c>
      <c r="I153" s="239"/>
      <c r="J153" s="235"/>
      <c r="K153" s="235"/>
      <c r="L153" s="240"/>
      <c r="M153" s="241"/>
      <c r="N153" s="242"/>
      <c r="O153" s="242"/>
      <c r="P153" s="242"/>
      <c r="Q153" s="242"/>
      <c r="R153" s="242"/>
      <c r="S153" s="242"/>
      <c r="T153" s="243"/>
      <c r="AT153" s="244" t="s">
        <v>247</v>
      </c>
      <c r="AU153" s="244" t="s">
        <v>83</v>
      </c>
      <c r="AV153" s="15" t="s">
        <v>254</v>
      </c>
      <c r="AW153" s="15" t="s">
        <v>37</v>
      </c>
      <c r="AX153" s="15" t="s">
        <v>76</v>
      </c>
      <c r="AY153" s="244" t="s">
        <v>236</v>
      </c>
    </row>
    <row r="154" spans="1:65" s="16" customFormat="1" ht="10.199999999999999">
      <c r="B154" s="245"/>
      <c r="C154" s="246"/>
      <c r="D154" s="209" t="s">
        <v>247</v>
      </c>
      <c r="E154" s="247" t="s">
        <v>20</v>
      </c>
      <c r="F154" s="248" t="s">
        <v>309</v>
      </c>
      <c r="G154" s="246"/>
      <c r="H154" s="249">
        <v>0.57699999999999996</v>
      </c>
      <c r="I154" s="250"/>
      <c r="J154" s="246"/>
      <c r="K154" s="246"/>
      <c r="L154" s="251"/>
      <c r="M154" s="252"/>
      <c r="N154" s="253"/>
      <c r="O154" s="253"/>
      <c r="P154" s="253"/>
      <c r="Q154" s="253"/>
      <c r="R154" s="253"/>
      <c r="S154" s="253"/>
      <c r="T154" s="254"/>
      <c r="AT154" s="255" t="s">
        <v>247</v>
      </c>
      <c r="AU154" s="255" t="s">
        <v>83</v>
      </c>
      <c r="AV154" s="16" t="s">
        <v>243</v>
      </c>
      <c r="AW154" s="16" t="s">
        <v>37</v>
      </c>
      <c r="AX154" s="16" t="s">
        <v>22</v>
      </c>
      <c r="AY154" s="255" t="s">
        <v>236</v>
      </c>
    </row>
    <row r="155" spans="1:65" s="2" customFormat="1" ht="22.8">
      <c r="A155" s="36"/>
      <c r="B155" s="37"/>
      <c r="C155" s="196" t="s">
        <v>310</v>
      </c>
      <c r="D155" s="196" t="s">
        <v>238</v>
      </c>
      <c r="E155" s="197" t="s">
        <v>311</v>
      </c>
      <c r="F155" s="198" t="s">
        <v>312</v>
      </c>
      <c r="G155" s="199" t="s">
        <v>266</v>
      </c>
      <c r="H155" s="200">
        <v>1.486</v>
      </c>
      <c r="I155" s="201"/>
      <c r="J155" s="202">
        <f>ROUND(I155*H155,2)</f>
        <v>0</v>
      </c>
      <c r="K155" s="198" t="s">
        <v>242</v>
      </c>
      <c r="L155" s="41"/>
      <c r="M155" s="203" t="s">
        <v>20</v>
      </c>
      <c r="N155" s="204" t="s">
        <v>47</v>
      </c>
      <c r="O155" s="66"/>
      <c r="P155" s="205">
        <f>O155*H155</f>
        <v>0</v>
      </c>
      <c r="Q155" s="205">
        <v>1.0900000000000001</v>
      </c>
      <c r="R155" s="205">
        <f>Q155*H155</f>
        <v>1.6197400000000002</v>
      </c>
      <c r="S155" s="205">
        <v>0</v>
      </c>
      <c r="T155" s="206">
        <f>S155*H155</f>
        <v>0</v>
      </c>
      <c r="U155" s="36"/>
      <c r="V155" s="36"/>
      <c r="W155" s="36"/>
      <c r="X155" s="36"/>
      <c r="Y155" s="36"/>
      <c r="Z155" s="36"/>
      <c r="AA155" s="36"/>
      <c r="AB155" s="36"/>
      <c r="AC155" s="36"/>
      <c r="AD155" s="36"/>
      <c r="AE155" s="36"/>
      <c r="AR155" s="207" t="s">
        <v>243</v>
      </c>
      <c r="AT155" s="207" t="s">
        <v>238</v>
      </c>
      <c r="AU155" s="207" t="s">
        <v>83</v>
      </c>
      <c r="AY155" s="19" t="s">
        <v>236</v>
      </c>
      <c r="BE155" s="208">
        <f>IF(N155="základní",J155,0)</f>
        <v>0</v>
      </c>
      <c r="BF155" s="208">
        <f>IF(N155="snížená",J155,0)</f>
        <v>0</v>
      </c>
      <c r="BG155" s="208">
        <f>IF(N155="zákl. přenesená",J155,0)</f>
        <v>0</v>
      </c>
      <c r="BH155" s="208">
        <f>IF(N155="sníž. přenesená",J155,0)</f>
        <v>0</v>
      </c>
      <c r="BI155" s="208">
        <f>IF(N155="nulová",J155,0)</f>
        <v>0</v>
      </c>
      <c r="BJ155" s="19" t="s">
        <v>22</v>
      </c>
      <c r="BK155" s="208">
        <f>ROUND(I155*H155,2)</f>
        <v>0</v>
      </c>
      <c r="BL155" s="19" t="s">
        <v>243</v>
      </c>
      <c r="BM155" s="207" t="s">
        <v>313</v>
      </c>
    </row>
    <row r="156" spans="1:65" s="2" customFormat="1" ht="38.4">
      <c r="A156" s="36"/>
      <c r="B156" s="37"/>
      <c r="C156" s="38"/>
      <c r="D156" s="209" t="s">
        <v>245</v>
      </c>
      <c r="E156" s="38"/>
      <c r="F156" s="210" t="s">
        <v>303</v>
      </c>
      <c r="G156" s="38"/>
      <c r="H156" s="38"/>
      <c r="I156" s="118"/>
      <c r="J156" s="38"/>
      <c r="K156" s="38"/>
      <c r="L156" s="41"/>
      <c r="M156" s="211"/>
      <c r="N156" s="212"/>
      <c r="O156" s="66"/>
      <c r="P156" s="66"/>
      <c r="Q156" s="66"/>
      <c r="R156" s="66"/>
      <c r="S156" s="66"/>
      <c r="T156" s="67"/>
      <c r="U156" s="36"/>
      <c r="V156" s="36"/>
      <c r="W156" s="36"/>
      <c r="X156" s="36"/>
      <c r="Y156" s="36"/>
      <c r="Z156" s="36"/>
      <c r="AA156" s="36"/>
      <c r="AB156" s="36"/>
      <c r="AC156" s="36"/>
      <c r="AD156" s="36"/>
      <c r="AE156" s="36"/>
      <c r="AT156" s="19" t="s">
        <v>245</v>
      </c>
      <c r="AU156" s="19" t="s">
        <v>83</v>
      </c>
    </row>
    <row r="157" spans="1:65" s="13" customFormat="1" ht="10.199999999999999">
      <c r="B157" s="213"/>
      <c r="C157" s="214"/>
      <c r="D157" s="209" t="s">
        <v>247</v>
      </c>
      <c r="E157" s="215" t="s">
        <v>20</v>
      </c>
      <c r="F157" s="216" t="s">
        <v>304</v>
      </c>
      <c r="G157" s="214"/>
      <c r="H157" s="215" t="s">
        <v>20</v>
      </c>
      <c r="I157" s="217"/>
      <c r="J157" s="214"/>
      <c r="K157" s="214"/>
      <c r="L157" s="218"/>
      <c r="M157" s="219"/>
      <c r="N157" s="220"/>
      <c r="O157" s="220"/>
      <c r="P157" s="220"/>
      <c r="Q157" s="220"/>
      <c r="R157" s="220"/>
      <c r="S157" s="220"/>
      <c r="T157" s="221"/>
      <c r="AT157" s="222" t="s">
        <v>247</v>
      </c>
      <c r="AU157" s="222" t="s">
        <v>83</v>
      </c>
      <c r="AV157" s="13" t="s">
        <v>22</v>
      </c>
      <c r="AW157" s="13" t="s">
        <v>37</v>
      </c>
      <c r="AX157" s="13" t="s">
        <v>76</v>
      </c>
      <c r="AY157" s="222" t="s">
        <v>236</v>
      </c>
    </row>
    <row r="158" spans="1:65" s="13" customFormat="1" ht="10.199999999999999">
      <c r="B158" s="213"/>
      <c r="C158" s="214"/>
      <c r="D158" s="209" t="s">
        <v>247</v>
      </c>
      <c r="E158" s="215" t="s">
        <v>20</v>
      </c>
      <c r="F158" s="216" t="s">
        <v>314</v>
      </c>
      <c r="G158" s="214"/>
      <c r="H158" s="215" t="s">
        <v>20</v>
      </c>
      <c r="I158" s="217"/>
      <c r="J158" s="214"/>
      <c r="K158" s="214"/>
      <c r="L158" s="218"/>
      <c r="M158" s="219"/>
      <c r="N158" s="220"/>
      <c r="O158" s="220"/>
      <c r="P158" s="220"/>
      <c r="Q158" s="220"/>
      <c r="R158" s="220"/>
      <c r="S158" s="220"/>
      <c r="T158" s="221"/>
      <c r="AT158" s="222" t="s">
        <v>247</v>
      </c>
      <c r="AU158" s="222" t="s">
        <v>83</v>
      </c>
      <c r="AV158" s="13" t="s">
        <v>22</v>
      </c>
      <c r="AW158" s="13" t="s">
        <v>37</v>
      </c>
      <c r="AX158" s="13" t="s">
        <v>76</v>
      </c>
      <c r="AY158" s="222" t="s">
        <v>236</v>
      </c>
    </row>
    <row r="159" spans="1:65" s="14" customFormat="1" ht="10.199999999999999">
      <c r="B159" s="223"/>
      <c r="C159" s="224"/>
      <c r="D159" s="209" t="s">
        <v>247</v>
      </c>
      <c r="E159" s="225" t="s">
        <v>20</v>
      </c>
      <c r="F159" s="226" t="s">
        <v>315</v>
      </c>
      <c r="G159" s="224"/>
      <c r="H159" s="227">
        <v>0.219</v>
      </c>
      <c r="I159" s="228"/>
      <c r="J159" s="224"/>
      <c r="K159" s="224"/>
      <c r="L159" s="229"/>
      <c r="M159" s="230"/>
      <c r="N159" s="231"/>
      <c r="O159" s="231"/>
      <c r="P159" s="231"/>
      <c r="Q159" s="231"/>
      <c r="R159" s="231"/>
      <c r="S159" s="231"/>
      <c r="T159" s="232"/>
      <c r="AT159" s="233" t="s">
        <v>247</v>
      </c>
      <c r="AU159" s="233" t="s">
        <v>83</v>
      </c>
      <c r="AV159" s="14" t="s">
        <v>83</v>
      </c>
      <c r="AW159" s="14" t="s">
        <v>37</v>
      </c>
      <c r="AX159" s="14" t="s">
        <v>76</v>
      </c>
      <c r="AY159" s="233" t="s">
        <v>236</v>
      </c>
    </row>
    <row r="160" spans="1:65" s="14" customFormat="1" ht="10.199999999999999">
      <c r="B160" s="223"/>
      <c r="C160" s="224"/>
      <c r="D160" s="209" t="s">
        <v>247</v>
      </c>
      <c r="E160" s="225" t="s">
        <v>20</v>
      </c>
      <c r="F160" s="226" t="s">
        <v>316</v>
      </c>
      <c r="G160" s="224"/>
      <c r="H160" s="227">
        <v>0.184</v>
      </c>
      <c r="I160" s="228"/>
      <c r="J160" s="224"/>
      <c r="K160" s="224"/>
      <c r="L160" s="229"/>
      <c r="M160" s="230"/>
      <c r="N160" s="231"/>
      <c r="O160" s="231"/>
      <c r="P160" s="231"/>
      <c r="Q160" s="231"/>
      <c r="R160" s="231"/>
      <c r="S160" s="231"/>
      <c r="T160" s="232"/>
      <c r="AT160" s="233" t="s">
        <v>247</v>
      </c>
      <c r="AU160" s="233" t="s">
        <v>83</v>
      </c>
      <c r="AV160" s="14" t="s">
        <v>83</v>
      </c>
      <c r="AW160" s="14" t="s">
        <v>37</v>
      </c>
      <c r="AX160" s="14" t="s">
        <v>76</v>
      </c>
      <c r="AY160" s="233" t="s">
        <v>236</v>
      </c>
    </row>
    <row r="161" spans="1:65" s="13" customFormat="1" ht="10.199999999999999">
      <c r="B161" s="213"/>
      <c r="C161" s="214"/>
      <c r="D161" s="209" t="s">
        <v>247</v>
      </c>
      <c r="E161" s="215" t="s">
        <v>20</v>
      </c>
      <c r="F161" s="216" t="s">
        <v>317</v>
      </c>
      <c r="G161" s="214"/>
      <c r="H161" s="215" t="s">
        <v>20</v>
      </c>
      <c r="I161" s="217"/>
      <c r="J161" s="214"/>
      <c r="K161" s="214"/>
      <c r="L161" s="218"/>
      <c r="M161" s="219"/>
      <c r="N161" s="220"/>
      <c r="O161" s="220"/>
      <c r="P161" s="220"/>
      <c r="Q161" s="220"/>
      <c r="R161" s="220"/>
      <c r="S161" s="220"/>
      <c r="T161" s="221"/>
      <c r="AT161" s="222" t="s">
        <v>247</v>
      </c>
      <c r="AU161" s="222" t="s">
        <v>83</v>
      </c>
      <c r="AV161" s="13" t="s">
        <v>22</v>
      </c>
      <c r="AW161" s="13" t="s">
        <v>37</v>
      </c>
      <c r="AX161" s="13" t="s">
        <v>76</v>
      </c>
      <c r="AY161" s="222" t="s">
        <v>236</v>
      </c>
    </row>
    <row r="162" spans="1:65" s="14" customFormat="1" ht="10.199999999999999">
      <c r="B162" s="223"/>
      <c r="C162" s="224"/>
      <c r="D162" s="209" t="s">
        <v>247</v>
      </c>
      <c r="E162" s="225" t="s">
        <v>20</v>
      </c>
      <c r="F162" s="226" t="s">
        <v>318</v>
      </c>
      <c r="G162" s="224"/>
      <c r="H162" s="227">
        <v>0.28799999999999998</v>
      </c>
      <c r="I162" s="228"/>
      <c r="J162" s="224"/>
      <c r="K162" s="224"/>
      <c r="L162" s="229"/>
      <c r="M162" s="230"/>
      <c r="N162" s="231"/>
      <c r="O162" s="231"/>
      <c r="P162" s="231"/>
      <c r="Q162" s="231"/>
      <c r="R162" s="231"/>
      <c r="S162" s="231"/>
      <c r="T162" s="232"/>
      <c r="AT162" s="233" t="s">
        <v>247</v>
      </c>
      <c r="AU162" s="233" t="s">
        <v>83</v>
      </c>
      <c r="AV162" s="14" t="s">
        <v>83</v>
      </c>
      <c r="AW162" s="14" t="s">
        <v>37</v>
      </c>
      <c r="AX162" s="14" t="s">
        <v>76</v>
      </c>
      <c r="AY162" s="233" t="s">
        <v>236</v>
      </c>
    </row>
    <row r="163" spans="1:65" s="15" customFormat="1" ht="10.199999999999999">
      <c r="B163" s="234"/>
      <c r="C163" s="235"/>
      <c r="D163" s="209" t="s">
        <v>247</v>
      </c>
      <c r="E163" s="236" t="s">
        <v>20</v>
      </c>
      <c r="F163" s="237" t="s">
        <v>306</v>
      </c>
      <c r="G163" s="235"/>
      <c r="H163" s="238">
        <v>0.69099999999999995</v>
      </c>
      <c r="I163" s="239"/>
      <c r="J163" s="235"/>
      <c r="K163" s="235"/>
      <c r="L163" s="240"/>
      <c r="M163" s="241"/>
      <c r="N163" s="242"/>
      <c r="O163" s="242"/>
      <c r="P163" s="242"/>
      <c r="Q163" s="242"/>
      <c r="R163" s="242"/>
      <c r="S163" s="242"/>
      <c r="T163" s="243"/>
      <c r="AT163" s="244" t="s">
        <v>247</v>
      </c>
      <c r="AU163" s="244" t="s">
        <v>83</v>
      </c>
      <c r="AV163" s="15" t="s">
        <v>254</v>
      </c>
      <c r="AW163" s="15" t="s">
        <v>37</v>
      </c>
      <c r="AX163" s="15" t="s">
        <v>76</v>
      </c>
      <c r="AY163" s="244" t="s">
        <v>236</v>
      </c>
    </row>
    <row r="164" spans="1:65" s="13" customFormat="1" ht="10.199999999999999">
      <c r="B164" s="213"/>
      <c r="C164" s="214"/>
      <c r="D164" s="209" t="s">
        <v>247</v>
      </c>
      <c r="E164" s="215" t="s">
        <v>20</v>
      </c>
      <c r="F164" s="216" t="s">
        <v>307</v>
      </c>
      <c r="G164" s="214"/>
      <c r="H164" s="215" t="s">
        <v>20</v>
      </c>
      <c r="I164" s="217"/>
      <c r="J164" s="214"/>
      <c r="K164" s="214"/>
      <c r="L164" s="218"/>
      <c r="M164" s="219"/>
      <c r="N164" s="220"/>
      <c r="O164" s="220"/>
      <c r="P164" s="220"/>
      <c r="Q164" s="220"/>
      <c r="R164" s="220"/>
      <c r="S164" s="220"/>
      <c r="T164" s="221"/>
      <c r="AT164" s="222" t="s">
        <v>247</v>
      </c>
      <c r="AU164" s="222" t="s">
        <v>83</v>
      </c>
      <c r="AV164" s="13" t="s">
        <v>22</v>
      </c>
      <c r="AW164" s="13" t="s">
        <v>37</v>
      </c>
      <c r="AX164" s="13" t="s">
        <v>76</v>
      </c>
      <c r="AY164" s="222" t="s">
        <v>236</v>
      </c>
    </row>
    <row r="165" spans="1:65" s="13" customFormat="1" ht="10.199999999999999">
      <c r="B165" s="213"/>
      <c r="C165" s="214"/>
      <c r="D165" s="209" t="s">
        <v>247</v>
      </c>
      <c r="E165" s="215" t="s">
        <v>20</v>
      </c>
      <c r="F165" s="216" t="s">
        <v>314</v>
      </c>
      <c r="G165" s="214"/>
      <c r="H165" s="215" t="s">
        <v>20</v>
      </c>
      <c r="I165" s="217"/>
      <c r="J165" s="214"/>
      <c r="K165" s="214"/>
      <c r="L165" s="218"/>
      <c r="M165" s="219"/>
      <c r="N165" s="220"/>
      <c r="O165" s="220"/>
      <c r="P165" s="220"/>
      <c r="Q165" s="220"/>
      <c r="R165" s="220"/>
      <c r="S165" s="220"/>
      <c r="T165" s="221"/>
      <c r="AT165" s="222" t="s">
        <v>247</v>
      </c>
      <c r="AU165" s="222" t="s">
        <v>83</v>
      </c>
      <c r="AV165" s="13" t="s">
        <v>22</v>
      </c>
      <c r="AW165" s="13" t="s">
        <v>37</v>
      </c>
      <c r="AX165" s="13" t="s">
        <v>76</v>
      </c>
      <c r="AY165" s="222" t="s">
        <v>236</v>
      </c>
    </row>
    <row r="166" spans="1:65" s="14" customFormat="1" ht="10.199999999999999">
      <c r="B166" s="223"/>
      <c r="C166" s="224"/>
      <c r="D166" s="209" t="s">
        <v>247</v>
      </c>
      <c r="E166" s="225" t="s">
        <v>20</v>
      </c>
      <c r="F166" s="226" t="s">
        <v>315</v>
      </c>
      <c r="G166" s="224"/>
      <c r="H166" s="227">
        <v>0.219</v>
      </c>
      <c r="I166" s="228"/>
      <c r="J166" s="224"/>
      <c r="K166" s="224"/>
      <c r="L166" s="229"/>
      <c r="M166" s="230"/>
      <c r="N166" s="231"/>
      <c r="O166" s="231"/>
      <c r="P166" s="231"/>
      <c r="Q166" s="231"/>
      <c r="R166" s="231"/>
      <c r="S166" s="231"/>
      <c r="T166" s="232"/>
      <c r="AT166" s="233" t="s">
        <v>247</v>
      </c>
      <c r="AU166" s="233" t="s">
        <v>83</v>
      </c>
      <c r="AV166" s="14" t="s">
        <v>83</v>
      </c>
      <c r="AW166" s="14" t="s">
        <v>37</v>
      </c>
      <c r="AX166" s="14" t="s">
        <v>76</v>
      </c>
      <c r="AY166" s="233" t="s">
        <v>236</v>
      </c>
    </row>
    <row r="167" spans="1:65" s="13" customFormat="1" ht="10.199999999999999">
      <c r="B167" s="213"/>
      <c r="C167" s="214"/>
      <c r="D167" s="209" t="s">
        <v>247</v>
      </c>
      <c r="E167" s="215" t="s">
        <v>20</v>
      </c>
      <c r="F167" s="216" t="s">
        <v>317</v>
      </c>
      <c r="G167" s="214"/>
      <c r="H167" s="215" t="s">
        <v>20</v>
      </c>
      <c r="I167" s="217"/>
      <c r="J167" s="214"/>
      <c r="K167" s="214"/>
      <c r="L167" s="218"/>
      <c r="M167" s="219"/>
      <c r="N167" s="220"/>
      <c r="O167" s="220"/>
      <c r="P167" s="220"/>
      <c r="Q167" s="220"/>
      <c r="R167" s="220"/>
      <c r="S167" s="220"/>
      <c r="T167" s="221"/>
      <c r="AT167" s="222" t="s">
        <v>247</v>
      </c>
      <c r="AU167" s="222" t="s">
        <v>83</v>
      </c>
      <c r="AV167" s="13" t="s">
        <v>22</v>
      </c>
      <c r="AW167" s="13" t="s">
        <v>37</v>
      </c>
      <c r="AX167" s="13" t="s">
        <v>76</v>
      </c>
      <c r="AY167" s="222" t="s">
        <v>236</v>
      </c>
    </row>
    <row r="168" spans="1:65" s="14" customFormat="1" ht="10.199999999999999">
      <c r="B168" s="223"/>
      <c r="C168" s="224"/>
      <c r="D168" s="209" t="s">
        <v>247</v>
      </c>
      <c r="E168" s="225" t="s">
        <v>20</v>
      </c>
      <c r="F168" s="226" t="s">
        <v>319</v>
      </c>
      <c r="G168" s="224"/>
      <c r="H168" s="227">
        <v>0.57599999999999996</v>
      </c>
      <c r="I168" s="228"/>
      <c r="J168" s="224"/>
      <c r="K168" s="224"/>
      <c r="L168" s="229"/>
      <c r="M168" s="230"/>
      <c r="N168" s="231"/>
      <c r="O168" s="231"/>
      <c r="P168" s="231"/>
      <c r="Q168" s="231"/>
      <c r="R168" s="231"/>
      <c r="S168" s="231"/>
      <c r="T168" s="232"/>
      <c r="AT168" s="233" t="s">
        <v>247</v>
      </c>
      <c r="AU168" s="233" t="s">
        <v>83</v>
      </c>
      <c r="AV168" s="14" t="s">
        <v>83</v>
      </c>
      <c r="AW168" s="14" t="s">
        <v>37</v>
      </c>
      <c r="AX168" s="14" t="s">
        <v>76</v>
      </c>
      <c r="AY168" s="233" t="s">
        <v>236</v>
      </c>
    </row>
    <row r="169" spans="1:65" s="15" customFormat="1" ht="10.199999999999999">
      <c r="B169" s="234"/>
      <c r="C169" s="235"/>
      <c r="D169" s="209" t="s">
        <v>247</v>
      </c>
      <c r="E169" s="236" t="s">
        <v>20</v>
      </c>
      <c r="F169" s="237" t="s">
        <v>306</v>
      </c>
      <c r="G169" s="235"/>
      <c r="H169" s="238">
        <v>0.79500000000000004</v>
      </c>
      <c r="I169" s="239"/>
      <c r="J169" s="235"/>
      <c r="K169" s="235"/>
      <c r="L169" s="240"/>
      <c r="M169" s="241"/>
      <c r="N169" s="242"/>
      <c r="O169" s="242"/>
      <c r="P169" s="242"/>
      <c r="Q169" s="242"/>
      <c r="R169" s="242"/>
      <c r="S169" s="242"/>
      <c r="T169" s="243"/>
      <c r="AT169" s="244" t="s">
        <v>247</v>
      </c>
      <c r="AU169" s="244" t="s">
        <v>83</v>
      </c>
      <c r="AV169" s="15" t="s">
        <v>254</v>
      </c>
      <c r="AW169" s="15" t="s">
        <v>37</v>
      </c>
      <c r="AX169" s="15" t="s">
        <v>76</v>
      </c>
      <c r="AY169" s="244" t="s">
        <v>236</v>
      </c>
    </row>
    <row r="170" spans="1:65" s="16" customFormat="1" ht="10.199999999999999">
      <c r="B170" s="245"/>
      <c r="C170" s="246"/>
      <c r="D170" s="209" t="s">
        <v>247</v>
      </c>
      <c r="E170" s="247" t="s">
        <v>20</v>
      </c>
      <c r="F170" s="248" t="s">
        <v>309</v>
      </c>
      <c r="G170" s="246"/>
      <c r="H170" s="249">
        <v>1.486</v>
      </c>
      <c r="I170" s="250"/>
      <c r="J170" s="246"/>
      <c r="K170" s="246"/>
      <c r="L170" s="251"/>
      <c r="M170" s="252"/>
      <c r="N170" s="253"/>
      <c r="O170" s="253"/>
      <c r="P170" s="253"/>
      <c r="Q170" s="253"/>
      <c r="R170" s="253"/>
      <c r="S170" s="253"/>
      <c r="T170" s="254"/>
      <c r="AT170" s="255" t="s">
        <v>247</v>
      </c>
      <c r="AU170" s="255" t="s">
        <v>83</v>
      </c>
      <c r="AV170" s="16" t="s">
        <v>243</v>
      </c>
      <c r="AW170" s="16" t="s">
        <v>37</v>
      </c>
      <c r="AX170" s="16" t="s">
        <v>22</v>
      </c>
      <c r="AY170" s="255" t="s">
        <v>236</v>
      </c>
    </row>
    <row r="171" spans="1:65" s="2" customFormat="1" ht="22.8">
      <c r="A171" s="36"/>
      <c r="B171" s="37"/>
      <c r="C171" s="196" t="s">
        <v>320</v>
      </c>
      <c r="D171" s="196" t="s">
        <v>238</v>
      </c>
      <c r="E171" s="197" t="s">
        <v>321</v>
      </c>
      <c r="F171" s="198" t="s">
        <v>322</v>
      </c>
      <c r="G171" s="199" t="s">
        <v>290</v>
      </c>
      <c r="H171" s="200">
        <v>22</v>
      </c>
      <c r="I171" s="201"/>
      <c r="J171" s="202">
        <f>ROUND(I171*H171,2)</f>
        <v>0</v>
      </c>
      <c r="K171" s="198" t="s">
        <v>242</v>
      </c>
      <c r="L171" s="41"/>
      <c r="M171" s="203" t="s">
        <v>20</v>
      </c>
      <c r="N171" s="204" t="s">
        <v>47</v>
      </c>
      <c r="O171" s="66"/>
      <c r="P171" s="205">
        <f>O171*H171</f>
        <v>0</v>
      </c>
      <c r="Q171" s="205">
        <v>4.6944E-2</v>
      </c>
      <c r="R171" s="205">
        <f>Q171*H171</f>
        <v>1.0327679999999999</v>
      </c>
      <c r="S171" s="205">
        <v>0</v>
      </c>
      <c r="T171" s="206">
        <f>S171*H171</f>
        <v>0</v>
      </c>
      <c r="U171" s="36"/>
      <c r="V171" s="36"/>
      <c r="W171" s="36"/>
      <c r="X171" s="36"/>
      <c r="Y171" s="36"/>
      <c r="Z171" s="36"/>
      <c r="AA171" s="36"/>
      <c r="AB171" s="36"/>
      <c r="AC171" s="36"/>
      <c r="AD171" s="36"/>
      <c r="AE171" s="36"/>
      <c r="AR171" s="207" t="s">
        <v>243</v>
      </c>
      <c r="AT171" s="207" t="s">
        <v>238</v>
      </c>
      <c r="AU171" s="207" t="s">
        <v>83</v>
      </c>
      <c r="AY171" s="19" t="s">
        <v>236</v>
      </c>
      <c r="BE171" s="208">
        <f>IF(N171="základní",J171,0)</f>
        <v>0</v>
      </c>
      <c r="BF171" s="208">
        <f>IF(N171="snížená",J171,0)</f>
        <v>0</v>
      </c>
      <c r="BG171" s="208">
        <f>IF(N171="zákl. přenesená",J171,0)</f>
        <v>0</v>
      </c>
      <c r="BH171" s="208">
        <f>IF(N171="sníž. přenesená",J171,0)</f>
        <v>0</v>
      </c>
      <c r="BI171" s="208">
        <f>IF(N171="nulová",J171,0)</f>
        <v>0</v>
      </c>
      <c r="BJ171" s="19" t="s">
        <v>22</v>
      </c>
      <c r="BK171" s="208">
        <f>ROUND(I171*H171,2)</f>
        <v>0</v>
      </c>
      <c r="BL171" s="19" t="s">
        <v>243</v>
      </c>
      <c r="BM171" s="207" t="s">
        <v>323</v>
      </c>
    </row>
    <row r="172" spans="1:65" s="13" customFormat="1" ht="10.199999999999999">
      <c r="B172" s="213"/>
      <c r="C172" s="214"/>
      <c r="D172" s="209" t="s">
        <v>247</v>
      </c>
      <c r="E172" s="215" t="s">
        <v>20</v>
      </c>
      <c r="F172" s="216" t="s">
        <v>324</v>
      </c>
      <c r="G172" s="214"/>
      <c r="H172" s="215" t="s">
        <v>20</v>
      </c>
      <c r="I172" s="217"/>
      <c r="J172" s="214"/>
      <c r="K172" s="214"/>
      <c r="L172" s="218"/>
      <c r="M172" s="219"/>
      <c r="N172" s="220"/>
      <c r="O172" s="220"/>
      <c r="P172" s="220"/>
      <c r="Q172" s="220"/>
      <c r="R172" s="220"/>
      <c r="S172" s="220"/>
      <c r="T172" s="221"/>
      <c r="AT172" s="222" t="s">
        <v>247</v>
      </c>
      <c r="AU172" s="222" t="s">
        <v>83</v>
      </c>
      <c r="AV172" s="13" t="s">
        <v>22</v>
      </c>
      <c r="AW172" s="13" t="s">
        <v>37</v>
      </c>
      <c r="AX172" s="13" t="s">
        <v>76</v>
      </c>
      <c r="AY172" s="222" t="s">
        <v>236</v>
      </c>
    </row>
    <row r="173" spans="1:65" s="14" customFormat="1" ht="10.199999999999999">
      <c r="B173" s="223"/>
      <c r="C173" s="224"/>
      <c r="D173" s="209" t="s">
        <v>247</v>
      </c>
      <c r="E173" s="225" t="s">
        <v>20</v>
      </c>
      <c r="F173" s="226" t="s">
        <v>27</v>
      </c>
      <c r="G173" s="224"/>
      <c r="H173" s="227">
        <v>10</v>
      </c>
      <c r="I173" s="228"/>
      <c r="J173" s="224"/>
      <c r="K173" s="224"/>
      <c r="L173" s="229"/>
      <c r="M173" s="230"/>
      <c r="N173" s="231"/>
      <c r="O173" s="231"/>
      <c r="P173" s="231"/>
      <c r="Q173" s="231"/>
      <c r="R173" s="231"/>
      <c r="S173" s="231"/>
      <c r="T173" s="232"/>
      <c r="AT173" s="233" t="s">
        <v>247</v>
      </c>
      <c r="AU173" s="233" t="s">
        <v>83</v>
      </c>
      <c r="AV173" s="14" t="s">
        <v>83</v>
      </c>
      <c r="AW173" s="14" t="s">
        <v>37</v>
      </c>
      <c r="AX173" s="14" t="s">
        <v>76</v>
      </c>
      <c r="AY173" s="233" t="s">
        <v>236</v>
      </c>
    </row>
    <row r="174" spans="1:65" s="13" customFormat="1" ht="10.199999999999999">
      <c r="B174" s="213"/>
      <c r="C174" s="214"/>
      <c r="D174" s="209" t="s">
        <v>247</v>
      </c>
      <c r="E174" s="215" t="s">
        <v>20</v>
      </c>
      <c r="F174" s="216" t="s">
        <v>325</v>
      </c>
      <c r="G174" s="214"/>
      <c r="H174" s="215" t="s">
        <v>20</v>
      </c>
      <c r="I174" s="217"/>
      <c r="J174" s="214"/>
      <c r="K174" s="214"/>
      <c r="L174" s="218"/>
      <c r="M174" s="219"/>
      <c r="N174" s="220"/>
      <c r="O174" s="220"/>
      <c r="P174" s="220"/>
      <c r="Q174" s="220"/>
      <c r="R174" s="220"/>
      <c r="S174" s="220"/>
      <c r="T174" s="221"/>
      <c r="AT174" s="222" t="s">
        <v>247</v>
      </c>
      <c r="AU174" s="222" t="s">
        <v>83</v>
      </c>
      <c r="AV174" s="13" t="s">
        <v>22</v>
      </c>
      <c r="AW174" s="13" t="s">
        <v>37</v>
      </c>
      <c r="AX174" s="13" t="s">
        <v>76</v>
      </c>
      <c r="AY174" s="222" t="s">
        <v>236</v>
      </c>
    </row>
    <row r="175" spans="1:65" s="14" customFormat="1" ht="10.199999999999999">
      <c r="B175" s="223"/>
      <c r="C175" s="224"/>
      <c r="D175" s="209" t="s">
        <v>247</v>
      </c>
      <c r="E175" s="225" t="s">
        <v>20</v>
      </c>
      <c r="F175" s="226" t="s">
        <v>299</v>
      </c>
      <c r="G175" s="224"/>
      <c r="H175" s="227">
        <v>12</v>
      </c>
      <c r="I175" s="228"/>
      <c r="J175" s="224"/>
      <c r="K175" s="224"/>
      <c r="L175" s="229"/>
      <c r="M175" s="230"/>
      <c r="N175" s="231"/>
      <c r="O175" s="231"/>
      <c r="P175" s="231"/>
      <c r="Q175" s="231"/>
      <c r="R175" s="231"/>
      <c r="S175" s="231"/>
      <c r="T175" s="232"/>
      <c r="AT175" s="233" t="s">
        <v>247</v>
      </c>
      <c r="AU175" s="233" t="s">
        <v>83</v>
      </c>
      <c r="AV175" s="14" t="s">
        <v>83</v>
      </c>
      <c r="AW175" s="14" t="s">
        <v>37</v>
      </c>
      <c r="AX175" s="14" t="s">
        <v>76</v>
      </c>
      <c r="AY175" s="233" t="s">
        <v>236</v>
      </c>
    </row>
    <row r="176" spans="1:65" s="16" customFormat="1" ht="10.199999999999999">
      <c r="B176" s="245"/>
      <c r="C176" s="246"/>
      <c r="D176" s="209" t="s">
        <v>247</v>
      </c>
      <c r="E176" s="247" t="s">
        <v>20</v>
      </c>
      <c r="F176" s="248" t="s">
        <v>309</v>
      </c>
      <c r="G176" s="246"/>
      <c r="H176" s="249">
        <v>22</v>
      </c>
      <c r="I176" s="250"/>
      <c r="J176" s="246"/>
      <c r="K176" s="246"/>
      <c r="L176" s="251"/>
      <c r="M176" s="252"/>
      <c r="N176" s="253"/>
      <c r="O176" s="253"/>
      <c r="P176" s="253"/>
      <c r="Q176" s="253"/>
      <c r="R176" s="253"/>
      <c r="S176" s="253"/>
      <c r="T176" s="254"/>
      <c r="AT176" s="255" t="s">
        <v>247</v>
      </c>
      <c r="AU176" s="255" t="s">
        <v>83</v>
      </c>
      <c r="AV176" s="16" t="s">
        <v>243</v>
      </c>
      <c r="AW176" s="16" t="s">
        <v>37</v>
      </c>
      <c r="AX176" s="16" t="s">
        <v>22</v>
      </c>
      <c r="AY176" s="255" t="s">
        <v>236</v>
      </c>
    </row>
    <row r="177" spans="1:65" s="2" customFormat="1" ht="22.8">
      <c r="A177" s="36"/>
      <c r="B177" s="37"/>
      <c r="C177" s="196" t="s">
        <v>8</v>
      </c>
      <c r="D177" s="196" t="s">
        <v>238</v>
      </c>
      <c r="E177" s="197" t="s">
        <v>326</v>
      </c>
      <c r="F177" s="198" t="s">
        <v>327</v>
      </c>
      <c r="G177" s="199" t="s">
        <v>328</v>
      </c>
      <c r="H177" s="200">
        <v>29.39</v>
      </c>
      <c r="I177" s="201"/>
      <c r="J177" s="202">
        <f>ROUND(I177*H177,2)</f>
        <v>0</v>
      </c>
      <c r="K177" s="198" t="s">
        <v>242</v>
      </c>
      <c r="L177" s="41"/>
      <c r="M177" s="203" t="s">
        <v>20</v>
      </c>
      <c r="N177" s="204" t="s">
        <v>47</v>
      </c>
      <c r="O177" s="66"/>
      <c r="P177" s="205">
        <f>O177*H177</f>
        <v>0</v>
      </c>
      <c r="Q177" s="205">
        <v>0.25364999999999999</v>
      </c>
      <c r="R177" s="205">
        <f>Q177*H177</f>
        <v>7.4547734999999999</v>
      </c>
      <c r="S177" s="205">
        <v>0</v>
      </c>
      <c r="T177" s="206">
        <f>S177*H177</f>
        <v>0</v>
      </c>
      <c r="U177" s="36"/>
      <c r="V177" s="36"/>
      <c r="W177" s="36"/>
      <c r="X177" s="36"/>
      <c r="Y177" s="36"/>
      <c r="Z177" s="36"/>
      <c r="AA177" s="36"/>
      <c r="AB177" s="36"/>
      <c r="AC177" s="36"/>
      <c r="AD177" s="36"/>
      <c r="AE177" s="36"/>
      <c r="AR177" s="207" t="s">
        <v>243</v>
      </c>
      <c r="AT177" s="207" t="s">
        <v>238</v>
      </c>
      <c r="AU177" s="207" t="s">
        <v>83</v>
      </c>
      <c r="AY177" s="19" t="s">
        <v>236</v>
      </c>
      <c r="BE177" s="208">
        <f>IF(N177="základní",J177,0)</f>
        <v>0</v>
      </c>
      <c r="BF177" s="208">
        <f>IF(N177="snížená",J177,0)</f>
        <v>0</v>
      </c>
      <c r="BG177" s="208">
        <f>IF(N177="zákl. přenesená",J177,0)</f>
        <v>0</v>
      </c>
      <c r="BH177" s="208">
        <f>IF(N177="sníž. přenesená",J177,0)</f>
        <v>0</v>
      </c>
      <c r="BI177" s="208">
        <f>IF(N177="nulová",J177,0)</f>
        <v>0</v>
      </c>
      <c r="BJ177" s="19" t="s">
        <v>22</v>
      </c>
      <c r="BK177" s="208">
        <f>ROUND(I177*H177,2)</f>
        <v>0</v>
      </c>
      <c r="BL177" s="19" t="s">
        <v>243</v>
      </c>
      <c r="BM177" s="207" t="s">
        <v>329</v>
      </c>
    </row>
    <row r="178" spans="1:65" s="13" customFormat="1" ht="10.199999999999999">
      <c r="B178" s="213"/>
      <c r="C178" s="214"/>
      <c r="D178" s="209" t="s">
        <v>247</v>
      </c>
      <c r="E178" s="215" t="s">
        <v>20</v>
      </c>
      <c r="F178" s="216" t="s">
        <v>324</v>
      </c>
      <c r="G178" s="214"/>
      <c r="H178" s="215" t="s">
        <v>20</v>
      </c>
      <c r="I178" s="217"/>
      <c r="J178" s="214"/>
      <c r="K178" s="214"/>
      <c r="L178" s="218"/>
      <c r="M178" s="219"/>
      <c r="N178" s="220"/>
      <c r="O178" s="220"/>
      <c r="P178" s="220"/>
      <c r="Q178" s="220"/>
      <c r="R178" s="220"/>
      <c r="S178" s="220"/>
      <c r="T178" s="221"/>
      <c r="AT178" s="222" t="s">
        <v>247</v>
      </c>
      <c r="AU178" s="222" t="s">
        <v>83</v>
      </c>
      <c r="AV178" s="13" t="s">
        <v>22</v>
      </c>
      <c r="AW178" s="13" t="s">
        <v>37</v>
      </c>
      <c r="AX178" s="13" t="s">
        <v>76</v>
      </c>
      <c r="AY178" s="222" t="s">
        <v>236</v>
      </c>
    </row>
    <row r="179" spans="1:65" s="14" customFormat="1" ht="10.199999999999999">
      <c r="B179" s="223"/>
      <c r="C179" s="224"/>
      <c r="D179" s="209" t="s">
        <v>247</v>
      </c>
      <c r="E179" s="225" t="s">
        <v>20</v>
      </c>
      <c r="F179" s="226" t="s">
        <v>330</v>
      </c>
      <c r="G179" s="224"/>
      <c r="H179" s="227">
        <v>49.5</v>
      </c>
      <c r="I179" s="228"/>
      <c r="J179" s="224"/>
      <c r="K179" s="224"/>
      <c r="L179" s="229"/>
      <c r="M179" s="230"/>
      <c r="N179" s="231"/>
      <c r="O179" s="231"/>
      <c r="P179" s="231"/>
      <c r="Q179" s="231"/>
      <c r="R179" s="231"/>
      <c r="S179" s="231"/>
      <c r="T179" s="232"/>
      <c r="AT179" s="233" t="s">
        <v>247</v>
      </c>
      <c r="AU179" s="233" t="s">
        <v>83</v>
      </c>
      <c r="AV179" s="14" t="s">
        <v>83</v>
      </c>
      <c r="AW179" s="14" t="s">
        <v>37</v>
      </c>
      <c r="AX179" s="14" t="s">
        <v>76</v>
      </c>
      <c r="AY179" s="233" t="s">
        <v>236</v>
      </c>
    </row>
    <row r="180" spans="1:65" s="14" customFormat="1" ht="10.199999999999999">
      <c r="B180" s="223"/>
      <c r="C180" s="224"/>
      <c r="D180" s="209" t="s">
        <v>247</v>
      </c>
      <c r="E180" s="225" t="s">
        <v>20</v>
      </c>
      <c r="F180" s="226" t="s">
        <v>331</v>
      </c>
      <c r="G180" s="224"/>
      <c r="H180" s="227">
        <v>-16.8</v>
      </c>
      <c r="I180" s="228"/>
      <c r="J180" s="224"/>
      <c r="K180" s="224"/>
      <c r="L180" s="229"/>
      <c r="M180" s="230"/>
      <c r="N180" s="231"/>
      <c r="O180" s="231"/>
      <c r="P180" s="231"/>
      <c r="Q180" s="231"/>
      <c r="R180" s="231"/>
      <c r="S180" s="231"/>
      <c r="T180" s="232"/>
      <c r="AT180" s="233" t="s">
        <v>247</v>
      </c>
      <c r="AU180" s="233" t="s">
        <v>83</v>
      </c>
      <c r="AV180" s="14" t="s">
        <v>83</v>
      </c>
      <c r="AW180" s="14" t="s">
        <v>37</v>
      </c>
      <c r="AX180" s="14" t="s">
        <v>76</v>
      </c>
      <c r="AY180" s="233" t="s">
        <v>236</v>
      </c>
    </row>
    <row r="181" spans="1:65" s="14" customFormat="1" ht="10.199999999999999">
      <c r="B181" s="223"/>
      <c r="C181" s="224"/>
      <c r="D181" s="209" t="s">
        <v>247</v>
      </c>
      <c r="E181" s="225" t="s">
        <v>20</v>
      </c>
      <c r="F181" s="226" t="s">
        <v>332</v>
      </c>
      <c r="G181" s="224"/>
      <c r="H181" s="227">
        <v>-11.34</v>
      </c>
      <c r="I181" s="228"/>
      <c r="J181" s="224"/>
      <c r="K181" s="224"/>
      <c r="L181" s="229"/>
      <c r="M181" s="230"/>
      <c r="N181" s="231"/>
      <c r="O181" s="231"/>
      <c r="P181" s="231"/>
      <c r="Q181" s="231"/>
      <c r="R181" s="231"/>
      <c r="S181" s="231"/>
      <c r="T181" s="232"/>
      <c r="AT181" s="233" t="s">
        <v>247</v>
      </c>
      <c r="AU181" s="233" t="s">
        <v>83</v>
      </c>
      <c r="AV181" s="14" t="s">
        <v>83</v>
      </c>
      <c r="AW181" s="14" t="s">
        <v>37</v>
      </c>
      <c r="AX181" s="14" t="s">
        <v>76</v>
      </c>
      <c r="AY181" s="233" t="s">
        <v>236</v>
      </c>
    </row>
    <row r="182" spans="1:65" s="14" customFormat="1" ht="10.199999999999999">
      <c r="B182" s="223"/>
      <c r="C182" s="224"/>
      <c r="D182" s="209" t="s">
        <v>247</v>
      </c>
      <c r="E182" s="225" t="s">
        <v>20</v>
      </c>
      <c r="F182" s="226" t="s">
        <v>333</v>
      </c>
      <c r="G182" s="224"/>
      <c r="H182" s="227">
        <v>-4.62</v>
      </c>
      <c r="I182" s="228"/>
      <c r="J182" s="224"/>
      <c r="K182" s="224"/>
      <c r="L182" s="229"/>
      <c r="M182" s="230"/>
      <c r="N182" s="231"/>
      <c r="O182" s="231"/>
      <c r="P182" s="231"/>
      <c r="Q182" s="231"/>
      <c r="R182" s="231"/>
      <c r="S182" s="231"/>
      <c r="T182" s="232"/>
      <c r="AT182" s="233" t="s">
        <v>247</v>
      </c>
      <c r="AU182" s="233" t="s">
        <v>83</v>
      </c>
      <c r="AV182" s="14" t="s">
        <v>83</v>
      </c>
      <c r="AW182" s="14" t="s">
        <v>37</v>
      </c>
      <c r="AX182" s="14" t="s">
        <v>76</v>
      </c>
      <c r="AY182" s="233" t="s">
        <v>236</v>
      </c>
    </row>
    <row r="183" spans="1:65" s="15" customFormat="1" ht="10.199999999999999">
      <c r="B183" s="234"/>
      <c r="C183" s="235"/>
      <c r="D183" s="209" t="s">
        <v>247</v>
      </c>
      <c r="E183" s="236" t="s">
        <v>20</v>
      </c>
      <c r="F183" s="237" t="s">
        <v>306</v>
      </c>
      <c r="G183" s="235"/>
      <c r="H183" s="238">
        <v>16.739999999999998</v>
      </c>
      <c r="I183" s="239"/>
      <c r="J183" s="235"/>
      <c r="K183" s="235"/>
      <c r="L183" s="240"/>
      <c r="M183" s="241"/>
      <c r="N183" s="242"/>
      <c r="O183" s="242"/>
      <c r="P183" s="242"/>
      <c r="Q183" s="242"/>
      <c r="R183" s="242"/>
      <c r="S183" s="242"/>
      <c r="T183" s="243"/>
      <c r="AT183" s="244" t="s">
        <v>247</v>
      </c>
      <c r="AU183" s="244" t="s">
        <v>83</v>
      </c>
      <c r="AV183" s="15" t="s">
        <v>254</v>
      </c>
      <c r="AW183" s="15" t="s">
        <v>37</v>
      </c>
      <c r="AX183" s="15" t="s">
        <v>76</v>
      </c>
      <c r="AY183" s="244" t="s">
        <v>236</v>
      </c>
    </row>
    <row r="184" spans="1:65" s="13" customFormat="1" ht="10.199999999999999">
      <c r="B184" s="213"/>
      <c r="C184" s="214"/>
      <c r="D184" s="209" t="s">
        <v>247</v>
      </c>
      <c r="E184" s="215" t="s">
        <v>20</v>
      </c>
      <c r="F184" s="216" t="s">
        <v>325</v>
      </c>
      <c r="G184" s="214"/>
      <c r="H184" s="215" t="s">
        <v>20</v>
      </c>
      <c r="I184" s="217"/>
      <c r="J184" s="214"/>
      <c r="K184" s="214"/>
      <c r="L184" s="218"/>
      <c r="M184" s="219"/>
      <c r="N184" s="220"/>
      <c r="O184" s="220"/>
      <c r="P184" s="220"/>
      <c r="Q184" s="220"/>
      <c r="R184" s="220"/>
      <c r="S184" s="220"/>
      <c r="T184" s="221"/>
      <c r="AT184" s="222" t="s">
        <v>247</v>
      </c>
      <c r="AU184" s="222" t="s">
        <v>83</v>
      </c>
      <c r="AV184" s="13" t="s">
        <v>22</v>
      </c>
      <c r="AW184" s="13" t="s">
        <v>37</v>
      </c>
      <c r="AX184" s="13" t="s">
        <v>76</v>
      </c>
      <c r="AY184" s="222" t="s">
        <v>236</v>
      </c>
    </row>
    <row r="185" spans="1:65" s="14" customFormat="1" ht="10.199999999999999">
      <c r="B185" s="223"/>
      <c r="C185" s="224"/>
      <c r="D185" s="209" t="s">
        <v>247</v>
      </c>
      <c r="E185" s="225" t="s">
        <v>20</v>
      </c>
      <c r="F185" s="226" t="s">
        <v>334</v>
      </c>
      <c r="G185" s="224"/>
      <c r="H185" s="227">
        <v>35.75</v>
      </c>
      <c r="I185" s="228"/>
      <c r="J185" s="224"/>
      <c r="K185" s="224"/>
      <c r="L185" s="229"/>
      <c r="M185" s="230"/>
      <c r="N185" s="231"/>
      <c r="O185" s="231"/>
      <c r="P185" s="231"/>
      <c r="Q185" s="231"/>
      <c r="R185" s="231"/>
      <c r="S185" s="231"/>
      <c r="T185" s="232"/>
      <c r="AT185" s="233" t="s">
        <v>247</v>
      </c>
      <c r="AU185" s="233" t="s">
        <v>83</v>
      </c>
      <c r="AV185" s="14" t="s">
        <v>83</v>
      </c>
      <c r="AW185" s="14" t="s">
        <v>37</v>
      </c>
      <c r="AX185" s="14" t="s">
        <v>76</v>
      </c>
      <c r="AY185" s="233" t="s">
        <v>236</v>
      </c>
    </row>
    <row r="186" spans="1:65" s="14" customFormat="1" ht="10.199999999999999">
      <c r="B186" s="223"/>
      <c r="C186" s="224"/>
      <c r="D186" s="209" t="s">
        <v>247</v>
      </c>
      <c r="E186" s="225" t="s">
        <v>20</v>
      </c>
      <c r="F186" s="226" t="s">
        <v>335</v>
      </c>
      <c r="G186" s="224"/>
      <c r="H186" s="227">
        <v>-11.76</v>
      </c>
      <c r="I186" s="228"/>
      <c r="J186" s="224"/>
      <c r="K186" s="224"/>
      <c r="L186" s="229"/>
      <c r="M186" s="230"/>
      <c r="N186" s="231"/>
      <c r="O186" s="231"/>
      <c r="P186" s="231"/>
      <c r="Q186" s="231"/>
      <c r="R186" s="231"/>
      <c r="S186" s="231"/>
      <c r="T186" s="232"/>
      <c r="AT186" s="233" t="s">
        <v>247</v>
      </c>
      <c r="AU186" s="233" t="s">
        <v>83</v>
      </c>
      <c r="AV186" s="14" t="s">
        <v>83</v>
      </c>
      <c r="AW186" s="14" t="s">
        <v>37</v>
      </c>
      <c r="AX186" s="14" t="s">
        <v>76</v>
      </c>
      <c r="AY186" s="233" t="s">
        <v>236</v>
      </c>
    </row>
    <row r="187" spans="1:65" s="14" customFormat="1" ht="10.199999999999999">
      <c r="B187" s="223"/>
      <c r="C187" s="224"/>
      <c r="D187" s="209" t="s">
        <v>247</v>
      </c>
      <c r="E187" s="225" t="s">
        <v>20</v>
      </c>
      <c r="F187" s="226" t="s">
        <v>332</v>
      </c>
      <c r="G187" s="224"/>
      <c r="H187" s="227">
        <v>-11.34</v>
      </c>
      <c r="I187" s="228"/>
      <c r="J187" s="224"/>
      <c r="K187" s="224"/>
      <c r="L187" s="229"/>
      <c r="M187" s="230"/>
      <c r="N187" s="231"/>
      <c r="O187" s="231"/>
      <c r="P187" s="231"/>
      <c r="Q187" s="231"/>
      <c r="R187" s="231"/>
      <c r="S187" s="231"/>
      <c r="T187" s="232"/>
      <c r="AT187" s="233" t="s">
        <v>247</v>
      </c>
      <c r="AU187" s="233" t="s">
        <v>83</v>
      </c>
      <c r="AV187" s="14" t="s">
        <v>83</v>
      </c>
      <c r="AW187" s="14" t="s">
        <v>37</v>
      </c>
      <c r="AX187" s="14" t="s">
        <v>76</v>
      </c>
      <c r="AY187" s="233" t="s">
        <v>236</v>
      </c>
    </row>
    <row r="188" spans="1:65" s="15" customFormat="1" ht="10.199999999999999">
      <c r="B188" s="234"/>
      <c r="C188" s="235"/>
      <c r="D188" s="209" t="s">
        <v>247</v>
      </c>
      <c r="E188" s="236" t="s">
        <v>20</v>
      </c>
      <c r="F188" s="237" t="s">
        <v>306</v>
      </c>
      <c r="G188" s="235"/>
      <c r="H188" s="238">
        <v>12.65</v>
      </c>
      <c r="I188" s="239"/>
      <c r="J188" s="235"/>
      <c r="K188" s="235"/>
      <c r="L188" s="240"/>
      <c r="M188" s="241"/>
      <c r="N188" s="242"/>
      <c r="O188" s="242"/>
      <c r="P188" s="242"/>
      <c r="Q188" s="242"/>
      <c r="R188" s="242"/>
      <c r="S188" s="242"/>
      <c r="T188" s="243"/>
      <c r="AT188" s="244" t="s">
        <v>247</v>
      </c>
      <c r="AU188" s="244" t="s">
        <v>83</v>
      </c>
      <c r="AV188" s="15" t="s">
        <v>254</v>
      </c>
      <c r="AW188" s="15" t="s">
        <v>37</v>
      </c>
      <c r="AX188" s="15" t="s">
        <v>76</v>
      </c>
      <c r="AY188" s="244" t="s">
        <v>236</v>
      </c>
    </row>
    <row r="189" spans="1:65" s="16" customFormat="1" ht="10.199999999999999">
      <c r="B189" s="245"/>
      <c r="C189" s="246"/>
      <c r="D189" s="209" t="s">
        <v>247</v>
      </c>
      <c r="E189" s="247" t="s">
        <v>20</v>
      </c>
      <c r="F189" s="248" t="s">
        <v>309</v>
      </c>
      <c r="G189" s="246"/>
      <c r="H189" s="249">
        <v>29.39</v>
      </c>
      <c r="I189" s="250"/>
      <c r="J189" s="246"/>
      <c r="K189" s="246"/>
      <c r="L189" s="251"/>
      <c r="M189" s="252"/>
      <c r="N189" s="253"/>
      <c r="O189" s="253"/>
      <c r="P189" s="253"/>
      <c r="Q189" s="253"/>
      <c r="R189" s="253"/>
      <c r="S189" s="253"/>
      <c r="T189" s="254"/>
      <c r="AT189" s="255" t="s">
        <v>247</v>
      </c>
      <c r="AU189" s="255" t="s">
        <v>83</v>
      </c>
      <c r="AV189" s="16" t="s">
        <v>243</v>
      </c>
      <c r="AW189" s="16" t="s">
        <v>37</v>
      </c>
      <c r="AX189" s="16" t="s">
        <v>22</v>
      </c>
      <c r="AY189" s="255" t="s">
        <v>236</v>
      </c>
    </row>
    <row r="190" spans="1:65" s="2" customFormat="1" ht="22.8">
      <c r="A190" s="36"/>
      <c r="B190" s="37"/>
      <c r="C190" s="196" t="s">
        <v>336</v>
      </c>
      <c r="D190" s="196" t="s">
        <v>238</v>
      </c>
      <c r="E190" s="197" t="s">
        <v>337</v>
      </c>
      <c r="F190" s="198" t="s">
        <v>338</v>
      </c>
      <c r="G190" s="199" t="s">
        <v>328</v>
      </c>
      <c r="H190" s="200">
        <v>63.674999999999997</v>
      </c>
      <c r="I190" s="201"/>
      <c r="J190" s="202">
        <f>ROUND(I190*H190,2)</f>
        <v>0</v>
      </c>
      <c r="K190" s="198" t="s">
        <v>242</v>
      </c>
      <c r="L190" s="41"/>
      <c r="M190" s="203" t="s">
        <v>20</v>
      </c>
      <c r="N190" s="204" t="s">
        <v>47</v>
      </c>
      <c r="O190" s="66"/>
      <c r="P190" s="205">
        <f>O190*H190</f>
        <v>0</v>
      </c>
      <c r="Q190" s="205">
        <v>0.25364999999999999</v>
      </c>
      <c r="R190" s="205">
        <f>Q190*H190</f>
        <v>16.151163749999998</v>
      </c>
      <c r="S190" s="205">
        <v>0</v>
      </c>
      <c r="T190" s="206">
        <f>S190*H190</f>
        <v>0</v>
      </c>
      <c r="U190" s="36"/>
      <c r="V190" s="36"/>
      <c r="W190" s="36"/>
      <c r="X190" s="36"/>
      <c r="Y190" s="36"/>
      <c r="Z190" s="36"/>
      <c r="AA190" s="36"/>
      <c r="AB190" s="36"/>
      <c r="AC190" s="36"/>
      <c r="AD190" s="36"/>
      <c r="AE190" s="36"/>
      <c r="AR190" s="207" t="s">
        <v>243</v>
      </c>
      <c r="AT190" s="207" t="s">
        <v>238</v>
      </c>
      <c r="AU190" s="207" t="s">
        <v>83</v>
      </c>
      <c r="AY190" s="19" t="s">
        <v>236</v>
      </c>
      <c r="BE190" s="208">
        <f>IF(N190="základní",J190,0)</f>
        <v>0</v>
      </c>
      <c r="BF190" s="208">
        <f>IF(N190="snížená",J190,0)</f>
        <v>0</v>
      </c>
      <c r="BG190" s="208">
        <f>IF(N190="zákl. přenesená",J190,0)</f>
        <v>0</v>
      </c>
      <c r="BH190" s="208">
        <f>IF(N190="sníž. přenesená",J190,0)</f>
        <v>0</v>
      </c>
      <c r="BI190" s="208">
        <f>IF(N190="nulová",J190,0)</f>
        <v>0</v>
      </c>
      <c r="BJ190" s="19" t="s">
        <v>22</v>
      </c>
      <c r="BK190" s="208">
        <f>ROUND(I190*H190,2)</f>
        <v>0</v>
      </c>
      <c r="BL190" s="19" t="s">
        <v>243</v>
      </c>
      <c r="BM190" s="207" t="s">
        <v>339</v>
      </c>
    </row>
    <row r="191" spans="1:65" s="13" customFormat="1" ht="10.199999999999999">
      <c r="B191" s="213"/>
      <c r="C191" s="214"/>
      <c r="D191" s="209" t="s">
        <v>247</v>
      </c>
      <c r="E191" s="215" t="s">
        <v>20</v>
      </c>
      <c r="F191" s="216" t="s">
        <v>324</v>
      </c>
      <c r="G191" s="214"/>
      <c r="H191" s="215" t="s">
        <v>20</v>
      </c>
      <c r="I191" s="217"/>
      <c r="J191" s="214"/>
      <c r="K191" s="214"/>
      <c r="L191" s="218"/>
      <c r="M191" s="219"/>
      <c r="N191" s="220"/>
      <c r="O191" s="220"/>
      <c r="P191" s="220"/>
      <c r="Q191" s="220"/>
      <c r="R191" s="220"/>
      <c r="S191" s="220"/>
      <c r="T191" s="221"/>
      <c r="AT191" s="222" t="s">
        <v>247</v>
      </c>
      <c r="AU191" s="222" t="s">
        <v>83</v>
      </c>
      <c r="AV191" s="13" t="s">
        <v>22</v>
      </c>
      <c r="AW191" s="13" t="s">
        <v>37</v>
      </c>
      <c r="AX191" s="13" t="s">
        <v>76</v>
      </c>
      <c r="AY191" s="222" t="s">
        <v>236</v>
      </c>
    </row>
    <row r="192" spans="1:65" s="14" customFormat="1" ht="10.199999999999999">
      <c r="B192" s="223"/>
      <c r="C192" s="224"/>
      <c r="D192" s="209" t="s">
        <v>247</v>
      </c>
      <c r="E192" s="225" t="s">
        <v>20</v>
      </c>
      <c r="F192" s="226" t="s">
        <v>340</v>
      </c>
      <c r="G192" s="224"/>
      <c r="H192" s="227">
        <v>1.9350000000000001</v>
      </c>
      <c r="I192" s="228"/>
      <c r="J192" s="224"/>
      <c r="K192" s="224"/>
      <c r="L192" s="229"/>
      <c r="M192" s="230"/>
      <c r="N192" s="231"/>
      <c r="O192" s="231"/>
      <c r="P192" s="231"/>
      <c r="Q192" s="231"/>
      <c r="R192" s="231"/>
      <c r="S192" s="231"/>
      <c r="T192" s="232"/>
      <c r="AT192" s="233" t="s">
        <v>247</v>
      </c>
      <c r="AU192" s="233" t="s">
        <v>83</v>
      </c>
      <c r="AV192" s="14" t="s">
        <v>83</v>
      </c>
      <c r="AW192" s="14" t="s">
        <v>37</v>
      </c>
      <c r="AX192" s="14" t="s">
        <v>76</v>
      </c>
      <c r="AY192" s="233" t="s">
        <v>236</v>
      </c>
    </row>
    <row r="193" spans="1:65" s="14" customFormat="1" ht="10.199999999999999">
      <c r="B193" s="223"/>
      <c r="C193" s="224"/>
      <c r="D193" s="209" t="s">
        <v>247</v>
      </c>
      <c r="E193" s="225" t="s">
        <v>20</v>
      </c>
      <c r="F193" s="226" t="s">
        <v>341</v>
      </c>
      <c r="G193" s="224"/>
      <c r="H193" s="227">
        <v>2.8</v>
      </c>
      <c r="I193" s="228"/>
      <c r="J193" s="224"/>
      <c r="K193" s="224"/>
      <c r="L193" s="229"/>
      <c r="M193" s="230"/>
      <c r="N193" s="231"/>
      <c r="O193" s="231"/>
      <c r="P193" s="231"/>
      <c r="Q193" s="231"/>
      <c r="R193" s="231"/>
      <c r="S193" s="231"/>
      <c r="T193" s="232"/>
      <c r="AT193" s="233" t="s">
        <v>247</v>
      </c>
      <c r="AU193" s="233" t="s">
        <v>83</v>
      </c>
      <c r="AV193" s="14" t="s">
        <v>83</v>
      </c>
      <c r="AW193" s="14" t="s">
        <v>37</v>
      </c>
      <c r="AX193" s="14" t="s">
        <v>76</v>
      </c>
      <c r="AY193" s="233" t="s">
        <v>236</v>
      </c>
    </row>
    <row r="194" spans="1:65" s="15" customFormat="1" ht="10.199999999999999">
      <c r="B194" s="234"/>
      <c r="C194" s="235"/>
      <c r="D194" s="209" t="s">
        <v>247</v>
      </c>
      <c r="E194" s="236" t="s">
        <v>20</v>
      </c>
      <c r="F194" s="237" t="s">
        <v>306</v>
      </c>
      <c r="G194" s="235"/>
      <c r="H194" s="238">
        <v>4.7350000000000003</v>
      </c>
      <c r="I194" s="239"/>
      <c r="J194" s="235"/>
      <c r="K194" s="235"/>
      <c r="L194" s="240"/>
      <c r="M194" s="241"/>
      <c r="N194" s="242"/>
      <c r="O194" s="242"/>
      <c r="P194" s="242"/>
      <c r="Q194" s="242"/>
      <c r="R194" s="242"/>
      <c r="S194" s="242"/>
      <c r="T194" s="243"/>
      <c r="AT194" s="244" t="s">
        <v>247</v>
      </c>
      <c r="AU194" s="244" t="s">
        <v>83</v>
      </c>
      <c r="AV194" s="15" t="s">
        <v>254</v>
      </c>
      <c r="AW194" s="15" t="s">
        <v>37</v>
      </c>
      <c r="AX194" s="15" t="s">
        <v>76</v>
      </c>
      <c r="AY194" s="244" t="s">
        <v>236</v>
      </c>
    </row>
    <row r="195" spans="1:65" s="13" customFormat="1" ht="10.199999999999999">
      <c r="B195" s="213"/>
      <c r="C195" s="214"/>
      <c r="D195" s="209" t="s">
        <v>247</v>
      </c>
      <c r="E195" s="215" t="s">
        <v>20</v>
      </c>
      <c r="F195" s="216" t="s">
        <v>325</v>
      </c>
      <c r="G195" s="214"/>
      <c r="H195" s="215" t="s">
        <v>20</v>
      </c>
      <c r="I195" s="217"/>
      <c r="J195" s="214"/>
      <c r="K195" s="214"/>
      <c r="L195" s="218"/>
      <c r="M195" s="219"/>
      <c r="N195" s="220"/>
      <c r="O195" s="220"/>
      <c r="P195" s="220"/>
      <c r="Q195" s="220"/>
      <c r="R195" s="220"/>
      <c r="S195" s="220"/>
      <c r="T195" s="221"/>
      <c r="AT195" s="222" t="s">
        <v>247</v>
      </c>
      <c r="AU195" s="222" t="s">
        <v>83</v>
      </c>
      <c r="AV195" s="13" t="s">
        <v>22</v>
      </c>
      <c r="AW195" s="13" t="s">
        <v>37</v>
      </c>
      <c r="AX195" s="13" t="s">
        <v>76</v>
      </c>
      <c r="AY195" s="222" t="s">
        <v>236</v>
      </c>
    </row>
    <row r="196" spans="1:65" s="14" customFormat="1" ht="10.199999999999999">
      <c r="B196" s="223"/>
      <c r="C196" s="224"/>
      <c r="D196" s="209" t="s">
        <v>247</v>
      </c>
      <c r="E196" s="225" t="s">
        <v>20</v>
      </c>
      <c r="F196" s="226" t="s">
        <v>342</v>
      </c>
      <c r="G196" s="224"/>
      <c r="H196" s="227">
        <v>15.12</v>
      </c>
      <c r="I196" s="228"/>
      <c r="J196" s="224"/>
      <c r="K196" s="224"/>
      <c r="L196" s="229"/>
      <c r="M196" s="230"/>
      <c r="N196" s="231"/>
      <c r="O196" s="231"/>
      <c r="P196" s="231"/>
      <c r="Q196" s="231"/>
      <c r="R196" s="231"/>
      <c r="S196" s="231"/>
      <c r="T196" s="232"/>
      <c r="AT196" s="233" t="s">
        <v>247</v>
      </c>
      <c r="AU196" s="233" t="s">
        <v>83</v>
      </c>
      <c r="AV196" s="14" t="s">
        <v>83</v>
      </c>
      <c r="AW196" s="14" t="s">
        <v>37</v>
      </c>
      <c r="AX196" s="14" t="s">
        <v>76</v>
      </c>
      <c r="AY196" s="233" t="s">
        <v>236</v>
      </c>
    </row>
    <row r="197" spans="1:65" s="14" customFormat="1" ht="10.199999999999999">
      <c r="B197" s="223"/>
      <c r="C197" s="224"/>
      <c r="D197" s="209" t="s">
        <v>247</v>
      </c>
      <c r="E197" s="225" t="s">
        <v>20</v>
      </c>
      <c r="F197" s="226" t="s">
        <v>343</v>
      </c>
      <c r="G197" s="224"/>
      <c r="H197" s="227">
        <v>4.5</v>
      </c>
      <c r="I197" s="228"/>
      <c r="J197" s="224"/>
      <c r="K197" s="224"/>
      <c r="L197" s="229"/>
      <c r="M197" s="230"/>
      <c r="N197" s="231"/>
      <c r="O197" s="231"/>
      <c r="P197" s="231"/>
      <c r="Q197" s="231"/>
      <c r="R197" s="231"/>
      <c r="S197" s="231"/>
      <c r="T197" s="232"/>
      <c r="AT197" s="233" t="s">
        <v>247</v>
      </c>
      <c r="AU197" s="233" t="s">
        <v>83</v>
      </c>
      <c r="AV197" s="14" t="s">
        <v>83</v>
      </c>
      <c r="AW197" s="14" t="s">
        <v>37</v>
      </c>
      <c r="AX197" s="14" t="s">
        <v>76</v>
      </c>
      <c r="AY197" s="233" t="s">
        <v>236</v>
      </c>
    </row>
    <row r="198" spans="1:65" s="14" customFormat="1" ht="10.199999999999999">
      <c r="B198" s="223"/>
      <c r="C198" s="224"/>
      <c r="D198" s="209" t="s">
        <v>247</v>
      </c>
      <c r="E198" s="225" t="s">
        <v>20</v>
      </c>
      <c r="F198" s="226" t="s">
        <v>344</v>
      </c>
      <c r="G198" s="224"/>
      <c r="H198" s="227">
        <v>3.6</v>
      </c>
      <c r="I198" s="228"/>
      <c r="J198" s="224"/>
      <c r="K198" s="224"/>
      <c r="L198" s="229"/>
      <c r="M198" s="230"/>
      <c r="N198" s="231"/>
      <c r="O198" s="231"/>
      <c r="P198" s="231"/>
      <c r="Q198" s="231"/>
      <c r="R198" s="231"/>
      <c r="S198" s="231"/>
      <c r="T198" s="232"/>
      <c r="AT198" s="233" t="s">
        <v>247</v>
      </c>
      <c r="AU198" s="233" t="s">
        <v>83</v>
      </c>
      <c r="AV198" s="14" t="s">
        <v>83</v>
      </c>
      <c r="AW198" s="14" t="s">
        <v>37</v>
      </c>
      <c r="AX198" s="14" t="s">
        <v>76</v>
      </c>
      <c r="AY198" s="233" t="s">
        <v>236</v>
      </c>
    </row>
    <row r="199" spans="1:65" s="14" customFormat="1" ht="10.199999999999999">
      <c r="B199" s="223"/>
      <c r="C199" s="224"/>
      <c r="D199" s="209" t="s">
        <v>247</v>
      </c>
      <c r="E199" s="225" t="s">
        <v>20</v>
      </c>
      <c r="F199" s="226" t="s">
        <v>345</v>
      </c>
      <c r="G199" s="224"/>
      <c r="H199" s="227">
        <v>11.505000000000001</v>
      </c>
      <c r="I199" s="228"/>
      <c r="J199" s="224"/>
      <c r="K199" s="224"/>
      <c r="L199" s="229"/>
      <c r="M199" s="230"/>
      <c r="N199" s="231"/>
      <c r="O199" s="231"/>
      <c r="P199" s="231"/>
      <c r="Q199" s="231"/>
      <c r="R199" s="231"/>
      <c r="S199" s="231"/>
      <c r="T199" s="232"/>
      <c r="AT199" s="233" t="s">
        <v>247</v>
      </c>
      <c r="AU199" s="233" t="s">
        <v>83</v>
      </c>
      <c r="AV199" s="14" t="s">
        <v>83</v>
      </c>
      <c r="AW199" s="14" t="s">
        <v>37</v>
      </c>
      <c r="AX199" s="14" t="s">
        <v>76</v>
      </c>
      <c r="AY199" s="233" t="s">
        <v>236</v>
      </c>
    </row>
    <row r="200" spans="1:65" s="14" customFormat="1" ht="10.199999999999999">
      <c r="B200" s="223"/>
      <c r="C200" s="224"/>
      <c r="D200" s="209" t="s">
        <v>247</v>
      </c>
      <c r="E200" s="225" t="s">
        <v>20</v>
      </c>
      <c r="F200" s="226" t="s">
        <v>346</v>
      </c>
      <c r="G200" s="224"/>
      <c r="H200" s="227">
        <v>-3.78</v>
      </c>
      <c r="I200" s="228"/>
      <c r="J200" s="224"/>
      <c r="K200" s="224"/>
      <c r="L200" s="229"/>
      <c r="M200" s="230"/>
      <c r="N200" s="231"/>
      <c r="O200" s="231"/>
      <c r="P200" s="231"/>
      <c r="Q200" s="231"/>
      <c r="R200" s="231"/>
      <c r="S200" s="231"/>
      <c r="T200" s="232"/>
      <c r="AT200" s="233" t="s">
        <v>247</v>
      </c>
      <c r="AU200" s="233" t="s">
        <v>83</v>
      </c>
      <c r="AV200" s="14" t="s">
        <v>83</v>
      </c>
      <c r="AW200" s="14" t="s">
        <v>37</v>
      </c>
      <c r="AX200" s="14" t="s">
        <v>76</v>
      </c>
      <c r="AY200" s="233" t="s">
        <v>236</v>
      </c>
    </row>
    <row r="201" spans="1:65" s="14" customFormat="1" ht="10.199999999999999">
      <c r="B201" s="223"/>
      <c r="C201" s="224"/>
      <c r="D201" s="209" t="s">
        <v>247</v>
      </c>
      <c r="E201" s="225" t="s">
        <v>20</v>
      </c>
      <c r="F201" s="226" t="s">
        <v>347</v>
      </c>
      <c r="G201" s="224"/>
      <c r="H201" s="227">
        <v>17.995000000000001</v>
      </c>
      <c r="I201" s="228"/>
      <c r="J201" s="224"/>
      <c r="K201" s="224"/>
      <c r="L201" s="229"/>
      <c r="M201" s="230"/>
      <c r="N201" s="231"/>
      <c r="O201" s="231"/>
      <c r="P201" s="231"/>
      <c r="Q201" s="231"/>
      <c r="R201" s="231"/>
      <c r="S201" s="231"/>
      <c r="T201" s="232"/>
      <c r="AT201" s="233" t="s">
        <v>247</v>
      </c>
      <c r="AU201" s="233" t="s">
        <v>83</v>
      </c>
      <c r="AV201" s="14" t="s">
        <v>83</v>
      </c>
      <c r="AW201" s="14" t="s">
        <v>37</v>
      </c>
      <c r="AX201" s="14" t="s">
        <v>76</v>
      </c>
      <c r="AY201" s="233" t="s">
        <v>236</v>
      </c>
    </row>
    <row r="202" spans="1:65" s="15" customFormat="1" ht="10.199999999999999">
      <c r="B202" s="234"/>
      <c r="C202" s="235"/>
      <c r="D202" s="209" t="s">
        <v>247</v>
      </c>
      <c r="E202" s="236" t="s">
        <v>20</v>
      </c>
      <c r="F202" s="237" t="s">
        <v>306</v>
      </c>
      <c r="G202" s="235"/>
      <c r="H202" s="238">
        <v>48.94</v>
      </c>
      <c r="I202" s="239"/>
      <c r="J202" s="235"/>
      <c r="K202" s="235"/>
      <c r="L202" s="240"/>
      <c r="M202" s="241"/>
      <c r="N202" s="242"/>
      <c r="O202" s="242"/>
      <c r="P202" s="242"/>
      <c r="Q202" s="242"/>
      <c r="R202" s="242"/>
      <c r="S202" s="242"/>
      <c r="T202" s="243"/>
      <c r="AT202" s="244" t="s">
        <v>247</v>
      </c>
      <c r="AU202" s="244" t="s">
        <v>83</v>
      </c>
      <c r="AV202" s="15" t="s">
        <v>254</v>
      </c>
      <c r="AW202" s="15" t="s">
        <v>37</v>
      </c>
      <c r="AX202" s="15" t="s">
        <v>76</v>
      </c>
      <c r="AY202" s="244" t="s">
        <v>236</v>
      </c>
    </row>
    <row r="203" spans="1:65" s="14" customFormat="1" ht="10.199999999999999">
      <c r="B203" s="223"/>
      <c r="C203" s="224"/>
      <c r="D203" s="209" t="s">
        <v>247</v>
      </c>
      <c r="E203" s="225" t="s">
        <v>20</v>
      </c>
      <c r="F203" s="226" t="s">
        <v>348</v>
      </c>
      <c r="G203" s="224"/>
      <c r="H203" s="227">
        <v>10</v>
      </c>
      <c r="I203" s="228"/>
      <c r="J203" s="224"/>
      <c r="K203" s="224"/>
      <c r="L203" s="229"/>
      <c r="M203" s="230"/>
      <c r="N203" s="231"/>
      <c r="O203" s="231"/>
      <c r="P203" s="231"/>
      <c r="Q203" s="231"/>
      <c r="R203" s="231"/>
      <c r="S203" s="231"/>
      <c r="T203" s="232"/>
      <c r="AT203" s="233" t="s">
        <v>247</v>
      </c>
      <c r="AU203" s="233" t="s">
        <v>83</v>
      </c>
      <c r="AV203" s="14" t="s">
        <v>83</v>
      </c>
      <c r="AW203" s="14" t="s">
        <v>37</v>
      </c>
      <c r="AX203" s="14" t="s">
        <v>76</v>
      </c>
      <c r="AY203" s="233" t="s">
        <v>236</v>
      </c>
    </row>
    <row r="204" spans="1:65" s="16" customFormat="1" ht="10.199999999999999">
      <c r="B204" s="245"/>
      <c r="C204" s="246"/>
      <c r="D204" s="209" t="s">
        <v>247</v>
      </c>
      <c r="E204" s="247" t="s">
        <v>20</v>
      </c>
      <c r="F204" s="248" t="s">
        <v>309</v>
      </c>
      <c r="G204" s="246"/>
      <c r="H204" s="249">
        <v>63.674999999999997</v>
      </c>
      <c r="I204" s="250"/>
      <c r="J204" s="246"/>
      <c r="K204" s="246"/>
      <c r="L204" s="251"/>
      <c r="M204" s="252"/>
      <c r="N204" s="253"/>
      <c r="O204" s="253"/>
      <c r="P204" s="253"/>
      <c r="Q204" s="253"/>
      <c r="R204" s="253"/>
      <c r="S204" s="253"/>
      <c r="T204" s="254"/>
      <c r="AT204" s="255" t="s">
        <v>247</v>
      </c>
      <c r="AU204" s="255" t="s">
        <v>83</v>
      </c>
      <c r="AV204" s="16" t="s">
        <v>243</v>
      </c>
      <c r="AW204" s="16" t="s">
        <v>37</v>
      </c>
      <c r="AX204" s="16" t="s">
        <v>22</v>
      </c>
      <c r="AY204" s="255" t="s">
        <v>236</v>
      </c>
    </row>
    <row r="205" spans="1:65" s="2" customFormat="1" ht="22.8">
      <c r="A205" s="36"/>
      <c r="B205" s="37"/>
      <c r="C205" s="196" t="s">
        <v>349</v>
      </c>
      <c r="D205" s="196" t="s">
        <v>238</v>
      </c>
      <c r="E205" s="197" t="s">
        <v>350</v>
      </c>
      <c r="F205" s="198" t="s">
        <v>351</v>
      </c>
      <c r="G205" s="199" t="s">
        <v>328</v>
      </c>
      <c r="H205" s="200">
        <v>14.391</v>
      </c>
      <c r="I205" s="201"/>
      <c r="J205" s="202">
        <f>ROUND(I205*H205,2)</f>
        <v>0</v>
      </c>
      <c r="K205" s="198" t="s">
        <v>242</v>
      </c>
      <c r="L205" s="41"/>
      <c r="M205" s="203" t="s">
        <v>20</v>
      </c>
      <c r="N205" s="204" t="s">
        <v>47</v>
      </c>
      <c r="O205" s="66"/>
      <c r="P205" s="205">
        <f>O205*H205</f>
        <v>0</v>
      </c>
      <c r="Q205" s="205">
        <v>0.17818400000000001</v>
      </c>
      <c r="R205" s="205">
        <f>Q205*H205</f>
        <v>2.5642459440000001</v>
      </c>
      <c r="S205" s="205">
        <v>0</v>
      </c>
      <c r="T205" s="206">
        <f>S205*H205</f>
        <v>0</v>
      </c>
      <c r="U205" s="36"/>
      <c r="V205" s="36"/>
      <c r="W205" s="36"/>
      <c r="X205" s="36"/>
      <c r="Y205" s="36"/>
      <c r="Z205" s="36"/>
      <c r="AA205" s="36"/>
      <c r="AB205" s="36"/>
      <c r="AC205" s="36"/>
      <c r="AD205" s="36"/>
      <c r="AE205" s="36"/>
      <c r="AR205" s="207" t="s">
        <v>243</v>
      </c>
      <c r="AT205" s="207" t="s">
        <v>238</v>
      </c>
      <c r="AU205" s="207" t="s">
        <v>83</v>
      </c>
      <c r="AY205" s="19" t="s">
        <v>236</v>
      </c>
      <c r="BE205" s="208">
        <f>IF(N205="základní",J205,0)</f>
        <v>0</v>
      </c>
      <c r="BF205" s="208">
        <f>IF(N205="snížená",J205,0)</f>
        <v>0</v>
      </c>
      <c r="BG205" s="208">
        <f>IF(N205="zákl. přenesená",J205,0)</f>
        <v>0</v>
      </c>
      <c r="BH205" s="208">
        <f>IF(N205="sníž. přenesená",J205,0)</f>
        <v>0</v>
      </c>
      <c r="BI205" s="208">
        <f>IF(N205="nulová",J205,0)</f>
        <v>0</v>
      </c>
      <c r="BJ205" s="19" t="s">
        <v>22</v>
      </c>
      <c r="BK205" s="208">
        <f>ROUND(I205*H205,2)</f>
        <v>0</v>
      </c>
      <c r="BL205" s="19" t="s">
        <v>243</v>
      </c>
      <c r="BM205" s="207" t="s">
        <v>352</v>
      </c>
    </row>
    <row r="206" spans="1:65" s="13" customFormat="1" ht="10.199999999999999">
      <c r="B206" s="213"/>
      <c r="C206" s="214"/>
      <c r="D206" s="209" t="s">
        <v>247</v>
      </c>
      <c r="E206" s="215" t="s">
        <v>20</v>
      </c>
      <c r="F206" s="216" t="s">
        <v>304</v>
      </c>
      <c r="G206" s="214"/>
      <c r="H206" s="215" t="s">
        <v>20</v>
      </c>
      <c r="I206" s="217"/>
      <c r="J206" s="214"/>
      <c r="K206" s="214"/>
      <c r="L206" s="218"/>
      <c r="M206" s="219"/>
      <c r="N206" s="220"/>
      <c r="O206" s="220"/>
      <c r="P206" s="220"/>
      <c r="Q206" s="220"/>
      <c r="R206" s="220"/>
      <c r="S206" s="220"/>
      <c r="T206" s="221"/>
      <c r="AT206" s="222" t="s">
        <v>247</v>
      </c>
      <c r="AU206" s="222" t="s">
        <v>83</v>
      </c>
      <c r="AV206" s="13" t="s">
        <v>22</v>
      </c>
      <c r="AW206" s="13" t="s">
        <v>37</v>
      </c>
      <c r="AX206" s="13" t="s">
        <v>76</v>
      </c>
      <c r="AY206" s="222" t="s">
        <v>236</v>
      </c>
    </row>
    <row r="207" spans="1:65" s="14" customFormat="1" ht="10.199999999999999">
      <c r="B207" s="223"/>
      <c r="C207" s="224"/>
      <c r="D207" s="209" t="s">
        <v>247</v>
      </c>
      <c r="E207" s="225" t="s">
        <v>20</v>
      </c>
      <c r="F207" s="226" t="s">
        <v>353</v>
      </c>
      <c r="G207" s="224"/>
      <c r="H207" s="227">
        <v>0.76800000000000002</v>
      </c>
      <c r="I207" s="228"/>
      <c r="J207" s="224"/>
      <c r="K207" s="224"/>
      <c r="L207" s="229"/>
      <c r="M207" s="230"/>
      <c r="N207" s="231"/>
      <c r="O207" s="231"/>
      <c r="P207" s="231"/>
      <c r="Q207" s="231"/>
      <c r="R207" s="231"/>
      <c r="S207" s="231"/>
      <c r="T207" s="232"/>
      <c r="AT207" s="233" t="s">
        <v>247</v>
      </c>
      <c r="AU207" s="233" t="s">
        <v>83</v>
      </c>
      <c r="AV207" s="14" t="s">
        <v>83</v>
      </c>
      <c r="AW207" s="14" t="s">
        <v>37</v>
      </c>
      <c r="AX207" s="14" t="s">
        <v>76</v>
      </c>
      <c r="AY207" s="233" t="s">
        <v>236</v>
      </c>
    </row>
    <row r="208" spans="1:65" s="14" customFormat="1" ht="10.199999999999999">
      <c r="B208" s="223"/>
      <c r="C208" s="224"/>
      <c r="D208" s="209" t="s">
        <v>247</v>
      </c>
      <c r="E208" s="225" t="s">
        <v>20</v>
      </c>
      <c r="F208" s="226" t="s">
        <v>354</v>
      </c>
      <c r="G208" s="224"/>
      <c r="H208" s="227">
        <v>1.536</v>
      </c>
      <c r="I208" s="228"/>
      <c r="J208" s="224"/>
      <c r="K208" s="224"/>
      <c r="L208" s="229"/>
      <c r="M208" s="230"/>
      <c r="N208" s="231"/>
      <c r="O208" s="231"/>
      <c r="P208" s="231"/>
      <c r="Q208" s="231"/>
      <c r="R208" s="231"/>
      <c r="S208" s="231"/>
      <c r="T208" s="232"/>
      <c r="AT208" s="233" t="s">
        <v>247</v>
      </c>
      <c r="AU208" s="233" t="s">
        <v>83</v>
      </c>
      <c r="AV208" s="14" t="s">
        <v>83</v>
      </c>
      <c r="AW208" s="14" t="s">
        <v>37</v>
      </c>
      <c r="AX208" s="14" t="s">
        <v>76</v>
      </c>
      <c r="AY208" s="233" t="s">
        <v>236</v>
      </c>
    </row>
    <row r="209" spans="1:65" s="14" customFormat="1" ht="10.199999999999999">
      <c r="B209" s="223"/>
      <c r="C209" s="224"/>
      <c r="D209" s="209" t="s">
        <v>247</v>
      </c>
      <c r="E209" s="225" t="s">
        <v>20</v>
      </c>
      <c r="F209" s="226" t="s">
        <v>355</v>
      </c>
      <c r="G209" s="224"/>
      <c r="H209" s="227">
        <v>1.008</v>
      </c>
      <c r="I209" s="228"/>
      <c r="J209" s="224"/>
      <c r="K209" s="224"/>
      <c r="L209" s="229"/>
      <c r="M209" s="230"/>
      <c r="N209" s="231"/>
      <c r="O209" s="231"/>
      <c r="P209" s="231"/>
      <c r="Q209" s="231"/>
      <c r="R209" s="231"/>
      <c r="S209" s="231"/>
      <c r="T209" s="232"/>
      <c r="AT209" s="233" t="s">
        <v>247</v>
      </c>
      <c r="AU209" s="233" t="s">
        <v>83</v>
      </c>
      <c r="AV209" s="14" t="s">
        <v>83</v>
      </c>
      <c r="AW209" s="14" t="s">
        <v>37</v>
      </c>
      <c r="AX209" s="14" t="s">
        <v>76</v>
      </c>
      <c r="AY209" s="233" t="s">
        <v>236</v>
      </c>
    </row>
    <row r="210" spans="1:65" s="14" customFormat="1" ht="10.199999999999999">
      <c r="B210" s="223"/>
      <c r="C210" s="224"/>
      <c r="D210" s="209" t="s">
        <v>247</v>
      </c>
      <c r="E210" s="225" t="s">
        <v>20</v>
      </c>
      <c r="F210" s="226" t="s">
        <v>356</v>
      </c>
      <c r="G210" s="224"/>
      <c r="H210" s="227">
        <v>1.8</v>
      </c>
      <c r="I210" s="228"/>
      <c r="J210" s="224"/>
      <c r="K210" s="224"/>
      <c r="L210" s="229"/>
      <c r="M210" s="230"/>
      <c r="N210" s="231"/>
      <c r="O210" s="231"/>
      <c r="P210" s="231"/>
      <c r="Q210" s="231"/>
      <c r="R210" s="231"/>
      <c r="S210" s="231"/>
      <c r="T210" s="232"/>
      <c r="AT210" s="233" t="s">
        <v>247</v>
      </c>
      <c r="AU210" s="233" t="s">
        <v>83</v>
      </c>
      <c r="AV210" s="14" t="s">
        <v>83</v>
      </c>
      <c r="AW210" s="14" t="s">
        <v>37</v>
      </c>
      <c r="AX210" s="14" t="s">
        <v>76</v>
      </c>
      <c r="AY210" s="233" t="s">
        <v>236</v>
      </c>
    </row>
    <row r="211" spans="1:65" s="14" customFormat="1" ht="10.199999999999999">
      <c r="B211" s="223"/>
      <c r="C211" s="224"/>
      <c r="D211" s="209" t="s">
        <v>247</v>
      </c>
      <c r="E211" s="225" t="s">
        <v>20</v>
      </c>
      <c r="F211" s="226" t="s">
        <v>357</v>
      </c>
      <c r="G211" s="224"/>
      <c r="H211" s="227">
        <v>4.4000000000000004</v>
      </c>
      <c r="I211" s="228"/>
      <c r="J211" s="224"/>
      <c r="K211" s="224"/>
      <c r="L211" s="229"/>
      <c r="M211" s="230"/>
      <c r="N211" s="231"/>
      <c r="O211" s="231"/>
      <c r="P211" s="231"/>
      <c r="Q211" s="231"/>
      <c r="R211" s="231"/>
      <c r="S211" s="231"/>
      <c r="T211" s="232"/>
      <c r="AT211" s="233" t="s">
        <v>247</v>
      </c>
      <c r="AU211" s="233" t="s">
        <v>83</v>
      </c>
      <c r="AV211" s="14" t="s">
        <v>83</v>
      </c>
      <c r="AW211" s="14" t="s">
        <v>37</v>
      </c>
      <c r="AX211" s="14" t="s">
        <v>76</v>
      </c>
      <c r="AY211" s="233" t="s">
        <v>236</v>
      </c>
    </row>
    <row r="212" spans="1:65" s="15" customFormat="1" ht="10.199999999999999">
      <c r="B212" s="234"/>
      <c r="C212" s="235"/>
      <c r="D212" s="209" t="s">
        <v>247</v>
      </c>
      <c r="E212" s="236" t="s">
        <v>20</v>
      </c>
      <c r="F212" s="237" t="s">
        <v>306</v>
      </c>
      <c r="G212" s="235"/>
      <c r="H212" s="238">
        <v>9.5120000000000005</v>
      </c>
      <c r="I212" s="239"/>
      <c r="J212" s="235"/>
      <c r="K212" s="235"/>
      <c r="L212" s="240"/>
      <c r="M212" s="241"/>
      <c r="N212" s="242"/>
      <c r="O212" s="242"/>
      <c r="P212" s="242"/>
      <c r="Q212" s="242"/>
      <c r="R212" s="242"/>
      <c r="S212" s="242"/>
      <c r="T212" s="243"/>
      <c r="AT212" s="244" t="s">
        <v>247</v>
      </c>
      <c r="AU212" s="244" t="s">
        <v>83</v>
      </c>
      <c r="AV212" s="15" t="s">
        <v>254</v>
      </c>
      <c r="AW212" s="15" t="s">
        <v>37</v>
      </c>
      <c r="AX212" s="15" t="s">
        <v>76</v>
      </c>
      <c r="AY212" s="244" t="s">
        <v>236</v>
      </c>
    </row>
    <row r="213" spans="1:65" s="13" customFormat="1" ht="10.199999999999999">
      <c r="B213" s="213"/>
      <c r="C213" s="214"/>
      <c r="D213" s="209" t="s">
        <v>247</v>
      </c>
      <c r="E213" s="215" t="s">
        <v>20</v>
      </c>
      <c r="F213" s="216" t="s">
        <v>307</v>
      </c>
      <c r="G213" s="214"/>
      <c r="H213" s="215" t="s">
        <v>20</v>
      </c>
      <c r="I213" s="217"/>
      <c r="J213" s="214"/>
      <c r="K213" s="214"/>
      <c r="L213" s="218"/>
      <c r="M213" s="219"/>
      <c r="N213" s="220"/>
      <c r="O213" s="220"/>
      <c r="P213" s="220"/>
      <c r="Q213" s="220"/>
      <c r="R213" s="220"/>
      <c r="S213" s="220"/>
      <c r="T213" s="221"/>
      <c r="AT213" s="222" t="s">
        <v>247</v>
      </c>
      <c r="AU213" s="222" t="s">
        <v>83</v>
      </c>
      <c r="AV213" s="13" t="s">
        <v>22</v>
      </c>
      <c r="AW213" s="13" t="s">
        <v>37</v>
      </c>
      <c r="AX213" s="13" t="s">
        <v>76</v>
      </c>
      <c r="AY213" s="222" t="s">
        <v>236</v>
      </c>
    </row>
    <row r="214" spans="1:65" s="14" customFormat="1" ht="10.199999999999999">
      <c r="B214" s="223"/>
      <c r="C214" s="224"/>
      <c r="D214" s="209" t="s">
        <v>247</v>
      </c>
      <c r="E214" s="225" t="s">
        <v>20</v>
      </c>
      <c r="F214" s="226" t="s">
        <v>358</v>
      </c>
      <c r="G214" s="224"/>
      <c r="H214" s="227">
        <v>0.54300000000000004</v>
      </c>
      <c r="I214" s="228"/>
      <c r="J214" s="224"/>
      <c r="K214" s="224"/>
      <c r="L214" s="229"/>
      <c r="M214" s="230"/>
      <c r="N214" s="231"/>
      <c r="O214" s="231"/>
      <c r="P214" s="231"/>
      <c r="Q214" s="231"/>
      <c r="R214" s="231"/>
      <c r="S214" s="231"/>
      <c r="T214" s="232"/>
      <c r="AT214" s="233" t="s">
        <v>247</v>
      </c>
      <c r="AU214" s="233" t="s">
        <v>83</v>
      </c>
      <c r="AV214" s="14" t="s">
        <v>83</v>
      </c>
      <c r="AW214" s="14" t="s">
        <v>37</v>
      </c>
      <c r="AX214" s="14" t="s">
        <v>76</v>
      </c>
      <c r="AY214" s="233" t="s">
        <v>236</v>
      </c>
    </row>
    <row r="215" spans="1:65" s="14" customFormat="1" ht="10.199999999999999">
      <c r="B215" s="223"/>
      <c r="C215" s="224"/>
      <c r="D215" s="209" t="s">
        <v>247</v>
      </c>
      <c r="E215" s="225" t="s">
        <v>20</v>
      </c>
      <c r="F215" s="226" t="s">
        <v>359</v>
      </c>
      <c r="G215" s="224"/>
      <c r="H215" s="227">
        <v>0.33600000000000002</v>
      </c>
      <c r="I215" s="228"/>
      <c r="J215" s="224"/>
      <c r="K215" s="224"/>
      <c r="L215" s="229"/>
      <c r="M215" s="230"/>
      <c r="N215" s="231"/>
      <c r="O215" s="231"/>
      <c r="P215" s="231"/>
      <c r="Q215" s="231"/>
      <c r="R215" s="231"/>
      <c r="S215" s="231"/>
      <c r="T215" s="232"/>
      <c r="AT215" s="233" t="s">
        <v>247</v>
      </c>
      <c r="AU215" s="233" t="s">
        <v>83</v>
      </c>
      <c r="AV215" s="14" t="s">
        <v>83</v>
      </c>
      <c r="AW215" s="14" t="s">
        <v>37</v>
      </c>
      <c r="AX215" s="14" t="s">
        <v>76</v>
      </c>
      <c r="AY215" s="233" t="s">
        <v>236</v>
      </c>
    </row>
    <row r="216" spans="1:65" s="14" customFormat="1" ht="10.199999999999999">
      <c r="B216" s="223"/>
      <c r="C216" s="224"/>
      <c r="D216" s="209" t="s">
        <v>247</v>
      </c>
      <c r="E216" s="225" t="s">
        <v>20</v>
      </c>
      <c r="F216" s="226" t="s">
        <v>356</v>
      </c>
      <c r="G216" s="224"/>
      <c r="H216" s="227">
        <v>1.8</v>
      </c>
      <c r="I216" s="228"/>
      <c r="J216" s="224"/>
      <c r="K216" s="224"/>
      <c r="L216" s="229"/>
      <c r="M216" s="230"/>
      <c r="N216" s="231"/>
      <c r="O216" s="231"/>
      <c r="P216" s="231"/>
      <c r="Q216" s="231"/>
      <c r="R216" s="231"/>
      <c r="S216" s="231"/>
      <c r="T216" s="232"/>
      <c r="AT216" s="233" t="s">
        <v>247</v>
      </c>
      <c r="AU216" s="233" t="s">
        <v>83</v>
      </c>
      <c r="AV216" s="14" t="s">
        <v>83</v>
      </c>
      <c r="AW216" s="14" t="s">
        <v>37</v>
      </c>
      <c r="AX216" s="14" t="s">
        <v>76</v>
      </c>
      <c r="AY216" s="233" t="s">
        <v>236</v>
      </c>
    </row>
    <row r="217" spans="1:65" s="14" customFormat="1" ht="10.199999999999999">
      <c r="B217" s="223"/>
      <c r="C217" s="224"/>
      <c r="D217" s="209" t="s">
        <v>247</v>
      </c>
      <c r="E217" s="225" t="s">
        <v>20</v>
      </c>
      <c r="F217" s="226" t="s">
        <v>360</v>
      </c>
      <c r="G217" s="224"/>
      <c r="H217" s="227">
        <v>2.2000000000000002</v>
      </c>
      <c r="I217" s="228"/>
      <c r="J217" s="224"/>
      <c r="K217" s="224"/>
      <c r="L217" s="229"/>
      <c r="M217" s="230"/>
      <c r="N217" s="231"/>
      <c r="O217" s="231"/>
      <c r="P217" s="231"/>
      <c r="Q217" s="231"/>
      <c r="R217" s="231"/>
      <c r="S217" s="231"/>
      <c r="T217" s="232"/>
      <c r="AT217" s="233" t="s">
        <v>247</v>
      </c>
      <c r="AU217" s="233" t="s">
        <v>83</v>
      </c>
      <c r="AV217" s="14" t="s">
        <v>83</v>
      </c>
      <c r="AW217" s="14" t="s">
        <v>37</v>
      </c>
      <c r="AX217" s="14" t="s">
        <v>76</v>
      </c>
      <c r="AY217" s="233" t="s">
        <v>236</v>
      </c>
    </row>
    <row r="218" spans="1:65" s="15" customFormat="1" ht="10.199999999999999">
      <c r="B218" s="234"/>
      <c r="C218" s="235"/>
      <c r="D218" s="209" t="s">
        <v>247</v>
      </c>
      <c r="E218" s="236" t="s">
        <v>20</v>
      </c>
      <c r="F218" s="237" t="s">
        <v>306</v>
      </c>
      <c r="G218" s="235"/>
      <c r="H218" s="238">
        <v>4.8789999999999996</v>
      </c>
      <c r="I218" s="239"/>
      <c r="J218" s="235"/>
      <c r="K218" s="235"/>
      <c r="L218" s="240"/>
      <c r="M218" s="241"/>
      <c r="N218" s="242"/>
      <c r="O218" s="242"/>
      <c r="P218" s="242"/>
      <c r="Q218" s="242"/>
      <c r="R218" s="242"/>
      <c r="S218" s="242"/>
      <c r="T218" s="243"/>
      <c r="AT218" s="244" t="s">
        <v>247</v>
      </c>
      <c r="AU218" s="244" t="s">
        <v>83</v>
      </c>
      <c r="AV218" s="15" t="s">
        <v>254</v>
      </c>
      <c r="AW218" s="15" t="s">
        <v>37</v>
      </c>
      <c r="AX218" s="15" t="s">
        <v>76</v>
      </c>
      <c r="AY218" s="244" t="s">
        <v>236</v>
      </c>
    </row>
    <row r="219" spans="1:65" s="16" customFormat="1" ht="10.199999999999999">
      <c r="B219" s="245"/>
      <c r="C219" s="246"/>
      <c r="D219" s="209" t="s">
        <v>247</v>
      </c>
      <c r="E219" s="247" t="s">
        <v>20</v>
      </c>
      <c r="F219" s="248" t="s">
        <v>309</v>
      </c>
      <c r="G219" s="246"/>
      <c r="H219" s="249">
        <v>14.391</v>
      </c>
      <c r="I219" s="250"/>
      <c r="J219" s="246"/>
      <c r="K219" s="246"/>
      <c r="L219" s="251"/>
      <c r="M219" s="252"/>
      <c r="N219" s="253"/>
      <c r="O219" s="253"/>
      <c r="P219" s="253"/>
      <c r="Q219" s="253"/>
      <c r="R219" s="253"/>
      <c r="S219" s="253"/>
      <c r="T219" s="254"/>
      <c r="AT219" s="255" t="s">
        <v>247</v>
      </c>
      <c r="AU219" s="255" t="s">
        <v>83</v>
      </c>
      <c r="AV219" s="16" t="s">
        <v>243</v>
      </c>
      <c r="AW219" s="16" t="s">
        <v>37</v>
      </c>
      <c r="AX219" s="16" t="s">
        <v>22</v>
      </c>
      <c r="AY219" s="255" t="s">
        <v>236</v>
      </c>
    </row>
    <row r="220" spans="1:65" s="2" customFormat="1" ht="22.8">
      <c r="A220" s="36"/>
      <c r="B220" s="37"/>
      <c r="C220" s="196" t="s">
        <v>361</v>
      </c>
      <c r="D220" s="196" t="s">
        <v>238</v>
      </c>
      <c r="E220" s="197" t="s">
        <v>362</v>
      </c>
      <c r="F220" s="198" t="s">
        <v>363</v>
      </c>
      <c r="G220" s="199" t="s">
        <v>328</v>
      </c>
      <c r="H220" s="200">
        <v>3.12</v>
      </c>
      <c r="I220" s="201"/>
      <c r="J220" s="202">
        <f>ROUND(I220*H220,2)</f>
        <v>0</v>
      </c>
      <c r="K220" s="198" t="s">
        <v>242</v>
      </c>
      <c r="L220" s="41"/>
      <c r="M220" s="203" t="s">
        <v>20</v>
      </c>
      <c r="N220" s="204" t="s">
        <v>47</v>
      </c>
      <c r="O220" s="66"/>
      <c r="P220" s="205">
        <f>O220*H220</f>
        <v>0</v>
      </c>
      <c r="Q220" s="205">
        <v>0.45432</v>
      </c>
      <c r="R220" s="205">
        <f>Q220*H220</f>
        <v>1.4174784</v>
      </c>
      <c r="S220" s="205">
        <v>0</v>
      </c>
      <c r="T220" s="206">
        <f>S220*H220</f>
        <v>0</v>
      </c>
      <c r="U220" s="36"/>
      <c r="V220" s="36"/>
      <c r="W220" s="36"/>
      <c r="X220" s="36"/>
      <c r="Y220" s="36"/>
      <c r="Z220" s="36"/>
      <c r="AA220" s="36"/>
      <c r="AB220" s="36"/>
      <c r="AC220" s="36"/>
      <c r="AD220" s="36"/>
      <c r="AE220" s="36"/>
      <c r="AR220" s="207" t="s">
        <v>243</v>
      </c>
      <c r="AT220" s="207" t="s">
        <v>238</v>
      </c>
      <c r="AU220" s="207" t="s">
        <v>83</v>
      </c>
      <c r="AY220" s="19" t="s">
        <v>236</v>
      </c>
      <c r="BE220" s="208">
        <f>IF(N220="základní",J220,0)</f>
        <v>0</v>
      </c>
      <c r="BF220" s="208">
        <f>IF(N220="snížená",J220,0)</f>
        <v>0</v>
      </c>
      <c r="BG220" s="208">
        <f>IF(N220="zákl. přenesená",J220,0)</f>
        <v>0</v>
      </c>
      <c r="BH220" s="208">
        <f>IF(N220="sníž. přenesená",J220,0)</f>
        <v>0</v>
      </c>
      <c r="BI220" s="208">
        <f>IF(N220="nulová",J220,0)</f>
        <v>0</v>
      </c>
      <c r="BJ220" s="19" t="s">
        <v>22</v>
      </c>
      <c r="BK220" s="208">
        <f>ROUND(I220*H220,2)</f>
        <v>0</v>
      </c>
      <c r="BL220" s="19" t="s">
        <v>243</v>
      </c>
      <c r="BM220" s="207" t="s">
        <v>364</v>
      </c>
    </row>
    <row r="221" spans="1:65" s="2" customFormat="1" ht="57.6">
      <c r="A221" s="36"/>
      <c r="B221" s="37"/>
      <c r="C221" s="38"/>
      <c r="D221" s="209" t="s">
        <v>245</v>
      </c>
      <c r="E221" s="38"/>
      <c r="F221" s="210" t="s">
        <v>365</v>
      </c>
      <c r="G221" s="38"/>
      <c r="H221" s="38"/>
      <c r="I221" s="118"/>
      <c r="J221" s="38"/>
      <c r="K221" s="38"/>
      <c r="L221" s="41"/>
      <c r="M221" s="211"/>
      <c r="N221" s="212"/>
      <c r="O221" s="66"/>
      <c r="P221" s="66"/>
      <c r="Q221" s="66"/>
      <c r="R221" s="66"/>
      <c r="S221" s="66"/>
      <c r="T221" s="67"/>
      <c r="U221" s="36"/>
      <c r="V221" s="36"/>
      <c r="W221" s="36"/>
      <c r="X221" s="36"/>
      <c r="Y221" s="36"/>
      <c r="Z221" s="36"/>
      <c r="AA221" s="36"/>
      <c r="AB221" s="36"/>
      <c r="AC221" s="36"/>
      <c r="AD221" s="36"/>
      <c r="AE221" s="36"/>
      <c r="AT221" s="19" t="s">
        <v>245</v>
      </c>
      <c r="AU221" s="19" t="s">
        <v>83</v>
      </c>
    </row>
    <row r="222" spans="1:65" s="13" customFormat="1" ht="10.199999999999999">
      <c r="B222" s="213"/>
      <c r="C222" s="214"/>
      <c r="D222" s="209" t="s">
        <v>247</v>
      </c>
      <c r="E222" s="215" t="s">
        <v>20</v>
      </c>
      <c r="F222" s="216" t="s">
        <v>324</v>
      </c>
      <c r="G222" s="214"/>
      <c r="H222" s="215" t="s">
        <v>20</v>
      </c>
      <c r="I222" s="217"/>
      <c r="J222" s="214"/>
      <c r="K222" s="214"/>
      <c r="L222" s="218"/>
      <c r="M222" s="219"/>
      <c r="N222" s="220"/>
      <c r="O222" s="220"/>
      <c r="P222" s="220"/>
      <c r="Q222" s="220"/>
      <c r="R222" s="220"/>
      <c r="S222" s="220"/>
      <c r="T222" s="221"/>
      <c r="AT222" s="222" t="s">
        <v>247</v>
      </c>
      <c r="AU222" s="222" t="s">
        <v>83</v>
      </c>
      <c r="AV222" s="13" t="s">
        <v>22</v>
      </c>
      <c r="AW222" s="13" t="s">
        <v>37</v>
      </c>
      <c r="AX222" s="13" t="s">
        <v>76</v>
      </c>
      <c r="AY222" s="222" t="s">
        <v>236</v>
      </c>
    </row>
    <row r="223" spans="1:65" s="14" customFormat="1" ht="10.199999999999999">
      <c r="B223" s="223"/>
      <c r="C223" s="224"/>
      <c r="D223" s="209" t="s">
        <v>247</v>
      </c>
      <c r="E223" s="225" t="s">
        <v>20</v>
      </c>
      <c r="F223" s="226" t="s">
        <v>366</v>
      </c>
      <c r="G223" s="224"/>
      <c r="H223" s="227">
        <v>3.12</v>
      </c>
      <c r="I223" s="228"/>
      <c r="J223" s="224"/>
      <c r="K223" s="224"/>
      <c r="L223" s="229"/>
      <c r="M223" s="230"/>
      <c r="N223" s="231"/>
      <c r="O223" s="231"/>
      <c r="P223" s="231"/>
      <c r="Q223" s="231"/>
      <c r="R223" s="231"/>
      <c r="S223" s="231"/>
      <c r="T223" s="232"/>
      <c r="AT223" s="233" t="s">
        <v>247</v>
      </c>
      <c r="AU223" s="233" t="s">
        <v>83</v>
      </c>
      <c r="AV223" s="14" t="s">
        <v>83</v>
      </c>
      <c r="AW223" s="14" t="s">
        <v>37</v>
      </c>
      <c r="AX223" s="14" t="s">
        <v>22</v>
      </c>
      <c r="AY223" s="233" t="s">
        <v>236</v>
      </c>
    </row>
    <row r="224" spans="1:65" s="12" customFormat="1" ht="13.2">
      <c r="B224" s="180"/>
      <c r="C224" s="181"/>
      <c r="D224" s="182" t="s">
        <v>75</v>
      </c>
      <c r="E224" s="194" t="s">
        <v>243</v>
      </c>
      <c r="F224" s="194" t="s">
        <v>367</v>
      </c>
      <c r="G224" s="181"/>
      <c r="H224" s="181"/>
      <c r="I224" s="184"/>
      <c r="J224" s="195">
        <f>BK224</f>
        <v>0</v>
      </c>
      <c r="K224" s="181"/>
      <c r="L224" s="186"/>
      <c r="M224" s="187"/>
      <c r="N224" s="188"/>
      <c r="O224" s="188"/>
      <c r="P224" s="189">
        <f>SUM(P225:P239)</f>
        <v>0</v>
      </c>
      <c r="Q224" s="188"/>
      <c r="R224" s="189">
        <f>SUM(R225:R239)</f>
        <v>2.5199199999999999</v>
      </c>
      <c r="S224" s="188"/>
      <c r="T224" s="190">
        <f>SUM(T225:T239)</f>
        <v>0</v>
      </c>
      <c r="AR224" s="191" t="s">
        <v>22</v>
      </c>
      <c r="AT224" s="192" t="s">
        <v>75</v>
      </c>
      <c r="AU224" s="192" t="s">
        <v>22</v>
      </c>
      <c r="AY224" s="191" t="s">
        <v>236</v>
      </c>
      <c r="BK224" s="193">
        <f>SUM(BK225:BK239)</f>
        <v>0</v>
      </c>
    </row>
    <row r="225" spans="1:65" s="2" customFormat="1" ht="22.8">
      <c r="A225" s="36"/>
      <c r="B225" s="37"/>
      <c r="C225" s="196" t="s">
        <v>368</v>
      </c>
      <c r="D225" s="196" t="s">
        <v>238</v>
      </c>
      <c r="E225" s="197" t="s">
        <v>369</v>
      </c>
      <c r="F225" s="198" t="s">
        <v>370</v>
      </c>
      <c r="G225" s="199" t="s">
        <v>290</v>
      </c>
      <c r="H225" s="200">
        <v>64</v>
      </c>
      <c r="I225" s="201"/>
      <c r="J225" s="202">
        <f>ROUND(I225*H225,2)</f>
        <v>0</v>
      </c>
      <c r="K225" s="198" t="s">
        <v>242</v>
      </c>
      <c r="L225" s="41"/>
      <c r="M225" s="203" t="s">
        <v>20</v>
      </c>
      <c r="N225" s="204" t="s">
        <v>47</v>
      </c>
      <c r="O225" s="66"/>
      <c r="P225" s="205">
        <f>O225*H225</f>
        <v>0</v>
      </c>
      <c r="Q225" s="205">
        <v>2.2780000000000002E-2</v>
      </c>
      <c r="R225" s="205">
        <f>Q225*H225</f>
        <v>1.4579200000000001</v>
      </c>
      <c r="S225" s="205">
        <v>0</v>
      </c>
      <c r="T225" s="206">
        <f>S225*H225</f>
        <v>0</v>
      </c>
      <c r="U225" s="36"/>
      <c r="V225" s="36"/>
      <c r="W225" s="36"/>
      <c r="X225" s="36"/>
      <c r="Y225" s="36"/>
      <c r="Z225" s="36"/>
      <c r="AA225" s="36"/>
      <c r="AB225" s="36"/>
      <c r="AC225" s="36"/>
      <c r="AD225" s="36"/>
      <c r="AE225" s="36"/>
      <c r="AR225" s="207" t="s">
        <v>243</v>
      </c>
      <c r="AT225" s="207" t="s">
        <v>238</v>
      </c>
      <c r="AU225" s="207" t="s">
        <v>83</v>
      </c>
      <c r="AY225" s="19" t="s">
        <v>236</v>
      </c>
      <c r="BE225" s="208">
        <f>IF(N225="základní",J225,0)</f>
        <v>0</v>
      </c>
      <c r="BF225" s="208">
        <f>IF(N225="snížená",J225,0)</f>
        <v>0</v>
      </c>
      <c r="BG225" s="208">
        <f>IF(N225="zákl. přenesená",J225,0)</f>
        <v>0</v>
      </c>
      <c r="BH225" s="208">
        <f>IF(N225="sníž. přenesená",J225,0)</f>
        <v>0</v>
      </c>
      <c r="BI225" s="208">
        <f>IF(N225="nulová",J225,0)</f>
        <v>0</v>
      </c>
      <c r="BJ225" s="19" t="s">
        <v>22</v>
      </c>
      <c r="BK225" s="208">
        <f>ROUND(I225*H225,2)</f>
        <v>0</v>
      </c>
      <c r="BL225" s="19" t="s">
        <v>243</v>
      </c>
      <c r="BM225" s="207" t="s">
        <v>371</v>
      </c>
    </row>
    <row r="226" spans="1:65" s="13" customFormat="1" ht="10.199999999999999">
      <c r="B226" s="213"/>
      <c r="C226" s="214"/>
      <c r="D226" s="209" t="s">
        <v>247</v>
      </c>
      <c r="E226" s="215" t="s">
        <v>20</v>
      </c>
      <c r="F226" s="216" t="s">
        <v>324</v>
      </c>
      <c r="G226" s="214"/>
      <c r="H226" s="215" t="s">
        <v>20</v>
      </c>
      <c r="I226" s="217"/>
      <c r="J226" s="214"/>
      <c r="K226" s="214"/>
      <c r="L226" s="218"/>
      <c r="M226" s="219"/>
      <c r="N226" s="220"/>
      <c r="O226" s="220"/>
      <c r="P226" s="220"/>
      <c r="Q226" s="220"/>
      <c r="R226" s="220"/>
      <c r="S226" s="220"/>
      <c r="T226" s="221"/>
      <c r="AT226" s="222" t="s">
        <v>247</v>
      </c>
      <c r="AU226" s="222" t="s">
        <v>83</v>
      </c>
      <c r="AV226" s="13" t="s">
        <v>22</v>
      </c>
      <c r="AW226" s="13" t="s">
        <v>37</v>
      </c>
      <c r="AX226" s="13" t="s">
        <v>76</v>
      </c>
      <c r="AY226" s="222" t="s">
        <v>236</v>
      </c>
    </row>
    <row r="227" spans="1:65" s="14" customFormat="1" ht="10.199999999999999">
      <c r="B227" s="223"/>
      <c r="C227" s="224"/>
      <c r="D227" s="209" t="s">
        <v>247</v>
      </c>
      <c r="E227" s="225" t="s">
        <v>20</v>
      </c>
      <c r="F227" s="226" t="s">
        <v>372</v>
      </c>
      <c r="G227" s="224"/>
      <c r="H227" s="227">
        <v>6</v>
      </c>
      <c r="I227" s="228"/>
      <c r="J227" s="224"/>
      <c r="K227" s="224"/>
      <c r="L227" s="229"/>
      <c r="M227" s="230"/>
      <c r="N227" s="231"/>
      <c r="O227" s="231"/>
      <c r="P227" s="231"/>
      <c r="Q227" s="231"/>
      <c r="R227" s="231"/>
      <c r="S227" s="231"/>
      <c r="T227" s="232"/>
      <c r="AT227" s="233" t="s">
        <v>247</v>
      </c>
      <c r="AU227" s="233" t="s">
        <v>83</v>
      </c>
      <c r="AV227" s="14" t="s">
        <v>83</v>
      </c>
      <c r="AW227" s="14" t="s">
        <v>37</v>
      </c>
      <c r="AX227" s="14" t="s">
        <v>76</v>
      </c>
      <c r="AY227" s="233" t="s">
        <v>236</v>
      </c>
    </row>
    <row r="228" spans="1:65" s="14" customFormat="1" ht="10.199999999999999">
      <c r="B228" s="223"/>
      <c r="C228" s="224"/>
      <c r="D228" s="209" t="s">
        <v>247</v>
      </c>
      <c r="E228" s="225" t="s">
        <v>20</v>
      </c>
      <c r="F228" s="226" t="s">
        <v>373</v>
      </c>
      <c r="G228" s="224"/>
      <c r="H228" s="227">
        <v>24</v>
      </c>
      <c r="I228" s="228"/>
      <c r="J228" s="224"/>
      <c r="K228" s="224"/>
      <c r="L228" s="229"/>
      <c r="M228" s="230"/>
      <c r="N228" s="231"/>
      <c r="O228" s="231"/>
      <c r="P228" s="231"/>
      <c r="Q228" s="231"/>
      <c r="R228" s="231"/>
      <c r="S228" s="231"/>
      <c r="T228" s="232"/>
      <c r="AT228" s="233" t="s">
        <v>247</v>
      </c>
      <c r="AU228" s="233" t="s">
        <v>83</v>
      </c>
      <c r="AV228" s="14" t="s">
        <v>83</v>
      </c>
      <c r="AW228" s="14" t="s">
        <v>37</v>
      </c>
      <c r="AX228" s="14" t="s">
        <v>76</v>
      </c>
      <c r="AY228" s="233" t="s">
        <v>236</v>
      </c>
    </row>
    <row r="229" spans="1:65" s="14" customFormat="1" ht="10.199999999999999">
      <c r="B229" s="223"/>
      <c r="C229" s="224"/>
      <c r="D229" s="209" t="s">
        <v>247</v>
      </c>
      <c r="E229" s="225" t="s">
        <v>20</v>
      </c>
      <c r="F229" s="226" t="s">
        <v>372</v>
      </c>
      <c r="G229" s="224"/>
      <c r="H229" s="227">
        <v>6</v>
      </c>
      <c r="I229" s="228"/>
      <c r="J229" s="224"/>
      <c r="K229" s="224"/>
      <c r="L229" s="229"/>
      <c r="M229" s="230"/>
      <c r="N229" s="231"/>
      <c r="O229" s="231"/>
      <c r="P229" s="231"/>
      <c r="Q229" s="231"/>
      <c r="R229" s="231"/>
      <c r="S229" s="231"/>
      <c r="T229" s="232"/>
      <c r="AT229" s="233" t="s">
        <v>247</v>
      </c>
      <c r="AU229" s="233" t="s">
        <v>83</v>
      </c>
      <c r="AV229" s="14" t="s">
        <v>83</v>
      </c>
      <c r="AW229" s="14" t="s">
        <v>37</v>
      </c>
      <c r="AX229" s="14" t="s">
        <v>76</v>
      </c>
      <c r="AY229" s="233" t="s">
        <v>236</v>
      </c>
    </row>
    <row r="230" spans="1:65" s="13" customFormat="1" ht="10.199999999999999">
      <c r="B230" s="213"/>
      <c r="C230" s="214"/>
      <c r="D230" s="209" t="s">
        <v>247</v>
      </c>
      <c r="E230" s="215" t="s">
        <v>20</v>
      </c>
      <c r="F230" s="216" t="s">
        <v>325</v>
      </c>
      <c r="G230" s="214"/>
      <c r="H230" s="215" t="s">
        <v>20</v>
      </c>
      <c r="I230" s="217"/>
      <c r="J230" s="214"/>
      <c r="K230" s="214"/>
      <c r="L230" s="218"/>
      <c r="M230" s="219"/>
      <c r="N230" s="220"/>
      <c r="O230" s="220"/>
      <c r="P230" s="220"/>
      <c r="Q230" s="220"/>
      <c r="R230" s="220"/>
      <c r="S230" s="220"/>
      <c r="T230" s="221"/>
      <c r="AT230" s="222" t="s">
        <v>247</v>
      </c>
      <c r="AU230" s="222" t="s">
        <v>83</v>
      </c>
      <c r="AV230" s="13" t="s">
        <v>22</v>
      </c>
      <c r="AW230" s="13" t="s">
        <v>37</v>
      </c>
      <c r="AX230" s="13" t="s">
        <v>76</v>
      </c>
      <c r="AY230" s="222" t="s">
        <v>236</v>
      </c>
    </row>
    <row r="231" spans="1:65" s="14" customFormat="1" ht="10.199999999999999">
      <c r="B231" s="223"/>
      <c r="C231" s="224"/>
      <c r="D231" s="209" t="s">
        <v>247</v>
      </c>
      <c r="E231" s="225" t="s">
        <v>20</v>
      </c>
      <c r="F231" s="226" t="s">
        <v>374</v>
      </c>
      <c r="G231" s="224"/>
      <c r="H231" s="227">
        <v>12</v>
      </c>
      <c r="I231" s="228"/>
      <c r="J231" s="224"/>
      <c r="K231" s="224"/>
      <c r="L231" s="229"/>
      <c r="M231" s="230"/>
      <c r="N231" s="231"/>
      <c r="O231" s="231"/>
      <c r="P231" s="231"/>
      <c r="Q231" s="231"/>
      <c r="R231" s="231"/>
      <c r="S231" s="231"/>
      <c r="T231" s="232"/>
      <c r="AT231" s="233" t="s">
        <v>247</v>
      </c>
      <c r="AU231" s="233" t="s">
        <v>83</v>
      </c>
      <c r="AV231" s="14" t="s">
        <v>83</v>
      </c>
      <c r="AW231" s="14" t="s">
        <v>37</v>
      </c>
      <c r="AX231" s="14" t="s">
        <v>76</v>
      </c>
      <c r="AY231" s="233" t="s">
        <v>236</v>
      </c>
    </row>
    <row r="232" spans="1:65" s="14" customFormat="1" ht="10.199999999999999">
      <c r="B232" s="223"/>
      <c r="C232" s="224"/>
      <c r="D232" s="209" t="s">
        <v>247</v>
      </c>
      <c r="E232" s="225" t="s">
        <v>20</v>
      </c>
      <c r="F232" s="226" t="s">
        <v>375</v>
      </c>
      <c r="G232" s="224"/>
      <c r="H232" s="227">
        <v>8</v>
      </c>
      <c r="I232" s="228"/>
      <c r="J232" s="224"/>
      <c r="K232" s="224"/>
      <c r="L232" s="229"/>
      <c r="M232" s="230"/>
      <c r="N232" s="231"/>
      <c r="O232" s="231"/>
      <c r="P232" s="231"/>
      <c r="Q232" s="231"/>
      <c r="R232" s="231"/>
      <c r="S232" s="231"/>
      <c r="T232" s="232"/>
      <c r="AT232" s="233" t="s">
        <v>247</v>
      </c>
      <c r="AU232" s="233" t="s">
        <v>83</v>
      </c>
      <c r="AV232" s="14" t="s">
        <v>83</v>
      </c>
      <c r="AW232" s="14" t="s">
        <v>37</v>
      </c>
      <c r="AX232" s="14" t="s">
        <v>76</v>
      </c>
      <c r="AY232" s="233" t="s">
        <v>236</v>
      </c>
    </row>
    <row r="233" spans="1:65" s="14" customFormat="1" ht="10.199999999999999">
      <c r="B233" s="223"/>
      <c r="C233" s="224"/>
      <c r="D233" s="209" t="s">
        <v>247</v>
      </c>
      <c r="E233" s="225" t="s">
        <v>20</v>
      </c>
      <c r="F233" s="226" t="s">
        <v>375</v>
      </c>
      <c r="G233" s="224"/>
      <c r="H233" s="227">
        <v>8</v>
      </c>
      <c r="I233" s="228"/>
      <c r="J233" s="224"/>
      <c r="K233" s="224"/>
      <c r="L233" s="229"/>
      <c r="M233" s="230"/>
      <c r="N233" s="231"/>
      <c r="O233" s="231"/>
      <c r="P233" s="231"/>
      <c r="Q233" s="231"/>
      <c r="R233" s="231"/>
      <c r="S233" s="231"/>
      <c r="T233" s="232"/>
      <c r="AT233" s="233" t="s">
        <v>247</v>
      </c>
      <c r="AU233" s="233" t="s">
        <v>83</v>
      </c>
      <c r="AV233" s="14" t="s">
        <v>83</v>
      </c>
      <c r="AW233" s="14" t="s">
        <v>37</v>
      </c>
      <c r="AX233" s="14" t="s">
        <v>76</v>
      </c>
      <c r="AY233" s="233" t="s">
        <v>236</v>
      </c>
    </row>
    <row r="234" spans="1:65" s="16" customFormat="1" ht="10.199999999999999">
      <c r="B234" s="245"/>
      <c r="C234" s="246"/>
      <c r="D234" s="209" t="s">
        <v>247</v>
      </c>
      <c r="E234" s="247" t="s">
        <v>20</v>
      </c>
      <c r="F234" s="248" t="s">
        <v>309</v>
      </c>
      <c r="G234" s="246"/>
      <c r="H234" s="249">
        <v>64</v>
      </c>
      <c r="I234" s="250"/>
      <c r="J234" s="246"/>
      <c r="K234" s="246"/>
      <c r="L234" s="251"/>
      <c r="M234" s="252"/>
      <c r="N234" s="253"/>
      <c r="O234" s="253"/>
      <c r="P234" s="253"/>
      <c r="Q234" s="253"/>
      <c r="R234" s="253"/>
      <c r="S234" s="253"/>
      <c r="T234" s="254"/>
      <c r="AT234" s="255" t="s">
        <v>247</v>
      </c>
      <c r="AU234" s="255" t="s">
        <v>83</v>
      </c>
      <c r="AV234" s="16" t="s">
        <v>243</v>
      </c>
      <c r="AW234" s="16" t="s">
        <v>37</v>
      </c>
      <c r="AX234" s="16" t="s">
        <v>22</v>
      </c>
      <c r="AY234" s="255" t="s">
        <v>236</v>
      </c>
    </row>
    <row r="235" spans="1:65" s="2" customFormat="1" ht="22.8">
      <c r="A235" s="36"/>
      <c r="B235" s="37"/>
      <c r="C235" s="196" t="s">
        <v>376</v>
      </c>
      <c r="D235" s="196" t="s">
        <v>238</v>
      </c>
      <c r="E235" s="197" t="s">
        <v>377</v>
      </c>
      <c r="F235" s="198" t="s">
        <v>378</v>
      </c>
      <c r="G235" s="199" t="s">
        <v>290</v>
      </c>
      <c r="H235" s="200">
        <v>18</v>
      </c>
      <c r="I235" s="201"/>
      <c r="J235" s="202">
        <f>ROUND(I235*H235,2)</f>
        <v>0</v>
      </c>
      <c r="K235" s="198" t="s">
        <v>242</v>
      </c>
      <c r="L235" s="41"/>
      <c r="M235" s="203" t="s">
        <v>20</v>
      </c>
      <c r="N235" s="204" t="s">
        <v>47</v>
      </c>
      <c r="O235" s="66"/>
      <c r="P235" s="205">
        <f>O235*H235</f>
        <v>0</v>
      </c>
      <c r="Q235" s="205">
        <v>5.8999999999999997E-2</v>
      </c>
      <c r="R235" s="205">
        <f>Q235*H235</f>
        <v>1.0619999999999998</v>
      </c>
      <c r="S235" s="205">
        <v>0</v>
      </c>
      <c r="T235" s="206">
        <f>S235*H235</f>
        <v>0</v>
      </c>
      <c r="U235" s="36"/>
      <c r="V235" s="36"/>
      <c r="W235" s="36"/>
      <c r="X235" s="36"/>
      <c r="Y235" s="36"/>
      <c r="Z235" s="36"/>
      <c r="AA235" s="36"/>
      <c r="AB235" s="36"/>
      <c r="AC235" s="36"/>
      <c r="AD235" s="36"/>
      <c r="AE235" s="36"/>
      <c r="AR235" s="207" t="s">
        <v>243</v>
      </c>
      <c r="AT235" s="207" t="s">
        <v>238</v>
      </c>
      <c r="AU235" s="207" t="s">
        <v>83</v>
      </c>
      <c r="AY235" s="19" t="s">
        <v>236</v>
      </c>
      <c r="BE235" s="208">
        <f>IF(N235="základní",J235,0)</f>
        <v>0</v>
      </c>
      <c r="BF235" s="208">
        <f>IF(N235="snížená",J235,0)</f>
        <v>0</v>
      </c>
      <c r="BG235" s="208">
        <f>IF(N235="zákl. přenesená",J235,0)</f>
        <v>0</v>
      </c>
      <c r="BH235" s="208">
        <f>IF(N235="sníž. přenesená",J235,0)</f>
        <v>0</v>
      </c>
      <c r="BI235" s="208">
        <f>IF(N235="nulová",J235,0)</f>
        <v>0</v>
      </c>
      <c r="BJ235" s="19" t="s">
        <v>22</v>
      </c>
      <c r="BK235" s="208">
        <f>ROUND(I235*H235,2)</f>
        <v>0</v>
      </c>
      <c r="BL235" s="19" t="s">
        <v>243</v>
      </c>
      <c r="BM235" s="207" t="s">
        <v>379</v>
      </c>
    </row>
    <row r="236" spans="1:65" s="13" customFormat="1" ht="10.199999999999999">
      <c r="B236" s="213"/>
      <c r="C236" s="214"/>
      <c r="D236" s="209" t="s">
        <v>247</v>
      </c>
      <c r="E236" s="215" t="s">
        <v>20</v>
      </c>
      <c r="F236" s="216" t="s">
        <v>324</v>
      </c>
      <c r="G236" s="214"/>
      <c r="H236" s="215" t="s">
        <v>20</v>
      </c>
      <c r="I236" s="217"/>
      <c r="J236" s="214"/>
      <c r="K236" s="214"/>
      <c r="L236" s="218"/>
      <c r="M236" s="219"/>
      <c r="N236" s="220"/>
      <c r="O236" s="220"/>
      <c r="P236" s="220"/>
      <c r="Q236" s="220"/>
      <c r="R236" s="220"/>
      <c r="S236" s="220"/>
      <c r="T236" s="221"/>
      <c r="AT236" s="222" t="s">
        <v>247</v>
      </c>
      <c r="AU236" s="222" t="s">
        <v>83</v>
      </c>
      <c r="AV236" s="13" t="s">
        <v>22</v>
      </c>
      <c r="AW236" s="13" t="s">
        <v>37</v>
      </c>
      <c r="AX236" s="13" t="s">
        <v>76</v>
      </c>
      <c r="AY236" s="222" t="s">
        <v>236</v>
      </c>
    </row>
    <row r="237" spans="1:65" s="14" customFormat="1" ht="10.199999999999999">
      <c r="B237" s="223"/>
      <c r="C237" s="224"/>
      <c r="D237" s="209" t="s">
        <v>247</v>
      </c>
      <c r="E237" s="225" t="s">
        <v>20</v>
      </c>
      <c r="F237" s="226" t="s">
        <v>380</v>
      </c>
      <c r="G237" s="224"/>
      <c r="H237" s="227">
        <v>12</v>
      </c>
      <c r="I237" s="228"/>
      <c r="J237" s="224"/>
      <c r="K237" s="224"/>
      <c r="L237" s="229"/>
      <c r="M237" s="230"/>
      <c r="N237" s="231"/>
      <c r="O237" s="231"/>
      <c r="P237" s="231"/>
      <c r="Q237" s="231"/>
      <c r="R237" s="231"/>
      <c r="S237" s="231"/>
      <c r="T237" s="232"/>
      <c r="AT237" s="233" t="s">
        <v>247</v>
      </c>
      <c r="AU237" s="233" t="s">
        <v>83</v>
      </c>
      <c r="AV237" s="14" t="s">
        <v>83</v>
      </c>
      <c r="AW237" s="14" t="s">
        <v>37</v>
      </c>
      <c r="AX237" s="14" t="s">
        <v>76</v>
      </c>
      <c r="AY237" s="233" t="s">
        <v>236</v>
      </c>
    </row>
    <row r="238" spans="1:65" s="14" customFormat="1" ht="10.199999999999999">
      <c r="B238" s="223"/>
      <c r="C238" s="224"/>
      <c r="D238" s="209" t="s">
        <v>247</v>
      </c>
      <c r="E238" s="225" t="s">
        <v>20</v>
      </c>
      <c r="F238" s="226" t="s">
        <v>381</v>
      </c>
      <c r="G238" s="224"/>
      <c r="H238" s="227">
        <v>6</v>
      </c>
      <c r="I238" s="228"/>
      <c r="J238" s="224"/>
      <c r="K238" s="224"/>
      <c r="L238" s="229"/>
      <c r="M238" s="230"/>
      <c r="N238" s="231"/>
      <c r="O238" s="231"/>
      <c r="P238" s="231"/>
      <c r="Q238" s="231"/>
      <c r="R238" s="231"/>
      <c r="S238" s="231"/>
      <c r="T238" s="232"/>
      <c r="AT238" s="233" t="s">
        <v>247</v>
      </c>
      <c r="AU238" s="233" t="s">
        <v>83</v>
      </c>
      <c r="AV238" s="14" t="s">
        <v>83</v>
      </c>
      <c r="AW238" s="14" t="s">
        <v>37</v>
      </c>
      <c r="AX238" s="14" t="s">
        <v>76</v>
      </c>
      <c r="AY238" s="233" t="s">
        <v>236</v>
      </c>
    </row>
    <row r="239" spans="1:65" s="16" customFormat="1" ht="10.199999999999999">
      <c r="B239" s="245"/>
      <c r="C239" s="246"/>
      <c r="D239" s="209" t="s">
        <v>247</v>
      </c>
      <c r="E239" s="247" t="s">
        <v>20</v>
      </c>
      <c r="F239" s="248" t="s">
        <v>309</v>
      </c>
      <c r="G239" s="246"/>
      <c r="H239" s="249">
        <v>18</v>
      </c>
      <c r="I239" s="250"/>
      <c r="J239" s="246"/>
      <c r="K239" s="246"/>
      <c r="L239" s="251"/>
      <c r="M239" s="252"/>
      <c r="N239" s="253"/>
      <c r="O239" s="253"/>
      <c r="P239" s="253"/>
      <c r="Q239" s="253"/>
      <c r="R239" s="253"/>
      <c r="S239" s="253"/>
      <c r="T239" s="254"/>
      <c r="AT239" s="255" t="s">
        <v>247</v>
      </c>
      <c r="AU239" s="255" t="s">
        <v>83</v>
      </c>
      <c r="AV239" s="16" t="s">
        <v>243</v>
      </c>
      <c r="AW239" s="16" t="s">
        <v>37</v>
      </c>
      <c r="AX239" s="16" t="s">
        <v>22</v>
      </c>
      <c r="AY239" s="255" t="s">
        <v>236</v>
      </c>
    </row>
    <row r="240" spans="1:65" s="12" customFormat="1" ht="13.2">
      <c r="B240" s="180"/>
      <c r="C240" s="181"/>
      <c r="D240" s="182" t="s">
        <v>75</v>
      </c>
      <c r="E240" s="194" t="s">
        <v>270</v>
      </c>
      <c r="F240" s="194" t="s">
        <v>382</v>
      </c>
      <c r="G240" s="181"/>
      <c r="H240" s="181"/>
      <c r="I240" s="184"/>
      <c r="J240" s="195">
        <f>BK240</f>
        <v>0</v>
      </c>
      <c r="K240" s="181"/>
      <c r="L240" s="186"/>
      <c r="M240" s="187"/>
      <c r="N240" s="188"/>
      <c r="O240" s="188"/>
      <c r="P240" s="189">
        <f>SUM(P241:P387)</f>
        <v>0</v>
      </c>
      <c r="Q240" s="188"/>
      <c r="R240" s="189">
        <f>SUM(R241:R387)</f>
        <v>380.51613505973478</v>
      </c>
      <c r="S240" s="188"/>
      <c r="T240" s="190">
        <f>SUM(T241:T387)</f>
        <v>0</v>
      </c>
      <c r="AR240" s="191" t="s">
        <v>22</v>
      </c>
      <c r="AT240" s="192" t="s">
        <v>75</v>
      </c>
      <c r="AU240" s="192" t="s">
        <v>22</v>
      </c>
      <c r="AY240" s="191" t="s">
        <v>236</v>
      </c>
      <c r="BK240" s="193">
        <f>SUM(BK241:BK387)</f>
        <v>0</v>
      </c>
    </row>
    <row r="241" spans="1:65" s="2" customFormat="1" ht="11.4">
      <c r="A241" s="36"/>
      <c r="B241" s="37"/>
      <c r="C241" s="196" t="s">
        <v>7</v>
      </c>
      <c r="D241" s="196" t="s">
        <v>238</v>
      </c>
      <c r="E241" s="197" t="s">
        <v>383</v>
      </c>
      <c r="F241" s="198" t="s">
        <v>384</v>
      </c>
      <c r="G241" s="199" t="s">
        <v>328</v>
      </c>
      <c r="H241" s="200">
        <v>259.8</v>
      </c>
      <c r="I241" s="201"/>
      <c r="J241" s="202">
        <f>ROUND(I241*H241,2)</f>
        <v>0</v>
      </c>
      <c r="K241" s="198" t="s">
        <v>242</v>
      </c>
      <c r="L241" s="41"/>
      <c r="M241" s="203" t="s">
        <v>20</v>
      </c>
      <c r="N241" s="204" t="s">
        <v>47</v>
      </c>
      <c r="O241" s="66"/>
      <c r="P241" s="205">
        <f>O241*H241</f>
        <v>0</v>
      </c>
      <c r="Q241" s="205">
        <v>3.0000000000000001E-3</v>
      </c>
      <c r="R241" s="205">
        <f>Q241*H241</f>
        <v>0.77940000000000009</v>
      </c>
      <c r="S241" s="205">
        <v>0</v>
      </c>
      <c r="T241" s="206">
        <f>S241*H241</f>
        <v>0</v>
      </c>
      <c r="U241" s="36"/>
      <c r="V241" s="36"/>
      <c r="W241" s="36"/>
      <c r="X241" s="36"/>
      <c r="Y241" s="36"/>
      <c r="Z241" s="36"/>
      <c r="AA241" s="36"/>
      <c r="AB241" s="36"/>
      <c r="AC241" s="36"/>
      <c r="AD241" s="36"/>
      <c r="AE241" s="36"/>
      <c r="AR241" s="207" t="s">
        <v>243</v>
      </c>
      <c r="AT241" s="207" t="s">
        <v>238</v>
      </c>
      <c r="AU241" s="207" t="s">
        <v>83</v>
      </c>
      <c r="AY241" s="19" t="s">
        <v>236</v>
      </c>
      <c r="BE241" s="208">
        <f>IF(N241="základní",J241,0)</f>
        <v>0</v>
      </c>
      <c r="BF241" s="208">
        <f>IF(N241="snížená",J241,0)</f>
        <v>0</v>
      </c>
      <c r="BG241" s="208">
        <f>IF(N241="zákl. přenesená",J241,0)</f>
        <v>0</v>
      </c>
      <c r="BH241" s="208">
        <f>IF(N241="sníž. přenesená",J241,0)</f>
        <v>0</v>
      </c>
      <c r="BI241" s="208">
        <f>IF(N241="nulová",J241,0)</f>
        <v>0</v>
      </c>
      <c r="BJ241" s="19" t="s">
        <v>22</v>
      </c>
      <c r="BK241" s="208">
        <f>ROUND(I241*H241,2)</f>
        <v>0</v>
      </c>
      <c r="BL241" s="19" t="s">
        <v>243</v>
      </c>
      <c r="BM241" s="207" t="s">
        <v>385</v>
      </c>
    </row>
    <row r="242" spans="1:65" s="13" customFormat="1" ht="10.199999999999999">
      <c r="B242" s="213"/>
      <c r="C242" s="214"/>
      <c r="D242" s="209" t="s">
        <v>247</v>
      </c>
      <c r="E242" s="215" t="s">
        <v>20</v>
      </c>
      <c r="F242" s="216" t="s">
        <v>386</v>
      </c>
      <c r="G242" s="214"/>
      <c r="H242" s="215" t="s">
        <v>20</v>
      </c>
      <c r="I242" s="217"/>
      <c r="J242" s="214"/>
      <c r="K242" s="214"/>
      <c r="L242" s="218"/>
      <c r="M242" s="219"/>
      <c r="N242" s="220"/>
      <c r="O242" s="220"/>
      <c r="P242" s="220"/>
      <c r="Q242" s="220"/>
      <c r="R242" s="220"/>
      <c r="S242" s="220"/>
      <c r="T242" s="221"/>
      <c r="AT242" s="222" t="s">
        <v>247</v>
      </c>
      <c r="AU242" s="222" t="s">
        <v>83</v>
      </c>
      <c r="AV242" s="13" t="s">
        <v>22</v>
      </c>
      <c r="AW242" s="13" t="s">
        <v>37</v>
      </c>
      <c r="AX242" s="13" t="s">
        <v>76</v>
      </c>
      <c r="AY242" s="222" t="s">
        <v>236</v>
      </c>
    </row>
    <row r="243" spans="1:65" s="13" customFormat="1" ht="10.199999999999999">
      <c r="B243" s="213"/>
      <c r="C243" s="214"/>
      <c r="D243" s="209" t="s">
        <v>247</v>
      </c>
      <c r="E243" s="215" t="s">
        <v>20</v>
      </c>
      <c r="F243" s="216" t="s">
        <v>387</v>
      </c>
      <c r="G243" s="214"/>
      <c r="H243" s="215" t="s">
        <v>20</v>
      </c>
      <c r="I243" s="217"/>
      <c r="J243" s="214"/>
      <c r="K243" s="214"/>
      <c r="L243" s="218"/>
      <c r="M243" s="219"/>
      <c r="N243" s="220"/>
      <c r="O243" s="220"/>
      <c r="P243" s="220"/>
      <c r="Q243" s="220"/>
      <c r="R243" s="220"/>
      <c r="S243" s="220"/>
      <c r="T243" s="221"/>
      <c r="AT243" s="222" t="s">
        <v>247</v>
      </c>
      <c r="AU243" s="222" t="s">
        <v>83</v>
      </c>
      <c r="AV243" s="13" t="s">
        <v>22</v>
      </c>
      <c r="AW243" s="13" t="s">
        <v>37</v>
      </c>
      <c r="AX243" s="13" t="s">
        <v>76</v>
      </c>
      <c r="AY243" s="222" t="s">
        <v>236</v>
      </c>
    </row>
    <row r="244" spans="1:65" s="14" customFormat="1" ht="10.199999999999999">
      <c r="B244" s="223"/>
      <c r="C244" s="224"/>
      <c r="D244" s="209" t="s">
        <v>247</v>
      </c>
      <c r="E244" s="225" t="s">
        <v>20</v>
      </c>
      <c r="F244" s="226" t="s">
        <v>182</v>
      </c>
      <c r="G244" s="224"/>
      <c r="H244" s="227">
        <v>259.8</v>
      </c>
      <c r="I244" s="228"/>
      <c r="J244" s="224"/>
      <c r="K244" s="224"/>
      <c r="L244" s="229"/>
      <c r="M244" s="230"/>
      <c r="N244" s="231"/>
      <c r="O244" s="231"/>
      <c r="P244" s="231"/>
      <c r="Q244" s="231"/>
      <c r="R244" s="231"/>
      <c r="S244" s="231"/>
      <c r="T244" s="232"/>
      <c r="AT244" s="233" t="s">
        <v>247</v>
      </c>
      <c r="AU244" s="233" t="s">
        <v>83</v>
      </c>
      <c r="AV244" s="14" t="s">
        <v>83</v>
      </c>
      <c r="AW244" s="14" t="s">
        <v>37</v>
      </c>
      <c r="AX244" s="14" t="s">
        <v>22</v>
      </c>
      <c r="AY244" s="233" t="s">
        <v>236</v>
      </c>
    </row>
    <row r="245" spans="1:65" s="2" customFormat="1" ht="22.8">
      <c r="A245" s="36"/>
      <c r="B245" s="37"/>
      <c r="C245" s="196" t="s">
        <v>388</v>
      </c>
      <c r="D245" s="196" t="s">
        <v>238</v>
      </c>
      <c r="E245" s="197" t="s">
        <v>389</v>
      </c>
      <c r="F245" s="198" t="s">
        <v>390</v>
      </c>
      <c r="G245" s="199" t="s">
        <v>328</v>
      </c>
      <c r="H245" s="200">
        <v>98.625</v>
      </c>
      <c r="I245" s="201"/>
      <c r="J245" s="202">
        <f>ROUND(I245*H245,2)</f>
        <v>0</v>
      </c>
      <c r="K245" s="198" t="s">
        <v>242</v>
      </c>
      <c r="L245" s="41"/>
      <c r="M245" s="203" t="s">
        <v>20</v>
      </c>
      <c r="N245" s="204" t="s">
        <v>47</v>
      </c>
      <c r="O245" s="66"/>
      <c r="P245" s="205">
        <f>O245*H245</f>
        <v>0</v>
      </c>
      <c r="Q245" s="205">
        <v>3.0000000000000001E-3</v>
      </c>
      <c r="R245" s="205">
        <f>Q245*H245</f>
        <v>0.295875</v>
      </c>
      <c r="S245" s="205">
        <v>0</v>
      </c>
      <c r="T245" s="206">
        <f>S245*H245</f>
        <v>0</v>
      </c>
      <c r="U245" s="36"/>
      <c r="V245" s="36"/>
      <c r="W245" s="36"/>
      <c r="X245" s="36"/>
      <c r="Y245" s="36"/>
      <c r="Z245" s="36"/>
      <c r="AA245" s="36"/>
      <c r="AB245" s="36"/>
      <c r="AC245" s="36"/>
      <c r="AD245" s="36"/>
      <c r="AE245" s="36"/>
      <c r="AR245" s="207" t="s">
        <v>243</v>
      </c>
      <c r="AT245" s="207" t="s">
        <v>238</v>
      </c>
      <c r="AU245" s="207" t="s">
        <v>83</v>
      </c>
      <c r="AY245" s="19" t="s">
        <v>236</v>
      </c>
      <c r="BE245" s="208">
        <f>IF(N245="základní",J245,0)</f>
        <v>0</v>
      </c>
      <c r="BF245" s="208">
        <f>IF(N245="snížená",J245,0)</f>
        <v>0</v>
      </c>
      <c r="BG245" s="208">
        <f>IF(N245="zákl. přenesená",J245,0)</f>
        <v>0</v>
      </c>
      <c r="BH245" s="208">
        <f>IF(N245="sníž. přenesená",J245,0)</f>
        <v>0</v>
      </c>
      <c r="BI245" s="208">
        <f>IF(N245="nulová",J245,0)</f>
        <v>0</v>
      </c>
      <c r="BJ245" s="19" t="s">
        <v>22</v>
      </c>
      <c r="BK245" s="208">
        <f>ROUND(I245*H245,2)</f>
        <v>0</v>
      </c>
      <c r="BL245" s="19" t="s">
        <v>243</v>
      </c>
      <c r="BM245" s="207" t="s">
        <v>391</v>
      </c>
    </row>
    <row r="246" spans="1:65" s="13" customFormat="1" ht="10.199999999999999">
      <c r="B246" s="213"/>
      <c r="C246" s="214"/>
      <c r="D246" s="209" t="s">
        <v>247</v>
      </c>
      <c r="E246" s="215" t="s">
        <v>20</v>
      </c>
      <c r="F246" s="216" t="s">
        <v>386</v>
      </c>
      <c r="G246" s="214"/>
      <c r="H246" s="215" t="s">
        <v>20</v>
      </c>
      <c r="I246" s="217"/>
      <c r="J246" s="214"/>
      <c r="K246" s="214"/>
      <c r="L246" s="218"/>
      <c r="M246" s="219"/>
      <c r="N246" s="220"/>
      <c r="O246" s="220"/>
      <c r="P246" s="220"/>
      <c r="Q246" s="220"/>
      <c r="R246" s="220"/>
      <c r="S246" s="220"/>
      <c r="T246" s="221"/>
      <c r="AT246" s="222" t="s">
        <v>247</v>
      </c>
      <c r="AU246" s="222" t="s">
        <v>83</v>
      </c>
      <c r="AV246" s="13" t="s">
        <v>22</v>
      </c>
      <c r="AW246" s="13" t="s">
        <v>37</v>
      </c>
      <c r="AX246" s="13" t="s">
        <v>76</v>
      </c>
      <c r="AY246" s="222" t="s">
        <v>236</v>
      </c>
    </row>
    <row r="247" spans="1:65" s="14" customFormat="1" ht="10.199999999999999">
      <c r="B247" s="223"/>
      <c r="C247" s="224"/>
      <c r="D247" s="209" t="s">
        <v>247</v>
      </c>
      <c r="E247" s="225" t="s">
        <v>20</v>
      </c>
      <c r="F247" s="226" t="s">
        <v>392</v>
      </c>
      <c r="G247" s="224"/>
      <c r="H247" s="227">
        <v>39.200000000000003</v>
      </c>
      <c r="I247" s="228"/>
      <c r="J247" s="224"/>
      <c r="K247" s="224"/>
      <c r="L247" s="229"/>
      <c r="M247" s="230"/>
      <c r="N247" s="231"/>
      <c r="O247" s="231"/>
      <c r="P247" s="231"/>
      <c r="Q247" s="231"/>
      <c r="R247" s="231"/>
      <c r="S247" s="231"/>
      <c r="T247" s="232"/>
      <c r="AT247" s="233" t="s">
        <v>247</v>
      </c>
      <c r="AU247" s="233" t="s">
        <v>83</v>
      </c>
      <c r="AV247" s="14" t="s">
        <v>83</v>
      </c>
      <c r="AW247" s="14" t="s">
        <v>37</v>
      </c>
      <c r="AX247" s="14" t="s">
        <v>76</v>
      </c>
      <c r="AY247" s="233" t="s">
        <v>236</v>
      </c>
    </row>
    <row r="248" spans="1:65" s="14" customFormat="1" ht="10.199999999999999">
      <c r="B248" s="223"/>
      <c r="C248" s="224"/>
      <c r="D248" s="209" t="s">
        <v>247</v>
      </c>
      <c r="E248" s="225" t="s">
        <v>20</v>
      </c>
      <c r="F248" s="226" t="s">
        <v>393</v>
      </c>
      <c r="G248" s="224"/>
      <c r="H248" s="227">
        <v>39.700000000000003</v>
      </c>
      <c r="I248" s="228"/>
      <c r="J248" s="224"/>
      <c r="K248" s="224"/>
      <c r="L248" s="229"/>
      <c r="M248" s="230"/>
      <c r="N248" s="231"/>
      <c r="O248" s="231"/>
      <c r="P248" s="231"/>
      <c r="Q248" s="231"/>
      <c r="R248" s="231"/>
      <c r="S248" s="231"/>
      <c r="T248" s="232"/>
      <c r="AT248" s="233" t="s">
        <v>247</v>
      </c>
      <c r="AU248" s="233" t="s">
        <v>83</v>
      </c>
      <c r="AV248" s="14" t="s">
        <v>83</v>
      </c>
      <c r="AW248" s="14" t="s">
        <v>37</v>
      </c>
      <c r="AX248" s="14" t="s">
        <v>76</v>
      </c>
      <c r="AY248" s="233" t="s">
        <v>236</v>
      </c>
    </row>
    <row r="249" spans="1:65" s="15" customFormat="1" ht="10.199999999999999">
      <c r="B249" s="234"/>
      <c r="C249" s="235"/>
      <c r="D249" s="209" t="s">
        <v>247</v>
      </c>
      <c r="E249" s="236" t="s">
        <v>20</v>
      </c>
      <c r="F249" s="237" t="s">
        <v>306</v>
      </c>
      <c r="G249" s="235"/>
      <c r="H249" s="238">
        <v>78.900000000000006</v>
      </c>
      <c r="I249" s="239"/>
      <c r="J249" s="235"/>
      <c r="K249" s="235"/>
      <c r="L249" s="240"/>
      <c r="M249" s="241"/>
      <c r="N249" s="242"/>
      <c r="O249" s="242"/>
      <c r="P249" s="242"/>
      <c r="Q249" s="242"/>
      <c r="R249" s="242"/>
      <c r="S249" s="242"/>
      <c r="T249" s="243"/>
      <c r="AT249" s="244" t="s">
        <v>247</v>
      </c>
      <c r="AU249" s="244" t="s">
        <v>83</v>
      </c>
      <c r="AV249" s="15" t="s">
        <v>254</v>
      </c>
      <c r="AW249" s="15" t="s">
        <v>37</v>
      </c>
      <c r="AX249" s="15" t="s">
        <v>76</v>
      </c>
      <c r="AY249" s="244" t="s">
        <v>236</v>
      </c>
    </row>
    <row r="250" spans="1:65" s="13" customFormat="1" ht="10.199999999999999">
      <c r="B250" s="213"/>
      <c r="C250" s="214"/>
      <c r="D250" s="209" t="s">
        <v>247</v>
      </c>
      <c r="E250" s="215" t="s">
        <v>20</v>
      </c>
      <c r="F250" s="216" t="s">
        <v>394</v>
      </c>
      <c r="G250" s="214"/>
      <c r="H250" s="215" t="s">
        <v>20</v>
      </c>
      <c r="I250" s="217"/>
      <c r="J250" s="214"/>
      <c r="K250" s="214"/>
      <c r="L250" s="218"/>
      <c r="M250" s="219"/>
      <c r="N250" s="220"/>
      <c r="O250" s="220"/>
      <c r="P250" s="220"/>
      <c r="Q250" s="220"/>
      <c r="R250" s="220"/>
      <c r="S250" s="220"/>
      <c r="T250" s="221"/>
      <c r="AT250" s="222" t="s">
        <v>247</v>
      </c>
      <c r="AU250" s="222" t="s">
        <v>83</v>
      </c>
      <c r="AV250" s="13" t="s">
        <v>22</v>
      </c>
      <c r="AW250" s="13" t="s">
        <v>37</v>
      </c>
      <c r="AX250" s="13" t="s">
        <v>76</v>
      </c>
      <c r="AY250" s="222" t="s">
        <v>236</v>
      </c>
    </row>
    <row r="251" spans="1:65" s="14" customFormat="1" ht="10.199999999999999">
      <c r="B251" s="223"/>
      <c r="C251" s="224"/>
      <c r="D251" s="209" t="s">
        <v>247</v>
      </c>
      <c r="E251" s="225" t="s">
        <v>20</v>
      </c>
      <c r="F251" s="226" t="s">
        <v>395</v>
      </c>
      <c r="G251" s="224"/>
      <c r="H251" s="227">
        <v>19.725000000000001</v>
      </c>
      <c r="I251" s="228"/>
      <c r="J251" s="224"/>
      <c r="K251" s="224"/>
      <c r="L251" s="229"/>
      <c r="M251" s="230"/>
      <c r="N251" s="231"/>
      <c r="O251" s="231"/>
      <c r="P251" s="231"/>
      <c r="Q251" s="231"/>
      <c r="R251" s="231"/>
      <c r="S251" s="231"/>
      <c r="T251" s="232"/>
      <c r="AT251" s="233" t="s">
        <v>247</v>
      </c>
      <c r="AU251" s="233" t="s">
        <v>83</v>
      </c>
      <c r="AV251" s="14" t="s">
        <v>83</v>
      </c>
      <c r="AW251" s="14" t="s">
        <v>37</v>
      </c>
      <c r="AX251" s="14" t="s">
        <v>76</v>
      </c>
      <c r="AY251" s="233" t="s">
        <v>236</v>
      </c>
    </row>
    <row r="252" spans="1:65" s="16" customFormat="1" ht="10.199999999999999">
      <c r="B252" s="245"/>
      <c r="C252" s="246"/>
      <c r="D252" s="209" t="s">
        <v>247</v>
      </c>
      <c r="E252" s="247" t="s">
        <v>20</v>
      </c>
      <c r="F252" s="248" t="s">
        <v>309</v>
      </c>
      <c r="G252" s="246"/>
      <c r="H252" s="249">
        <v>98.625</v>
      </c>
      <c r="I252" s="250"/>
      <c r="J252" s="246"/>
      <c r="K252" s="246"/>
      <c r="L252" s="251"/>
      <c r="M252" s="252"/>
      <c r="N252" s="253"/>
      <c r="O252" s="253"/>
      <c r="P252" s="253"/>
      <c r="Q252" s="253"/>
      <c r="R252" s="253"/>
      <c r="S252" s="253"/>
      <c r="T252" s="254"/>
      <c r="AT252" s="255" t="s">
        <v>247</v>
      </c>
      <c r="AU252" s="255" t="s">
        <v>83</v>
      </c>
      <c r="AV252" s="16" t="s">
        <v>243</v>
      </c>
      <c r="AW252" s="16" t="s">
        <v>37</v>
      </c>
      <c r="AX252" s="16" t="s">
        <v>22</v>
      </c>
      <c r="AY252" s="255" t="s">
        <v>236</v>
      </c>
    </row>
    <row r="253" spans="1:65" s="2" customFormat="1" ht="22.8">
      <c r="A253" s="36"/>
      <c r="B253" s="37"/>
      <c r="C253" s="196" t="s">
        <v>396</v>
      </c>
      <c r="D253" s="196" t="s">
        <v>238</v>
      </c>
      <c r="E253" s="197" t="s">
        <v>397</v>
      </c>
      <c r="F253" s="198" t="s">
        <v>398</v>
      </c>
      <c r="G253" s="199" t="s">
        <v>328</v>
      </c>
      <c r="H253" s="200">
        <v>259.8</v>
      </c>
      <c r="I253" s="201"/>
      <c r="J253" s="202">
        <f>ROUND(I253*H253,2)</f>
        <v>0</v>
      </c>
      <c r="K253" s="198" t="s">
        <v>242</v>
      </c>
      <c r="L253" s="41"/>
      <c r="M253" s="203" t="s">
        <v>20</v>
      </c>
      <c r="N253" s="204" t="s">
        <v>47</v>
      </c>
      <c r="O253" s="66"/>
      <c r="P253" s="205">
        <f>O253*H253</f>
        <v>0</v>
      </c>
      <c r="Q253" s="205">
        <v>1.6899999999999998E-2</v>
      </c>
      <c r="R253" s="205">
        <f>Q253*H253</f>
        <v>4.3906200000000002</v>
      </c>
      <c r="S253" s="205">
        <v>0</v>
      </c>
      <c r="T253" s="206">
        <f>S253*H253</f>
        <v>0</v>
      </c>
      <c r="U253" s="36"/>
      <c r="V253" s="36"/>
      <c r="W253" s="36"/>
      <c r="X253" s="36"/>
      <c r="Y253" s="36"/>
      <c r="Z253" s="36"/>
      <c r="AA253" s="36"/>
      <c r="AB253" s="36"/>
      <c r="AC253" s="36"/>
      <c r="AD253" s="36"/>
      <c r="AE253" s="36"/>
      <c r="AR253" s="207" t="s">
        <v>243</v>
      </c>
      <c r="AT253" s="207" t="s">
        <v>238</v>
      </c>
      <c r="AU253" s="207" t="s">
        <v>83</v>
      </c>
      <c r="AY253" s="19" t="s">
        <v>236</v>
      </c>
      <c r="BE253" s="208">
        <f>IF(N253="základní",J253,0)</f>
        <v>0</v>
      </c>
      <c r="BF253" s="208">
        <f>IF(N253="snížená",J253,0)</f>
        <v>0</v>
      </c>
      <c r="BG253" s="208">
        <f>IF(N253="zákl. přenesená",J253,0)</f>
        <v>0</v>
      </c>
      <c r="BH253" s="208">
        <f>IF(N253="sníž. přenesená",J253,0)</f>
        <v>0</v>
      </c>
      <c r="BI253" s="208">
        <f>IF(N253="nulová",J253,0)</f>
        <v>0</v>
      </c>
      <c r="BJ253" s="19" t="s">
        <v>22</v>
      </c>
      <c r="BK253" s="208">
        <f>ROUND(I253*H253,2)</f>
        <v>0</v>
      </c>
      <c r="BL253" s="19" t="s">
        <v>243</v>
      </c>
      <c r="BM253" s="207" t="s">
        <v>399</v>
      </c>
    </row>
    <row r="254" spans="1:65" s="2" customFormat="1" ht="38.4">
      <c r="A254" s="36"/>
      <c r="B254" s="37"/>
      <c r="C254" s="38"/>
      <c r="D254" s="209" t="s">
        <v>245</v>
      </c>
      <c r="E254" s="38"/>
      <c r="F254" s="210" t="s">
        <v>400</v>
      </c>
      <c r="G254" s="38"/>
      <c r="H254" s="38"/>
      <c r="I254" s="118"/>
      <c r="J254" s="38"/>
      <c r="K254" s="38"/>
      <c r="L254" s="41"/>
      <c r="M254" s="211"/>
      <c r="N254" s="212"/>
      <c r="O254" s="66"/>
      <c r="P254" s="66"/>
      <c r="Q254" s="66"/>
      <c r="R254" s="66"/>
      <c r="S254" s="66"/>
      <c r="T254" s="67"/>
      <c r="U254" s="36"/>
      <c r="V254" s="36"/>
      <c r="W254" s="36"/>
      <c r="X254" s="36"/>
      <c r="Y254" s="36"/>
      <c r="Z254" s="36"/>
      <c r="AA254" s="36"/>
      <c r="AB254" s="36"/>
      <c r="AC254" s="36"/>
      <c r="AD254" s="36"/>
      <c r="AE254" s="36"/>
      <c r="AT254" s="19" t="s">
        <v>245</v>
      </c>
      <c r="AU254" s="19" t="s">
        <v>83</v>
      </c>
    </row>
    <row r="255" spans="1:65" s="13" customFormat="1" ht="10.199999999999999">
      <c r="B255" s="213"/>
      <c r="C255" s="214"/>
      <c r="D255" s="209" t="s">
        <v>247</v>
      </c>
      <c r="E255" s="215" t="s">
        <v>20</v>
      </c>
      <c r="F255" s="216" t="s">
        <v>386</v>
      </c>
      <c r="G255" s="214"/>
      <c r="H255" s="215" t="s">
        <v>20</v>
      </c>
      <c r="I255" s="217"/>
      <c r="J255" s="214"/>
      <c r="K255" s="214"/>
      <c r="L255" s="218"/>
      <c r="M255" s="219"/>
      <c r="N255" s="220"/>
      <c r="O255" s="220"/>
      <c r="P255" s="220"/>
      <c r="Q255" s="220"/>
      <c r="R255" s="220"/>
      <c r="S255" s="220"/>
      <c r="T255" s="221"/>
      <c r="AT255" s="222" t="s">
        <v>247</v>
      </c>
      <c r="AU255" s="222" t="s">
        <v>83</v>
      </c>
      <c r="AV255" s="13" t="s">
        <v>22</v>
      </c>
      <c r="AW255" s="13" t="s">
        <v>37</v>
      </c>
      <c r="AX255" s="13" t="s">
        <v>76</v>
      </c>
      <c r="AY255" s="222" t="s">
        <v>236</v>
      </c>
    </row>
    <row r="256" spans="1:65" s="13" customFormat="1" ht="10.199999999999999">
      <c r="B256" s="213"/>
      <c r="C256" s="214"/>
      <c r="D256" s="209" t="s">
        <v>247</v>
      </c>
      <c r="E256" s="215" t="s">
        <v>20</v>
      </c>
      <c r="F256" s="216" t="s">
        <v>401</v>
      </c>
      <c r="G256" s="214"/>
      <c r="H256" s="215" t="s">
        <v>20</v>
      </c>
      <c r="I256" s="217"/>
      <c r="J256" s="214"/>
      <c r="K256" s="214"/>
      <c r="L256" s="218"/>
      <c r="M256" s="219"/>
      <c r="N256" s="220"/>
      <c r="O256" s="220"/>
      <c r="P256" s="220"/>
      <c r="Q256" s="220"/>
      <c r="R256" s="220"/>
      <c r="S256" s="220"/>
      <c r="T256" s="221"/>
      <c r="AT256" s="222" t="s">
        <v>247</v>
      </c>
      <c r="AU256" s="222" t="s">
        <v>83</v>
      </c>
      <c r="AV256" s="13" t="s">
        <v>22</v>
      </c>
      <c r="AW256" s="13" t="s">
        <v>37</v>
      </c>
      <c r="AX256" s="13" t="s">
        <v>76</v>
      </c>
      <c r="AY256" s="222" t="s">
        <v>236</v>
      </c>
    </row>
    <row r="257" spans="1:65" s="14" customFormat="1" ht="10.199999999999999">
      <c r="B257" s="223"/>
      <c r="C257" s="224"/>
      <c r="D257" s="209" t="s">
        <v>247</v>
      </c>
      <c r="E257" s="225" t="s">
        <v>20</v>
      </c>
      <c r="F257" s="226" t="s">
        <v>182</v>
      </c>
      <c r="G257" s="224"/>
      <c r="H257" s="227">
        <v>259.8</v>
      </c>
      <c r="I257" s="228"/>
      <c r="J257" s="224"/>
      <c r="K257" s="224"/>
      <c r="L257" s="229"/>
      <c r="M257" s="230"/>
      <c r="N257" s="231"/>
      <c r="O257" s="231"/>
      <c r="P257" s="231"/>
      <c r="Q257" s="231"/>
      <c r="R257" s="231"/>
      <c r="S257" s="231"/>
      <c r="T257" s="232"/>
      <c r="AT257" s="233" t="s">
        <v>247</v>
      </c>
      <c r="AU257" s="233" t="s">
        <v>83</v>
      </c>
      <c r="AV257" s="14" t="s">
        <v>83</v>
      </c>
      <c r="AW257" s="14" t="s">
        <v>37</v>
      </c>
      <c r="AX257" s="14" t="s">
        <v>22</v>
      </c>
      <c r="AY257" s="233" t="s">
        <v>236</v>
      </c>
    </row>
    <row r="258" spans="1:65" s="2" customFormat="1" ht="22.8">
      <c r="A258" s="36"/>
      <c r="B258" s="37"/>
      <c r="C258" s="196" t="s">
        <v>402</v>
      </c>
      <c r="D258" s="196" t="s">
        <v>238</v>
      </c>
      <c r="E258" s="197" t="s">
        <v>403</v>
      </c>
      <c r="F258" s="198" t="s">
        <v>404</v>
      </c>
      <c r="G258" s="199" t="s">
        <v>328</v>
      </c>
      <c r="H258" s="200">
        <v>300</v>
      </c>
      <c r="I258" s="201"/>
      <c r="J258" s="202">
        <f>ROUND(I258*H258,2)</f>
        <v>0</v>
      </c>
      <c r="K258" s="198" t="s">
        <v>242</v>
      </c>
      <c r="L258" s="41"/>
      <c r="M258" s="203" t="s">
        <v>20</v>
      </c>
      <c r="N258" s="204" t="s">
        <v>47</v>
      </c>
      <c r="O258" s="66"/>
      <c r="P258" s="205">
        <f>O258*H258</f>
        <v>0</v>
      </c>
      <c r="Q258" s="205">
        <v>4.3839999999999999E-3</v>
      </c>
      <c r="R258" s="205">
        <f>Q258*H258</f>
        <v>1.3151999999999999</v>
      </c>
      <c r="S258" s="205">
        <v>0</v>
      </c>
      <c r="T258" s="206">
        <f>S258*H258</f>
        <v>0</v>
      </c>
      <c r="U258" s="36"/>
      <c r="V258" s="36"/>
      <c r="W258" s="36"/>
      <c r="X258" s="36"/>
      <c r="Y258" s="36"/>
      <c r="Z258" s="36"/>
      <c r="AA258" s="36"/>
      <c r="AB258" s="36"/>
      <c r="AC258" s="36"/>
      <c r="AD258" s="36"/>
      <c r="AE258" s="36"/>
      <c r="AR258" s="207" t="s">
        <v>243</v>
      </c>
      <c r="AT258" s="207" t="s">
        <v>238</v>
      </c>
      <c r="AU258" s="207" t="s">
        <v>83</v>
      </c>
      <c r="AY258" s="19" t="s">
        <v>236</v>
      </c>
      <c r="BE258" s="208">
        <f>IF(N258="základní",J258,0)</f>
        <v>0</v>
      </c>
      <c r="BF258" s="208">
        <f>IF(N258="snížená",J258,0)</f>
        <v>0</v>
      </c>
      <c r="BG258" s="208">
        <f>IF(N258="zákl. přenesená",J258,0)</f>
        <v>0</v>
      </c>
      <c r="BH258" s="208">
        <f>IF(N258="sníž. přenesená",J258,0)</f>
        <v>0</v>
      </c>
      <c r="BI258" s="208">
        <f>IF(N258="nulová",J258,0)</f>
        <v>0</v>
      </c>
      <c r="BJ258" s="19" t="s">
        <v>22</v>
      </c>
      <c r="BK258" s="208">
        <f>ROUND(I258*H258,2)</f>
        <v>0</v>
      </c>
      <c r="BL258" s="19" t="s">
        <v>243</v>
      </c>
      <c r="BM258" s="207" t="s">
        <v>405</v>
      </c>
    </row>
    <row r="259" spans="1:65" s="2" customFormat="1" ht="28.8">
      <c r="A259" s="36"/>
      <c r="B259" s="37"/>
      <c r="C259" s="38"/>
      <c r="D259" s="209" t="s">
        <v>245</v>
      </c>
      <c r="E259" s="38"/>
      <c r="F259" s="210" t="s">
        <v>406</v>
      </c>
      <c r="G259" s="38"/>
      <c r="H259" s="38"/>
      <c r="I259" s="118"/>
      <c r="J259" s="38"/>
      <c r="K259" s="38"/>
      <c r="L259" s="41"/>
      <c r="M259" s="211"/>
      <c r="N259" s="212"/>
      <c r="O259" s="66"/>
      <c r="P259" s="66"/>
      <c r="Q259" s="66"/>
      <c r="R259" s="66"/>
      <c r="S259" s="66"/>
      <c r="T259" s="67"/>
      <c r="U259" s="36"/>
      <c r="V259" s="36"/>
      <c r="W259" s="36"/>
      <c r="X259" s="36"/>
      <c r="Y259" s="36"/>
      <c r="Z259" s="36"/>
      <c r="AA259" s="36"/>
      <c r="AB259" s="36"/>
      <c r="AC259" s="36"/>
      <c r="AD259" s="36"/>
      <c r="AE259" s="36"/>
      <c r="AT259" s="19" t="s">
        <v>245</v>
      </c>
      <c r="AU259" s="19" t="s">
        <v>83</v>
      </c>
    </row>
    <row r="260" spans="1:65" s="13" customFormat="1" ht="10.199999999999999">
      <c r="B260" s="213"/>
      <c r="C260" s="214"/>
      <c r="D260" s="209" t="s">
        <v>247</v>
      </c>
      <c r="E260" s="215" t="s">
        <v>20</v>
      </c>
      <c r="F260" s="216" t="s">
        <v>407</v>
      </c>
      <c r="G260" s="214"/>
      <c r="H260" s="215" t="s">
        <v>20</v>
      </c>
      <c r="I260" s="217"/>
      <c r="J260" s="214"/>
      <c r="K260" s="214"/>
      <c r="L260" s="218"/>
      <c r="M260" s="219"/>
      <c r="N260" s="220"/>
      <c r="O260" s="220"/>
      <c r="P260" s="220"/>
      <c r="Q260" s="220"/>
      <c r="R260" s="220"/>
      <c r="S260" s="220"/>
      <c r="T260" s="221"/>
      <c r="AT260" s="222" t="s">
        <v>247</v>
      </c>
      <c r="AU260" s="222" t="s">
        <v>83</v>
      </c>
      <c r="AV260" s="13" t="s">
        <v>22</v>
      </c>
      <c r="AW260" s="13" t="s">
        <v>37</v>
      </c>
      <c r="AX260" s="13" t="s">
        <v>76</v>
      </c>
      <c r="AY260" s="222" t="s">
        <v>236</v>
      </c>
    </row>
    <row r="261" spans="1:65" s="14" customFormat="1" ht="10.199999999999999">
      <c r="B261" s="223"/>
      <c r="C261" s="224"/>
      <c r="D261" s="209" t="s">
        <v>247</v>
      </c>
      <c r="E261" s="225" t="s">
        <v>20</v>
      </c>
      <c r="F261" s="226" t="s">
        <v>408</v>
      </c>
      <c r="G261" s="224"/>
      <c r="H261" s="227">
        <v>300</v>
      </c>
      <c r="I261" s="228"/>
      <c r="J261" s="224"/>
      <c r="K261" s="224"/>
      <c r="L261" s="229"/>
      <c r="M261" s="230"/>
      <c r="N261" s="231"/>
      <c r="O261" s="231"/>
      <c r="P261" s="231"/>
      <c r="Q261" s="231"/>
      <c r="R261" s="231"/>
      <c r="S261" s="231"/>
      <c r="T261" s="232"/>
      <c r="AT261" s="233" t="s">
        <v>247</v>
      </c>
      <c r="AU261" s="233" t="s">
        <v>83</v>
      </c>
      <c r="AV261" s="14" t="s">
        <v>83</v>
      </c>
      <c r="AW261" s="14" t="s">
        <v>37</v>
      </c>
      <c r="AX261" s="14" t="s">
        <v>22</v>
      </c>
      <c r="AY261" s="233" t="s">
        <v>236</v>
      </c>
    </row>
    <row r="262" spans="1:65" s="2" customFormat="1" ht="11.4">
      <c r="A262" s="36"/>
      <c r="B262" s="37"/>
      <c r="C262" s="196" t="s">
        <v>409</v>
      </c>
      <c r="D262" s="196" t="s">
        <v>238</v>
      </c>
      <c r="E262" s="197" t="s">
        <v>410</v>
      </c>
      <c r="F262" s="198" t="s">
        <v>411</v>
      </c>
      <c r="G262" s="199" t="s">
        <v>328</v>
      </c>
      <c r="H262" s="200">
        <v>4345.22</v>
      </c>
      <c r="I262" s="201"/>
      <c r="J262" s="202">
        <f>ROUND(I262*H262,2)</f>
        <v>0</v>
      </c>
      <c r="K262" s="198" t="s">
        <v>242</v>
      </c>
      <c r="L262" s="41"/>
      <c r="M262" s="203" t="s">
        <v>20</v>
      </c>
      <c r="N262" s="204" t="s">
        <v>47</v>
      </c>
      <c r="O262" s="66"/>
      <c r="P262" s="205">
        <f>O262*H262</f>
        <v>0</v>
      </c>
      <c r="Q262" s="205">
        <v>3.0000000000000001E-3</v>
      </c>
      <c r="R262" s="205">
        <f>Q262*H262</f>
        <v>13.035660000000002</v>
      </c>
      <c r="S262" s="205">
        <v>0</v>
      </c>
      <c r="T262" s="206">
        <f>S262*H262</f>
        <v>0</v>
      </c>
      <c r="U262" s="36"/>
      <c r="V262" s="36"/>
      <c r="W262" s="36"/>
      <c r="X262" s="36"/>
      <c r="Y262" s="36"/>
      <c r="Z262" s="36"/>
      <c r="AA262" s="36"/>
      <c r="AB262" s="36"/>
      <c r="AC262" s="36"/>
      <c r="AD262" s="36"/>
      <c r="AE262" s="36"/>
      <c r="AR262" s="207" t="s">
        <v>243</v>
      </c>
      <c r="AT262" s="207" t="s">
        <v>238</v>
      </c>
      <c r="AU262" s="207" t="s">
        <v>83</v>
      </c>
      <c r="AY262" s="19" t="s">
        <v>236</v>
      </c>
      <c r="BE262" s="208">
        <f>IF(N262="základní",J262,0)</f>
        <v>0</v>
      </c>
      <c r="BF262" s="208">
        <f>IF(N262="snížená",J262,0)</f>
        <v>0</v>
      </c>
      <c r="BG262" s="208">
        <f>IF(N262="zákl. přenesená",J262,0)</f>
        <v>0</v>
      </c>
      <c r="BH262" s="208">
        <f>IF(N262="sníž. přenesená",J262,0)</f>
        <v>0</v>
      </c>
      <c r="BI262" s="208">
        <f>IF(N262="nulová",J262,0)</f>
        <v>0</v>
      </c>
      <c r="BJ262" s="19" t="s">
        <v>22</v>
      </c>
      <c r="BK262" s="208">
        <f>ROUND(I262*H262,2)</f>
        <v>0</v>
      </c>
      <c r="BL262" s="19" t="s">
        <v>243</v>
      </c>
      <c r="BM262" s="207" t="s">
        <v>412</v>
      </c>
    </row>
    <row r="263" spans="1:65" s="13" customFormat="1" ht="10.199999999999999">
      <c r="B263" s="213"/>
      <c r="C263" s="214"/>
      <c r="D263" s="209" t="s">
        <v>247</v>
      </c>
      <c r="E263" s="215" t="s">
        <v>20</v>
      </c>
      <c r="F263" s="216" t="s">
        <v>386</v>
      </c>
      <c r="G263" s="214"/>
      <c r="H263" s="215" t="s">
        <v>20</v>
      </c>
      <c r="I263" s="217"/>
      <c r="J263" s="214"/>
      <c r="K263" s="214"/>
      <c r="L263" s="218"/>
      <c r="M263" s="219"/>
      <c r="N263" s="220"/>
      <c r="O263" s="220"/>
      <c r="P263" s="220"/>
      <c r="Q263" s="220"/>
      <c r="R263" s="220"/>
      <c r="S263" s="220"/>
      <c r="T263" s="221"/>
      <c r="AT263" s="222" t="s">
        <v>247</v>
      </c>
      <c r="AU263" s="222" t="s">
        <v>83</v>
      </c>
      <c r="AV263" s="13" t="s">
        <v>22</v>
      </c>
      <c r="AW263" s="13" t="s">
        <v>37</v>
      </c>
      <c r="AX263" s="13" t="s">
        <v>76</v>
      </c>
      <c r="AY263" s="222" t="s">
        <v>236</v>
      </c>
    </row>
    <row r="264" spans="1:65" s="13" customFormat="1" ht="10.199999999999999">
      <c r="B264" s="213"/>
      <c r="C264" s="214"/>
      <c r="D264" s="209" t="s">
        <v>247</v>
      </c>
      <c r="E264" s="215" t="s">
        <v>20</v>
      </c>
      <c r="F264" s="216" t="s">
        <v>413</v>
      </c>
      <c r="G264" s="214"/>
      <c r="H264" s="215" t="s">
        <v>20</v>
      </c>
      <c r="I264" s="217"/>
      <c r="J264" s="214"/>
      <c r="K264" s="214"/>
      <c r="L264" s="218"/>
      <c r="M264" s="219"/>
      <c r="N264" s="220"/>
      <c r="O264" s="220"/>
      <c r="P264" s="220"/>
      <c r="Q264" s="220"/>
      <c r="R264" s="220"/>
      <c r="S264" s="220"/>
      <c r="T264" s="221"/>
      <c r="AT264" s="222" t="s">
        <v>247</v>
      </c>
      <c r="AU264" s="222" t="s">
        <v>83</v>
      </c>
      <c r="AV264" s="13" t="s">
        <v>22</v>
      </c>
      <c r="AW264" s="13" t="s">
        <v>37</v>
      </c>
      <c r="AX264" s="13" t="s">
        <v>76</v>
      </c>
      <c r="AY264" s="222" t="s">
        <v>236</v>
      </c>
    </row>
    <row r="265" spans="1:65" s="14" customFormat="1" ht="10.199999999999999">
      <c r="B265" s="223"/>
      <c r="C265" s="224"/>
      <c r="D265" s="209" t="s">
        <v>247</v>
      </c>
      <c r="E265" s="225" t="s">
        <v>20</v>
      </c>
      <c r="F265" s="226" t="s">
        <v>414</v>
      </c>
      <c r="G265" s="224"/>
      <c r="H265" s="227">
        <v>4345.22</v>
      </c>
      <c r="I265" s="228"/>
      <c r="J265" s="224"/>
      <c r="K265" s="224"/>
      <c r="L265" s="229"/>
      <c r="M265" s="230"/>
      <c r="N265" s="231"/>
      <c r="O265" s="231"/>
      <c r="P265" s="231"/>
      <c r="Q265" s="231"/>
      <c r="R265" s="231"/>
      <c r="S265" s="231"/>
      <c r="T265" s="232"/>
      <c r="AT265" s="233" t="s">
        <v>247</v>
      </c>
      <c r="AU265" s="233" t="s">
        <v>83</v>
      </c>
      <c r="AV265" s="14" t="s">
        <v>83</v>
      </c>
      <c r="AW265" s="14" t="s">
        <v>37</v>
      </c>
      <c r="AX265" s="14" t="s">
        <v>22</v>
      </c>
      <c r="AY265" s="233" t="s">
        <v>236</v>
      </c>
    </row>
    <row r="266" spans="1:65" s="2" customFormat="1" ht="22.8">
      <c r="A266" s="36"/>
      <c r="B266" s="37"/>
      <c r="C266" s="196" t="s">
        <v>415</v>
      </c>
      <c r="D266" s="196" t="s">
        <v>238</v>
      </c>
      <c r="E266" s="197" t="s">
        <v>416</v>
      </c>
      <c r="F266" s="198" t="s">
        <v>417</v>
      </c>
      <c r="G266" s="199" t="s">
        <v>328</v>
      </c>
      <c r="H266" s="200">
        <v>186.13</v>
      </c>
      <c r="I266" s="201"/>
      <c r="J266" s="202">
        <f>ROUND(I266*H266,2)</f>
        <v>0</v>
      </c>
      <c r="K266" s="198" t="s">
        <v>242</v>
      </c>
      <c r="L266" s="41"/>
      <c r="M266" s="203" t="s">
        <v>20</v>
      </c>
      <c r="N266" s="204" t="s">
        <v>47</v>
      </c>
      <c r="O266" s="66"/>
      <c r="P266" s="205">
        <f>O266*H266</f>
        <v>0</v>
      </c>
      <c r="Q266" s="205">
        <v>1.8380000000000001E-2</v>
      </c>
      <c r="R266" s="205">
        <f>Q266*H266</f>
        <v>3.4210693999999999</v>
      </c>
      <c r="S266" s="205">
        <v>0</v>
      </c>
      <c r="T266" s="206">
        <f>S266*H266</f>
        <v>0</v>
      </c>
      <c r="U266" s="36"/>
      <c r="V266" s="36"/>
      <c r="W266" s="36"/>
      <c r="X266" s="36"/>
      <c r="Y266" s="36"/>
      <c r="Z266" s="36"/>
      <c r="AA266" s="36"/>
      <c r="AB266" s="36"/>
      <c r="AC266" s="36"/>
      <c r="AD266" s="36"/>
      <c r="AE266" s="36"/>
      <c r="AR266" s="207" t="s">
        <v>243</v>
      </c>
      <c r="AT266" s="207" t="s">
        <v>238</v>
      </c>
      <c r="AU266" s="207" t="s">
        <v>83</v>
      </c>
      <c r="AY266" s="19" t="s">
        <v>236</v>
      </c>
      <c r="BE266" s="208">
        <f>IF(N266="základní",J266,0)</f>
        <v>0</v>
      </c>
      <c r="BF266" s="208">
        <f>IF(N266="snížená",J266,0)</f>
        <v>0</v>
      </c>
      <c r="BG266" s="208">
        <f>IF(N266="zákl. přenesená",J266,0)</f>
        <v>0</v>
      </c>
      <c r="BH266" s="208">
        <f>IF(N266="sníž. přenesená",J266,0)</f>
        <v>0</v>
      </c>
      <c r="BI266" s="208">
        <f>IF(N266="nulová",J266,0)</f>
        <v>0</v>
      </c>
      <c r="BJ266" s="19" t="s">
        <v>22</v>
      </c>
      <c r="BK266" s="208">
        <f>ROUND(I266*H266,2)</f>
        <v>0</v>
      </c>
      <c r="BL266" s="19" t="s">
        <v>243</v>
      </c>
      <c r="BM266" s="207" t="s">
        <v>418</v>
      </c>
    </row>
    <row r="267" spans="1:65" s="2" customFormat="1" ht="67.2">
      <c r="A267" s="36"/>
      <c r="B267" s="37"/>
      <c r="C267" s="38"/>
      <c r="D267" s="209" t="s">
        <v>245</v>
      </c>
      <c r="E267" s="38"/>
      <c r="F267" s="210" t="s">
        <v>419</v>
      </c>
      <c r="G267" s="38"/>
      <c r="H267" s="38"/>
      <c r="I267" s="118"/>
      <c r="J267" s="38"/>
      <c r="K267" s="38"/>
      <c r="L267" s="41"/>
      <c r="M267" s="211"/>
      <c r="N267" s="212"/>
      <c r="O267" s="66"/>
      <c r="P267" s="66"/>
      <c r="Q267" s="66"/>
      <c r="R267" s="66"/>
      <c r="S267" s="66"/>
      <c r="T267" s="67"/>
      <c r="U267" s="36"/>
      <c r="V267" s="36"/>
      <c r="W267" s="36"/>
      <c r="X267" s="36"/>
      <c r="Y267" s="36"/>
      <c r="Z267" s="36"/>
      <c r="AA267" s="36"/>
      <c r="AB267" s="36"/>
      <c r="AC267" s="36"/>
      <c r="AD267" s="36"/>
      <c r="AE267" s="36"/>
      <c r="AT267" s="19" t="s">
        <v>245</v>
      </c>
      <c r="AU267" s="19" t="s">
        <v>83</v>
      </c>
    </row>
    <row r="268" spans="1:65" s="13" customFormat="1" ht="10.199999999999999">
      <c r="B268" s="213"/>
      <c r="C268" s="214"/>
      <c r="D268" s="209" t="s">
        <v>247</v>
      </c>
      <c r="E268" s="215" t="s">
        <v>20</v>
      </c>
      <c r="F268" s="216" t="s">
        <v>420</v>
      </c>
      <c r="G268" s="214"/>
      <c r="H268" s="215" t="s">
        <v>20</v>
      </c>
      <c r="I268" s="217"/>
      <c r="J268" s="214"/>
      <c r="K268" s="214"/>
      <c r="L268" s="218"/>
      <c r="M268" s="219"/>
      <c r="N268" s="220"/>
      <c r="O268" s="220"/>
      <c r="P268" s="220"/>
      <c r="Q268" s="220"/>
      <c r="R268" s="220"/>
      <c r="S268" s="220"/>
      <c r="T268" s="221"/>
      <c r="AT268" s="222" t="s">
        <v>247</v>
      </c>
      <c r="AU268" s="222" t="s">
        <v>83</v>
      </c>
      <c r="AV268" s="13" t="s">
        <v>22</v>
      </c>
      <c r="AW268" s="13" t="s">
        <v>37</v>
      </c>
      <c r="AX268" s="13" t="s">
        <v>76</v>
      </c>
      <c r="AY268" s="222" t="s">
        <v>236</v>
      </c>
    </row>
    <row r="269" spans="1:65" s="14" customFormat="1" ht="10.199999999999999">
      <c r="B269" s="223"/>
      <c r="C269" s="224"/>
      <c r="D269" s="209" t="s">
        <v>247</v>
      </c>
      <c r="E269" s="225" t="s">
        <v>20</v>
      </c>
      <c r="F269" s="226" t="s">
        <v>421</v>
      </c>
      <c r="G269" s="224"/>
      <c r="H269" s="227">
        <v>58.78</v>
      </c>
      <c r="I269" s="228"/>
      <c r="J269" s="224"/>
      <c r="K269" s="224"/>
      <c r="L269" s="229"/>
      <c r="M269" s="230"/>
      <c r="N269" s="231"/>
      <c r="O269" s="231"/>
      <c r="P269" s="231"/>
      <c r="Q269" s="231"/>
      <c r="R269" s="231"/>
      <c r="S269" s="231"/>
      <c r="T269" s="232"/>
      <c r="AT269" s="233" t="s">
        <v>247</v>
      </c>
      <c r="AU269" s="233" t="s">
        <v>83</v>
      </c>
      <c r="AV269" s="14" t="s">
        <v>83</v>
      </c>
      <c r="AW269" s="14" t="s">
        <v>37</v>
      </c>
      <c r="AX269" s="14" t="s">
        <v>76</v>
      </c>
      <c r="AY269" s="233" t="s">
        <v>236</v>
      </c>
    </row>
    <row r="270" spans="1:65" s="14" customFormat="1" ht="10.199999999999999">
      <c r="B270" s="223"/>
      <c r="C270" s="224"/>
      <c r="D270" s="209" t="s">
        <v>247</v>
      </c>
      <c r="E270" s="225" t="s">
        <v>20</v>
      </c>
      <c r="F270" s="226" t="s">
        <v>422</v>
      </c>
      <c r="G270" s="224"/>
      <c r="H270" s="227">
        <v>127.35</v>
      </c>
      <c r="I270" s="228"/>
      <c r="J270" s="224"/>
      <c r="K270" s="224"/>
      <c r="L270" s="229"/>
      <c r="M270" s="230"/>
      <c r="N270" s="231"/>
      <c r="O270" s="231"/>
      <c r="P270" s="231"/>
      <c r="Q270" s="231"/>
      <c r="R270" s="231"/>
      <c r="S270" s="231"/>
      <c r="T270" s="232"/>
      <c r="AT270" s="233" t="s">
        <v>247</v>
      </c>
      <c r="AU270" s="233" t="s">
        <v>83</v>
      </c>
      <c r="AV270" s="14" t="s">
        <v>83</v>
      </c>
      <c r="AW270" s="14" t="s">
        <v>37</v>
      </c>
      <c r="AX270" s="14" t="s">
        <v>76</v>
      </c>
      <c r="AY270" s="233" t="s">
        <v>236</v>
      </c>
    </row>
    <row r="271" spans="1:65" s="16" customFormat="1" ht="10.199999999999999">
      <c r="B271" s="245"/>
      <c r="C271" s="246"/>
      <c r="D271" s="209" t="s">
        <v>247</v>
      </c>
      <c r="E271" s="247" t="s">
        <v>20</v>
      </c>
      <c r="F271" s="248" t="s">
        <v>309</v>
      </c>
      <c r="G271" s="246"/>
      <c r="H271" s="249">
        <v>186.13</v>
      </c>
      <c r="I271" s="250"/>
      <c r="J271" s="246"/>
      <c r="K271" s="246"/>
      <c r="L271" s="251"/>
      <c r="M271" s="252"/>
      <c r="N271" s="253"/>
      <c r="O271" s="253"/>
      <c r="P271" s="253"/>
      <c r="Q271" s="253"/>
      <c r="R271" s="253"/>
      <c r="S271" s="253"/>
      <c r="T271" s="254"/>
      <c r="AT271" s="255" t="s">
        <v>247</v>
      </c>
      <c r="AU271" s="255" t="s">
        <v>83</v>
      </c>
      <c r="AV271" s="16" t="s">
        <v>243</v>
      </c>
      <c r="AW271" s="16" t="s">
        <v>37</v>
      </c>
      <c r="AX271" s="16" t="s">
        <v>22</v>
      </c>
      <c r="AY271" s="255" t="s">
        <v>236</v>
      </c>
    </row>
    <row r="272" spans="1:65" s="2" customFormat="1" ht="11.4">
      <c r="A272" s="36"/>
      <c r="B272" s="37"/>
      <c r="C272" s="196" t="s">
        <v>423</v>
      </c>
      <c r="D272" s="196" t="s">
        <v>238</v>
      </c>
      <c r="E272" s="197" t="s">
        <v>424</v>
      </c>
      <c r="F272" s="198" t="s">
        <v>425</v>
      </c>
      <c r="G272" s="199" t="s">
        <v>328</v>
      </c>
      <c r="H272" s="200">
        <v>7.7729999999999997</v>
      </c>
      <c r="I272" s="201"/>
      <c r="J272" s="202">
        <f>ROUND(I272*H272,2)</f>
        <v>0</v>
      </c>
      <c r="K272" s="198" t="s">
        <v>242</v>
      </c>
      <c r="L272" s="41"/>
      <c r="M272" s="203" t="s">
        <v>20</v>
      </c>
      <c r="N272" s="204" t="s">
        <v>47</v>
      </c>
      <c r="O272" s="66"/>
      <c r="P272" s="205">
        <f>O272*H272</f>
        <v>0</v>
      </c>
      <c r="Q272" s="205">
        <v>3.8199999999999998E-2</v>
      </c>
      <c r="R272" s="205">
        <f>Q272*H272</f>
        <v>0.29692859999999999</v>
      </c>
      <c r="S272" s="205">
        <v>0</v>
      </c>
      <c r="T272" s="206">
        <f>S272*H272</f>
        <v>0</v>
      </c>
      <c r="U272" s="36"/>
      <c r="V272" s="36"/>
      <c r="W272" s="36"/>
      <c r="X272" s="36"/>
      <c r="Y272" s="36"/>
      <c r="Z272" s="36"/>
      <c r="AA272" s="36"/>
      <c r="AB272" s="36"/>
      <c r="AC272" s="36"/>
      <c r="AD272" s="36"/>
      <c r="AE272" s="36"/>
      <c r="AR272" s="207" t="s">
        <v>243</v>
      </c>
      <c r="AT272" s="207" t="s">
        <v>238</v>
      </c>
      <c r="AU272" s="207" t="s">
        <v>83</v>
      </c>
      <c r="AY272" s="19" t="s">
        <v>236</v>
      </c>
      <c r="BE272" s="208">
        <f>IF(N272="základní",J272,0)</f>
        <v>0</v>
      </c>
      <c r="BF272" s="208">
        <f>IF(N272="snížená",J272,0)</f>
        <v>0</v>
      </c>
      <c r="BG272" s="208">
        <f>IF(N272="zákl. přenesená",J272,0)</f>
        <v>0</v>
      </c>
      <c r="BH272" s="208">
        <f>IF(N272="sníž. přenesená",J272,0)</f>
        <v>0</v>
      </c>
      <c r="BI272" s="208">
        <f>IF(N272="nulová",J272,0)</f>
        <v>0</v>
      </c>
      <c r="BJ272" s="19" t="s">
        <v>22</v>
      </c>
      <c r="BK272" s="208">
        <f>ROUND(I272*H272,2)</f>
        <v>0</v>
      </c>
      <c r="BL272" s="19" t="s">
        <v>243</v>
      </c>
      <c r="BM272" s="207" t="s">
        <v>426</v>
      </c>
    </row>
    <row r="273" spans="1:65" s="13" customFormat="1" ht="10.199999999999999">
      <c r="B273" s="213"/>
      <c r="C273" s="214"/>
      <c r="D273" s="209" t="s">
        <v>247</v>
      </c>
      <c r="E273" s="215" t="s">
        <v>20</v>
      </c>
      <c r="F273" s="216" t="s">
        <v>427</v>
      </c>
      <c r="G273" s="214"/>
      <c r="H273" s="215" t="s">
        <v>20</v>
      </c>
      <c r="I273" s="217"/>
      <c r="J273" s="214"/>
      <c r="K273" s="214"/>
      <c r="L273" s="218"/>
      <c r="M273" s="219"/>
      <c r="N273" s="220"/>
      <c r="O273" s="220"/>
      <c r="P273" s="220"/>
      <c r="Q273" s="220"/>
      <c r="R273" s="220"/>
      <c r="S273" s="220"/>
      <c r="T273" s="221"/>
      <c r="AT273" s="222" t="s">
        <v>247</v>
      </c>
      <c r="AU273" s="222" t="s">
        <v>83</v>
      </c>
      <c r="AV273" s="13" t="s">
        <v>22</v>
      </c>
      <c r="AW273" s="13" t="s">
        <v>37</v>
      </c>
      <c r="AX273" s="13" t="s">
        <v>76</v>
      </c>
      <c r="AY273" s="222" t="s">
        <v>236</v>
      </c>
    </row>
    <row r="274" spans="1:65" s="13" customFormat="1" ht="10.199999999999999">
      <c r="B274" s="213"/>
      <c r="C274" s="214"/>
      <c r="D274" s="209" t="s">
        <v>247</v>
      </c>
      <c r="E274" s="215" t="s">
        <v>20</v>
      </c>
      <c r="F274" s="216" t="s">
        <v>428</v>
      </c>
      <c r="G274" s="214"/>
      <c r="H274" s="215" t="s">
        <v>20</v>
      </c>
      <c r="I274" s="217"/>
      <c r="J274" s="214"/>
      <c r="K274" s="214"/>
      <c r="L274" s="218"/>
      <c r="M274" s="219"/>
      <c r="N274" s="220"/>
      <c r="O274" s="220"/>
      <c r="P274" s="220"/>
      <c r="Q274" s="220"/>
      <c r="R274" s="220"/>
      <c r="S274" s="220"/>
      <c r="T274" s="221"/>
      <c r="AT274" s="222" t="s">
        <v>247</v>
      </c>
      <c r="AU274" s="222" t="s">
        <v>83</v>
      </c>
      <c r="AV274" s="13" t="s">
        <v>22</v>
      </c>
      <c r="AW274" s="13" t="s">
        <v>37</v>
      </c>
      <c r="AX274" s="13" t="s">
        <v>76</v>
      </c>
      <c r="AY274" s="222" t="s">
        <v>236</v>
      </c>
    </row>
    <row r="275" spans="1:65" s="14" customFormat="1" ht="10.199999999999999">
      <c r="B275" s="223"/>
      <c r="C275" s="224"/>
      <c r="D275" s="209" t="s">
        <v>247</v>
      </c>
      <c r="E275" s="225" t="s">
        <v>20</v>
      </c>
      <c r="F275" s="226" t="s">
        <v>429</v>
      </c>
      <c r="G275" s="224"/>
      <c r="H275" s="227">
        <v>2.3039999999999998</v>
      </c>
      <c r="I275" s="228"/>
      <c r="J275" s="224"/>
      <c r="K275" s="224"/>
      <c r="L275" s="229"/>
      <c r="M275" s="230"/>
      <c r="N275" s="231"/>
      <c r="O275" s="231"/>
      <c r="P275" s="231"/>
      <c r="Q275" s="231"/>
      <c r="R275" s="231"/>
      <c r="S275" s="231"/>
      <c r="T275" s="232"/>
      <c r="AT275" s="233" t="s">
        <v>247</v>
      </c>
      <c r="AU275" s="233" t="s">
        <v>83</v>
      </c>
      <c r="AV275" s="14" t="s">
        <v>83</v>
      </c>
      <c r="AW275" s="14" t="s">
        <v>37</v>
      </c>
      <c r="AX275" s="14" t="s">
        <v>76</v>
      </c>
      <c r="AY275" s="233" t="s">
        <v>236</v>
      </c>
    </row>
    <row r="276" spans="1:65" s="14" customFormat="1" ht="10.199999999999999">
      <c r="B276" s="223"/>
      <c r="C276" s="224"/>
      <c r="D276" s="209" t="s">
        <v>247</v>
      </c>
      <c r="E276" s="225" t="s">
        <v>20</v>
      </c>
      <c r="F276" s="226" t="s">
        <v>429</v>
      </c>
      <c r="G276" s="224"/>
      <c r="H276" s="227">
        <v>2.3039999999999998</v>
      </c>
      <c r="I276" s="228"/>
      <c r="J276" s="224"/>
      <c r="K276" s="224"/>
      <c r="L276" s="229"/>
      <c r="M276" s="230"/>
      <c r="N276" s="231"/>
      <c r="O276" s="231"/>
      <c r="P276" s="231"/>
      <c r="Q276" s="231"/>
      <c r="R276" s="231"/>
      <c r="S276" s="231"/>
      <c r="T276" s="232"/>
      <c r="AT276" s="233" t="s">
        <v>247</v>
      </c>
      <c r="AU276" s="233" t="s">
        <v>83</v>
      </c>
      <c r="AV276" s="14" t="s">
        <v>83</v>
      </c>
      <c r="AW276" s="14" t="s">
        <v>37</v>
      </c>
      <c r="AX276" s="14" t="s">
        <v>76</v>
      </c>
      <c r="AY276" s="233" t="s">
        <v>236</v>
      </c>
    </row>
    <row r="277" spans="1:65" s="14" customFormat="1" ht="10.199999999999999">
      <c r="B277" s="223"/>
      <c r="C277" s="224"/>
      <c r="D277" s="209" t="s">
        <v>247</v>
      </c>
      <c r="E277" s="225" t="s">
        <v>20</v>
      </c>
      <c r="F277" s="226" t="s">
        <v>430</v>
      </c>
      <c r="G277" s="224"/>
      <c r="H277" s="227">
        <v>0.85299999999999998</v>
      </c>
      <c r="I277" s="228"/>
      <c r="J277" s="224"/>
      <c r="K277" s="224"/>
      <c r="L277" s="229"/>
      <c r="M277" s="230"/>
      <c r="N277" s="231"/>
      <c r="O277" s="231"/>
      <c r="P277" s="231"/>
      <c r="Q277" s="231"/>
      <c r="R277" s="231"/>
      <c r="S277" s="231"/>
      <c r="T277" s="232"/>
      <c r="AT277" s="233" t="s">
        <v>247</v>
      </c>
      <c r="AU277" s="233" t="s">
        <v>83</v>
      </c>
      <c r="AV277" s="14" t="s">
        <v>83</v>
      </c>
      <c r="AW277" s="14" t="s">
        <v>37</v>
      </c>
      <c r="AX277" s="14" t="s">
        <v>76</v>
      </c>
      <c r="AY277" s="233" t="s">
        <v>236</v>
      </c>
    </row>
    <row r="278" spans="1:65" s="14" customFormat="1" ht="10.199999999999999">
      <c r="B278" s="223"/>
      <c r="C278" s="224"/>
      <c r="D278" s="209" t="s">
        <v>247</v>
      </c>
      <c r="E278" s="225" t="s">
        <v>20</v>
      </c>
      <c r="F278" s="226" t="s">
        <v>431</v>
      </c>
      <c r="G278" s="224"/>
      <c r="H278" s="227">
        <v>0.72799999999999998</v>
      </c>
      <c r="I278" s="228"/>
      <c r="J278" s="224"/>
      <c r="K278" s="224"/>
      <c r="L278" s="229"/>
      <c r="M278" s="230"/>
      <c r="N278" s="231"/>
      <c r="O278" s="231"/>
      <c r="P278" s="231"/>
      <c r="Q278" s="231"/>
      <c r="R278" s="231"/>
      <c r="S278" s="231"/>
      <c r="T278" s="232"/>
      <c r="AT278" s="233" t="s">
        <v>247</v>
      </c>
      <c r="AU278" s="233" t="s">
        <v>83</v>
      </c>
      <c r="AV278" s="14" t="s">
        <v>83</v>
      </c>
      <c r="AW278" s="14" t="s">
        <v>37</v>
      </c>
      <c r="AX278" s="14" t="s">
        <v>76</v>
      </c>
      <c r="AY278" s="233" t="s">
        <v>236</v>
      </c>
    </row>
    <row r="279" spans="1:65" s="14" customFormat="1" ht="10.199999999999999">
      <c r="B279" s="223"/>
      <c r="C279" s="224"/>
      <c r="D279" s="209" t="s">
        <v>247</v>
      </c>
      <c r="E279" s="225" t="s">
        <v>20</v>
      </c>
      <c r="F279" s="226" t="s">
        <v>432</v>
      </c>
      <c r="G279" s="224"/>
      <c r="H279" s="227">
        <v>1.5840000000000001</v>
      </c>
      <c r="I279" s="228"/>
      <c r="J279" s="224"/>
      <c r="K279" s="224"/>
      <c r="L279" s="229"/>
      <c r="M279" s="230"/>
      <c r="N279" s="231"/>
      <c r="O279" s="231"/>
      <c r="P279" s="231"/>
      <c r="Q279" s="231"/>
      <c r="R279" s="231"/>
      <c r="S279" s="231"/>
      <c r="T279" s="232"/>
      <c r="AT279" s="233" t="s">
        <v>247</v>
      </c>
      <c r="AU279" s="233" t="s">
        <v>83</v>
      </c>
      <c r="AV279" s="14" t="s">
        <v>83</v>
      </c>
      <c r="AW279" s="14" t="s">
        <v>37</v>
      </c>
      <c r="AX279" s="14" t="s">
        <v>76</v>
      </c>
      <c r="AY279" s="233" t="s">
        <v>236</v>
      </c>
    </row>
    <row r="280" spans="1:65" s="16" customFormat="1" ht="10.199999999999999">
      <c r="B280" s="245"/>
      <c r="C280" s="246"/>
      <c r="D280" s="209" t="s">
        <v>247</v>
      </c>
      <c r="E280" s="247" t="s">
        <v>20</v>
      </c>
      <c r="F280" s="248" t="s">
        <v>309</v>
      </c>
      <c r="G280" s="246"/>
      <c r="H280" s="249">
        <v>7.7729999999999997</v>
      </c>
      <c r="I280" s="250"/>
      <c r="J280" s="246"/>
      <c r="K280" s="246"/>
      <c r="L280" s="251"/>
      <c r="M280" s="252"/>
      <c r="N280" s="253"/>
      <c r="O280" s="253"/>
      <c r="P280" s="253"/>
      <c r="Q280" s="253"/>
      <c r="R280" s="253"/>
      <c r="S280" s="253"/>
      <c r="T280" s="254"/>
      <c r="AT280" s="255" t="s">
        <v>247</v>
      </c>
      <c r="AU280" s="255" t="s">
        <v>83</v>
      </c>
      <c r="AV280" s="16" t="s">
        <v>243</v>
      </c>
      <c r="AW280" s="16" t="s">
        <v>37</v>
      </c>
      <c r="AX280" s="16" t="s">
        <v>22</v>
      </c>
      <c r="AY280" s="255" t="s">
        <v>236</v>
      </c>
    </row>
    <row r="281" spans="1:65" s="2" customFormat="1" ht="22.8">
      <c r="A281" s="36"/>
      <c r="B281" s="37"/>
      <c r="C281" s="196" t="s">
        <v>433</v>
      </c>
      <c r="D281" s="196" t="s">
        <v>238</v>
      </c>
      <c r="E281" s="197" t="s">
        <v>434</v>
      </c>
      <c r="F281" s="198" t="s">
        <v>435</v>
      </c>
      <c r="G281" s="199" t="s">
        <v>328</v>
      </c>
      <c r="H281" s="200">
        <v>4345.22</v>
      </c>
      <c r="I281" s="201"/>
      <c r="J281" s="202">
        <f>ROUND(I281*H281,2)</f>
        <v>0</v>
      </c>
      <c r="K281" s="198" t="s">
        <v>242</v>
      </c>
      <c r="L281" s="41"/>
      <c r="M281" s="203" t="s">
        <v>20</v>
      </c>
      <c r="N281" s="204" t="s">
        <v>47</v>
      </c>
      <c r="O281" s="66"/>
      <c r="P281" s="205">
        <f>O281*H281</f>
        <v>0</v>
      </c>
      <c r="Q281" s="205">
        <v>2.6200000000000001E-2</v>
      </c>
      <c r="R281" s="205">
        <f>Q281*H281</f>
        <v>113.84476400000001</v>
      </c>
      <c r="S281" s="205">
        <v>0</v>
      </c>
      <c r="T281" s="206">
        <f>S281*H281</f>
        <v>0</v>
      </c>
      <c r="U281" s="36"/>
      <c r="V281" s="36"/>
      <c r="W281" s="36"/>
      <c r="X281" s="36"/>
      <c r="Y281" s="36"/>
      <c r="Z281" s="36"/>
      <c r="AA281" s="36"/>
      <c r="AB281" s="36"/>
      <c r="AC281" s="36"/>
      <c r="AD281" s="36"/>
      <c r="AE281" s="36"/>
      <c r="AR281" s="207" t="s">
        <v>243</v>
      </c>
      <c r="AT281" s="207" t="s">
        <v>238</v>
      </c>
      <c r="AU281" s="207" t="s">
        <v>83</v>
      </c>
      <c r="AY281" s="19" t="s">
        <v>236</v>
      </c>
      <c r="BE281" s="208">
        <f>IF(N281="základní",J281,0)</f>
        <v>0</v>
      </c>
      <c r="BF281" s="208">
        <f>IF(N281="snížená",J281,0)</f>
        <v>0</v>
      </c>
      <c r="BG281" s="208">
        <f>IF(N281="zákl. přenesená",J281,0)</f>
        <v>0</v>
      </c>
      <c r="BH281" s="208">
        <f>IF(N281="sníž. přenesená",J281,0)</f>
        <v>0</v>
      </c>
      <c r="BI281" s="208">
        <f>IF(N281="nulová",J281,0)</f>
        <v>0</v>
      </c>
      <c r="BJ281" s="19" t="s">
        <v>22</v>
      </c>
      <c r="BK281" s="208">
        <f>ROUND(I281*H281,2)</f>
        <v>0</v>
      </c>
      <c r="BL281" s="19" t="s">
        <v>243</v>
      </c>
      <c r="BM281" s="207" t="s">
        <v>436</v>
      </c>
    </row>
    <row r="282" spans="1:65" s="2" customFormat="1" ht="38.4">
      <c r="A282" s="36"/>
      <c r="B282" s="37"/>
      <c r="C282" s="38"/>
      <c r="D282" s="209" t="s">
        <v>245</v>
      </c>
      <c r="E282" s="38"/>
      <c r="F282" s="210" t="s">
        <v>400</v>
      </c>
      <c r="G282" s="38"/>
      <c r="H282" s="38"/>
      <c r="I282" s="118"/>
      <c r="J282" s="38"/>
      <c r="K282" s="38"/>
      <c r="L282" s="41"/>
      <c r="M282" s="211"/>
      <c r="N282" s="212"/>
      <c r="O282" s="66"/>
      <c r="P282" s="66"/>
      <c r="Q282" s="66"/>
      <c r="R282" s="66"/>
      <c r="S282" s="66"/>
      <c r="T282" s="67"/>
      <c r="U282" s="36"/>
      <c r="V282" s="36"/>
      <c r="W282" s="36"/>
      <c r="X282" s="36"/>
      <c r="Y282" s="36"/>
      <c r="Z282" s="36"/>
      <c r="AA282" s="36"/>
      <c r="AB282" s="36"/>
      <c r="AC282" s="36"/>
      <c r="AD282" s="36"/>
      <c r="AE282" s="36"/>
      <c r="AT282" s="19" t="s">
        <v>245</v>
      </c>
      <c r="AU282" s="19" t="s">
        <v>83</v>
      </c>
    </row>
    <row r="283" spans="1:65" s="13" customFormat="1" ht="10.199999999999999">
      <c r="B283" s="213"/>
      <c r="C283" s="214"/>
      <c r="D283" s="209" t="s">
        <v>247</v>
      </c>
      <c r="E283" s="215" t="s">
        <v>20</v>
      </c>
      <c r="F283" s="216" t="s">
        <v>386</v>
      </c>
      <c r="G283" s="214"/>
      <c r="H283" s="215" t="s">
        <v>20</v>
      </c>
      <c r="I283" s="217"/>
      <c r="J283" s="214"/>
      <c r="K283" s="214"/>
      <c r="L283" s="218"/>
      <c r="M283" s="219"/>
      <c r="N283" s="220"/>
      <c r="O283" s="220"/>
      <c r="P283" s="220"/>
      <c r="Q283" s="220"/>
      <c r="R283" s="220"/>
      <c r="S283" s="220"/>
      <c r="T283" s="221"/>
      <c r="AT283" s="222" t="s">
        <v>247</v>
      </c>
      <c r="AU283" s="222" t="s">
        <v>83</v>
      </c>
      <c r="AV283" s="13" t="s">
        <v>22</v>
      </c>
      <c r="AW283" s="13" t="s">
        <v>37</v>
      </c>
      <c r="AX283" s="13" t="s">
        <v>76</v>
      </c>
      <c r="AY283" s="222" t="s">
        <v>236</v>
      </c>
    </row>
    <row r="284" spans="1:65" s="13" customFormat="1" ht="10.199999999999999">
      <c r="B284" s="213"/>
      <c r="C284" s="214"/>
      <c r="D284" s="209" t="s">
        <v>247</v>
      </c>
      <c r="E284" s="215" t="s">
        <v>20</v>
      </c>
      <c r="F284" s="216" t="s">
        <v>401</v>
      </c>
      <c r="G284" s="214"/>
      <c r="H284" s="215" t="s">
        <v>20</v>
      </c>
      <c r="I284" s="217"/>
      <c r="J284" s="214"/>
      <c r="K284" s="214"/>
      <c r="L284" s="218"/>
      <c r="M284" s="219"/>
      <c r="N284" s="220"/>
      <c r="O284" s="220"/>
      <c r="P284" s="220"/>
      <c r="Q284" s="220"/>
      <c r="R284" s="220"/>
      <c r="S284" s="220"/>
      <c r="T284" s="221"/>
      <c r="AT284" s="222" t="s">
        <v>247</v>
      </c>
      <c r="AU284" s="222" t="s">
        <v>83</v>
      </c>
      <c r="AV284" s="13" t="s">
        <v>22</v>
      </c>
      <c r="AW284" s="13" t="s">
        <v>37</v>
      </c>
      <c r="AX284" s="13" t="s">
        <v>76</v>
      </c>
      <c r="AY284" s="222" t="s">
        <v>236</v>
      </c>
    </row>
    <row r="285" spans="1:65" s="14" customFormat="1" ht="10.199999999999999">
      <c r="B285" s="223"/>
      <c r="C285" s="224"/>
      <c r="D285" s="209" t="s">
        <v>247</v>
      </c>
      <c r="E285" s="225" t="s">
        <v>20</v>
      </c>
      <c r="F285" s="226" t="s">
        <v>414</v>
      </c>
      <c r="G285" s="224"/>
      <c r="H285" s="227">
        <v>4345.22</v>
      </c>
      <c r="I285" s="228"/>
      <c r="J285" s="224"/>
      <c r="K285" s="224"/>
      <c r="L285" s="229"/>
      <c r="M285" s="230"/>
      <c r="N285" s="231"/>
      <c r="O285" s="231"/>
      <c r="P285" s="231"/>
      <c r="Q285" s="231"/>
      <c r="R285" s="231"/>
      <c r="S285" s="231"/>
      <c r="T285" s="232"/>
      <c r="AT285" s="233" t="s">
        <v>247</v>
      </c>
      <c r="AU285" s="233" t="s">
        <v>83</v>
      </c>
      <c r="AV285" s="14" t="s">
        <v>83</v>
      </c>
      <c r="AW285" s="14" t="s">
        <v>37</v>
      </c>
      <c r="AX285" s="14" t="s">
        <v>22</v>
      </c>
      <c r="AY285" s="233" t="s">
        <v>236</v>
      </c>
    </row>
    <row r="286" spans="1:65" s="2" customFormat="1" ht="22.8">
      <c r="A286" s="36"/>
      <c r="B286" s="37"/>
      <c r="C286" s="196" t="s">
        <v>437</v>
      </c>
      <c r="D286" s="196" t="s">
        <v>238</v>
      </c>
      <c r="E286" s="197" t="s">
        <v>438</v>
      </c>
      <c r="F286" s="198" t="s">
        <v>439</v>
      </c>
      <c r="G286" s="199" t="s">
        <v>328</v>
      </c>
      <c r="H286" s="200">
        <v>2172.61</v>
      </c>
      <c r="I286" s="201"/>
      <c r="J286" s="202">
        <f>ROUND(I286*H286,2)</f>
        <v>0</v>
      </c>
      <c r="K286" s="198" t="s">
        <v>242</v>
      </c>
      <c r="L286" s="41"/>
      <c r="M286" s="203" t="s">
        <v>20</v>
      </c>
      <c r="N286" s="204" t="s">
        <v>47</v>
      </c>
      <c r="O286" s="66"/>
      <c r="P286" s="205">
        <f>O286*H286</f>
        <v>0</v>
      </c>
      <c r="Q286" s="205">
        <v>1.04E-2</v>
      </c>
      <c r="R286" s="205">
        <f>Q286*H286</f>
        <v>22.595144000000001</v>
      </c>
      <c r="S286" s="205">
        <v>0</v>
      </c>
      <c r="T286" s="206">
        <f>S286*H286</f>
        <v>0</v>
      </c>
      <c r="U286" s="36"/>
      <c r="V286" s="36"/>
      <c r="W286" s="36"/>
      <c r="X286" s="36"/>
      <c r="Y286" s="36"/>
      <c r="Z286" s="36"/>
      <c r="AA286" s="36"/>
      <c r="AB286" s="36"/>
      <c r="AC286" s="36"/>
      <c r="AD286" s="36"/>
      <c r="AE286" s="36"/>
      <c r="AR286" s="207" t="s">
        <v>243</v>
      </c>
      <c r="AT286" s="207" t="s">
        <v>238</v>
      </c>
      <c r="AU286" s="207" t="s">
        <v>83</v>
      </c>
      <c r="AY286" s="19" t="s">
        <v>236</v>
      </c>
      <c r="BE286" s="208">
        <f>IF(N286="základní",J286,0)</f>
        <v>0</v>
      </c>
      <c r="BF286" s="208">
        <f>IF(N286="snížená",J286,0)</f>
        <v>0</v>
      </c>
      <c r="BG286" s="208">
        <f>IF(N286="zákl. přenesená",J286,0)</f>
        <v>0</v>
      </c>
      <c r="BH286" s="208">
        <f>IF(N286="sníž. přenesená",J286,0)</f>
        <v>0</v>
      </c>
      <c r="BI286" s="208">
        <f>IF(N286="nulová",J286,0)</f>
        <v>0</v>
      </c>
      <c r="BJ286" s="19" t="s">
        <v>22</v>
      </c>
      <c r="BK286" s="208">
        <f>ROUND(I286*H286,2)</f>
        <v>0</v>
      </c>
      <c r="BL286" s="19" t="s">
        <v>243</v>
      </c>
      <c r="BM286" s="207" t="s">
        <v>440</v>
      </c>
    </row>
    <row r="287" spans="1:65" s="2" customFormat="1" ht="38.4">
      <c r="A287" s="36"/>
      <c r="B287" s="37"/>
      <c r="C287" s="38"/>
      <c r="D287" s="209" t="s">
        <v>245</v>
      </c>
      <c r="E287" s="38"/>
      <c r="F287" s="210" t="s">
        <v>400</v>
      </c>
      <c r="G287" s="38"/>
      <c r="H287" s="38"/>
      <c r="I287" s="118"/>
      <c r="J287" s="38"/>
      <c r="K287" s="38"/>
      <c r="L287" s="41"/>
      <c r="M287" s="211"/>
      <c r="N287" s="212"/>
      <c r="O287" s="66"/>
      <c r="P287" s="66"/>
      <c r="Q287" s="66"/>
      <c r="R287" s="66"/>
      <c r="S287" s="66"/>
      <c r="T287" s="67"/>
      <c r="U287" s="36"/>
      <c r="V287" s="36"/>
      <c r="W287" s="36"/>
      <c r="X287" s="36"/>
      <c r="Y287" s="36"/>
      <c r="Z287" s="36"/>
      <c r="AA287" s="36"/>
      <c r="AB287" s="36"/>
      <c r="AC287" s="36"/>
      <c r="AD287" s="36"/>
      <c r="AE287" s="36"/>
      <c r="AT287" s="19" t="s">
        <v>245</v>
      </c>
      <c r="AU287" s="19" t="s">
        <v>83</v>
      </c>
    </row>
    <row r="288" spans="1:65" s="13" customFormat="1" ht="10.199999999999999">
      <c r="B288" s="213"/>
      <c r="C288" s="214"/>
      <c r="D288" s="209" t="s">
        <v>247</v>
      </c>
      <c r="E288" s="215" t="s">
        <v>20</v>
      </c>
      <c r="F288" s="216" t="s">
        <v>441</v>
      </c>
      <c r="G288" s="214"/>
      <c r="H288" s="215" t="s">
        <v>20</v>
      </c>
      <c r="I288" s="217"/>
      <c r="J288" s="214"/>
      <c r="K288" s="214"/>
      <c r="L288" s="218"/>
      <c r="M288" s="219"/>
      <c r="N288" s="220"/>
      <c r="O288" s="220"/>
      <c r="P288" s="220"/>
      <c r="Q288" s="220"/>
      <c r="R288" s="220"/>
      <c r="S288" s="220"/>
      <c r="T288" s="221"/>
      <c r="AT288" s="222" t="s">
        <v>247</v>
      </c>
      <c r="AU288" s="222" t="s">
        <v>83</v>
      </c>
      <c r="AV288" s="13" t="s">
        <v>22</v>
      </c>
      <c r="AW288" s="13" t="s">
        <v>37</v>
      </c>
      <c r="AX288" s="13" t="s">
        <v>76</v>
      </c>
      <c r="AY288" s="222" t="s">
        <v>236</v>
      </c>
    </row>
    <row r="289" spans="1:65" s="14" customFormat="1" ht="10.199999999999999">
      <c r="B289" s="223"/>
      <c r="C289" s="224"/>
      <c r="D289" s="209" t="s">
        <v>247</v>
      </c>
      <c r="E289" s="225" t="s">
        <v>20</v>
      </c>
      <c r="F289" s="226" t="s">
        <v>442</v>
      </c>
      <c r="G289" s="224"/>
      <c r="H289" s="227">
        <v>2172.61</v>
      </c>
      <c r="I289" s="228"/>
      <c r="J289" s="224"/>
      <c r="K289" s="224"/>
      <c r="L289" s="229"/>
      <c r="M289" s="230"/>
      <c r="N289" s="231"/>
      <c r="O289" s="231"/>
      <c r="P289" s="231"/>
      <c r="Q289" s="231"/>
      <c r="R289" s="231"/>
      <c r="S289" s="231"/>
      <c r="T289" s="232"/>
      <c r="AT289" s="233" t="s">
        <v>247</v>
      </c>
      <c r="AU289" s="233" t="s">
        <v>83</v>
      </c>
      <c r="AV289" s="14" t="s">
        <v>83</v>
      </c>
      <c r="AW289" s="14" t="s">
        <v>37</v>
      </c>
      <c r="AX289" s="14" t="s">
        <v>22</v>
      </c>
      <c r="AY289" s="233" t="s">
        <v>236</v>
      </c>
    </row>
    <row r="290" spans="1:65" s="2" customFormat="1" ht="22.8">
      <c r="A290" s="36"/>
      <c r="B290" s="37"/>
      <c r="C290" s="196" t="s">
        <v>443</v>
      </c>
      <c r="D290" s="196" t="s">
        <v>238</v>
      </c>
      <c r="E290" s="197" t="s">
        <v>444</v>
      </c>
      <c r="F290" s="198" t="s">
        <v>445</v>
      </c>
      <c r="G290" s="199" t="s">
        <v>328</v>
      </c>
      <c r="H290" s="200">
        <v>108.5</v>
      </c>
      <c r="I290" s="201"/>
      <c r="J290" s="202">
        <f>ROUND(I290*H290,2)</f>
        <v>0</v>
      </c>
      <c r="K290" s="198" t="s">
        <v>242</v>
      </c>
      <c r="L290" s="41"/>
      <c r="M290" s="203" t="s">
        <v>20</v>
      </c>
      <c r="N290" s="204" t="s">
        <v>47</v>
      </c>
      <c r="O290" s="66"/>
      <c r="P290" s="205">
        <f>O290*H290</f>
        <v>0</v>
      </c>
      <c r="Q290" s="205">
        <v>3.4500000000000003E-2</v>
      </c>
      <c r="R290" s="205">
        <f>Q290*H290</f>
        <v>3.7432500000000002</v>
      </c>
      <c r="S290" s="205">
        <v>0</v>
      </c>
      <c r="T290" s="206">
        <f>S290*H290</f>
        <v>0</v>
      </c>
      <c r="U290" s="36"/>
      <c r="V290" s="36"/>
      <c r="W290" s="36"/>
      <c r="X290" s="36"/>
      <c r="Y290" s="36"/>
      <c r="Z290" s="36"/>
      <c r="AA290" s="36"/>
      <c r="AB290" s="36"/>
      <c r="AC290" s="36"/>
      <c r="AD290" s="36"/>
      <c r="AE290" s="36"/>
      <c r="AR290" s="207" t="s">
        <v>243</v>
      </c>
      <c r="AT290" s="207" t="s">
        <v>238</v>
      </c>
      <c r="AU290" s="207" t="s">
        <v>83</v>
      </c>
      <c r="AY290" s="19" t="s">
        <v>236</v>
      </c>
      <c r="BE290" s="208">
        <f>IF(N290="základní",J290,0)</f>
        <v>0</v>
      </c>
      <c r="BF290" s="208">
        <f>IF(N290="snížená",J290,0)</f>
        <v>0</v>
      </c>
      <c r="BG290" s="208">
        <f>IF(N290="zákl. přenesená",J290,0)</f>
        <v>0</v>
      </c>
      <c r="BH290" s="208">
        <f>IF(N290="sníž. přenesená",J290,0)</f>
        <v>0</v>
      </c>
      <c r="BI290" s="208">
        <f>IF(N290="nulová",J290,0)</f>
        <v>0</v>
      </c>
      <c r="BJ290" s="19" t="s">
        <v>22</v>
      </c>
      <c r="BK290" s="208">
        <f>ROUND(I290*H290,2)</f>
        <v>0</v>
      </c>
      <c r="BL290" s="19" t="s">
        <v>243</v>
      </c>
      <c r="BM290" s="207" t="s">
        <v>446</v>
      </c>
    </row>
    <row r="291" spans="1:65" s="2" customFormat="1" ht="134.4">
      <c r="A291" s="36"/>
      <c r="B291" s="37"/>
      <c r="C291" s="38"/>
      <c r="D291" s="209" t="s">
        <v>245</v>
      </c>
      <c r="E291" s="38"/>
      <c r="F291" s="210" t="s">
        <v>447</v>
      </c>
      <c r="G291" s="38"/>
      <c r="H291" s="38"/>
      <c r="I291" s="118"/>
      <c r="J291" s="38"/>
      <c r="K291" s="38"/>
      <c r="L291" s="41"/>
      <c r="M291" s="211"/>
      <c r="N291" s="212"/>
      <c r="O291" s="66"/>
      <c r="P291" s="66"/>
      <c r="Q291" s="66"/>
      <c r="R291" s="66"/>
      <c r="S291" s="66"/>
      <c r="T291" s="67"/>
      <c r="U291" s="36"/>
      <c r="V291" s="36"/>
      <c r="W291" s="36"/>
      <c r="X291" s="36"/>
      <c r="Y291" s="36"/>
      <c r="Z291" s="36"/>
      <c r="AA291" s="36"/>
      <c r="AB291" s="36"/>
      <c r="AC291" s="36"/>
      <c r="AD291" s="36"/>
      <c r="AE291" s="36"/>
      <c r="AT291" s="19" t="s">
        <v>245</v>
      </c>
      <c r="AU291" s="19" t="s">
        <v>83</v>
      </c>
    </row>
    <row r="292" spans="1:65" s="13" customFormat="1" ht="10.199999999999999">
      <c r="B292" s="213"/>
      <c r="C292" s="214"/>
      <c r="D292" s="209" t="s">
        <v>247</v>
      </c>
      <c r="E292" s="215" t="s">
        <v>20</v>
      </c>
      <c r="F292" s="216" t="s">
        <v>448</v>
      </c>
      <c r="G292" s="214"/>
      <c r="H292" s="215" t="s">
        <v>20</v>
      </c>
      <c r="I292" s="217"/>
      <c r="J292" s="214"/>
      <c r="K292" s="214"/>
      <c r="L292" s="218"/>
      <c r="M292" s="219"/>
      <c r="N292" s="220"/>
      <c r="O292" s="220"/>
      <c r="P292" s="220"/>
      <c r="Q292" s="220"/>
      <c r="R292" s="220"/>
      <c r="S292" s="220"/>
      <c r="T292" s="221"/>
      <c r="AT292" s="222" t="s">
        <v>247</v>
      </c>
      <c r="AU292" s="222" t="s">
        <v>83</v>
      </c>
      <c r="AV292" s="13" t="s">
        <v>22</v>
      </c>
      <c r="AW292" s="13" t="s">
        <v>37</v>
      </c>
      <c r="AX292" s="13" t="s">
        <v>76</v>
      </c>
      <c r="AY292" s="222" t="s">
        <v>236</v>
      </c>
    </row>
    <row r="293" spans="1:65" s="14" customFormat="1" ht="10.199999999999999">
      <c r="B293" s="223"/>
      <c r="C293" s="224"/>
      <c r="D293" s="209" t="s">
        <v>247</v>
      </c>
      <c r="E293" s="225" t="s">
        <v>20</v>
      </c>
      <c r="F293" s="226" t="s">
        <v>449</v>
      </c>
      <c r="G293" s="224"/>
      <c r="H293" s="227">
        <v>93.5</v>
      </c>
      <c r="I293" s="228"/>
      <c r="J293" s="224"/>
      <c r="K293" s="224"/>
      <c r="L293" s="229"/>
      <c r="M293" s="230"/>
      <c r="N293" s="231"/>
      <c r="O293" s="231"/>
      <c r="P293" s="231"/>
      <c r="Q293" s="231"/>
      <c r="R293" s="231"/>
      <c r="S293" s="231"/>
      <c r="T293" s="232"/>
      <c r="AT293" s="233" t="s">
        <v>247</v>
      </c>
      <c r="AU293" s="233" t="s">
        <v>83</v>
      </c>
      <c r="AV293" s="14" t="s">
        <v>83</v>
      </c>
      <c r="AW293" s="14" t="s">
        <v>37</v>
      </c>
      <c r="AX293" s="14" t="s">
        <v>76</v>
      </c>
      <c r="AY293" s="233" t="s">
        <v>236</v>
      </c>
    </row>
    <row r="294" spans="1:65" s="13" customFormat="1" ht="10.199999999999999">
      <c r="B294" s="213"/>
      <c r="C294" s="214"/>
      <c r="D294" s="209" t="s">
        <v>247</v>
      </c>
      <c r="E294" s="215" t="s">
        <v>20</v>
      </c>
      <c r="F294" s="216" t="s">
        <v>304</v>
      </c>
      <c r="G294" s="214"/>
      <c r="H294" s="215" t="s">
        <v>20</v>
      </c>
      <c r="I294" s="217"/>
      <c r="J294" s="214"/>
      <c r="K294" s="214"/>
      <c r="L294" s="218"/>
      <c r="M294" s="219"/>
      <c r="N294" s="220"/>
      <c r="O294" s="220"/>
      <c r="P294" s="220"/>
      <c r="Q294" s="220"/>
      <c r="R294" s="220"/>
      <c r="S294" s="220"/>
      <c r="T294" s="221"/>
      <c r="AT294" s="222" t="s">
        <v>247</v>
      </c>
      <c r="AU294" s="222" t="s">
        <v>83</v>
      </c>
      <c r="AV294" s="13" t="s">
        <v>22</v>
      </c>
      <c r="AW294" s="13" t="s">
        <v>37</v>
      </c>
      <c r="AX294" s="13" t="s">
        <v>76</v>
      </c>
      <c r="AY294" s="222" t="s">
        <v>236</v>
      </c>
    </row>
    <row r="295" spans="1:65" s="14" customFormat="1" ht="10.199999999999999">
      <c r="B295" s="223"/>
      <c r="C295" s="224"/>
      <c r="D295" s="209" t="s">
        <v>247</v>
      </c>
      <c r="E295" s="225" t="s">
        <v>20</v>
      </c>
      <c r="F295" s="226" t="s">
        <v>450</v>
      </c>
      <c r="G295" s="224"/>
      <c r="H295" s="227">
        <v>15</v>
      </c>
      <c r="I295" s="228"/>
      <c r="J295" s="224"/>
      <c r="K295" s="224"/>
      <c r="L295" s="229"/>
      <c r="M295" s="230"/>
      <c r="N295" s="231"/>
      <c r="O295" s="231"/>
      <c r="P295" s="231"/>
      <c r="Q295" s="231"/>
      <c r="R295" s="231"/>
      <c r="S295" s="231"/>
      <c r="T295" s="232"/>
      <c r="AT295" s="233" t="s">
        <v>247</v>
      </c>
      <c r="AU295" s="233" t="s">
        <v>83</v>
      </c>
      <c r="AV295" s="14" t="s">
        <v>83</v>
      </c>
      <c r="AW295" s="14" t="s">
        <v>37</v>
      </c>
      <c r="AX295" s="14" t="s">
        <v>76</v>
      </c>
      <c r="AY295" s="233" t="s">
        <v>236</v>
      </c>
    </row>
    <row r="296" spans="1:65" s="16" customFormat="1" ht="10.199999999999999">
      <c r="B296" s="245"/>
      <c r="C296" s="246"/>
      <c r="D296" s="209" t="s">
        <v>247</v>
      </c>
      <c r="E296" s="247" t="s">
        <v>20</v>
      </c>
      <c r="F296" s="248" t="s">
        <v>309</v>
      </c>
      <c r="G296" s="246"/>
      <c r="H296" s="249">
        <v>108.5</v>
      </c>
      <c r="I296" s="250"/>
      <c r="J296" s="246"/>
      <c r="K296" s="246"/>
      <c r="L296" s="251"/>
      <c r="M296" s="252"/>
      <c r="N296" s="253"/>
      <c r="O296" s="253"/>
      <c r="P296" s="253"/>
      <c r="Q296" s="253"/>
      <c r="R296" s="253"/>
      <c r="S296" s="253"/>
      <c r="T296" s="254"/>
      <c r="AT296" s="255" t="s">
        <v>247</v>
      </c>
      <c r="AU296" s="255" t="s">
        <v>83</v>
      </c>
      <c r="AV296" s="16" t="s">
        <v>243</v>
      </c>
      <c r="AW296" s="16" t="s">
        <v>37</v>
      </c>
      <c r="AX296" s="16" t="s">
        <v>22</v>
      </c>
      <c r="AY296" s="255" t="s">
        <v>236</v>
      </c>
    </row>
    <row r="297" spans="1:65" s="2" customFormat="1" ht="11.4">
      <c r="A297" s="36"/>
      <c r="B297" s="37"/>
      <c r="C297" s="196" t="s">
        <v>451</v>
      </c>
      <c r="D297" s="196" t="s">
        <v>238</v>
      </c>
      <c r="E297" s="197" t="s">
        <v>452</v>
      </c>
      <c r="F297" s="198" t="s">
        <v>453</v>
      </c>
      <c r="G297" s="199" t="s">
        <v>328</v>
      </c>
      <c r="H297" s="200">
        <v>108.5</v>
      </c>
      <c r="I297" s="201"/>
      <c r="J297" s="202">
        <f>ROUND(I297*H297,2)</f>
        <v>0</v>
      </c>
      <c r="K297" s="198" t="s">
        <v>242</v>
      </c>
      <c r="L297" s="41"/>
      <c r="M297" s="203" t="s">
        <v>20</v>
      </c>
      <c r="N297" s="204" t="s">
        <v>47</v>
      </c>
      <c r="O297" s="66"/>
      <c r="P297" s="205">
        <f>O297*H297</f>
        <v>0</v>
      </c>
      <c r="Q297" s="205">
        <v>1.6E-2</v>
      </c>
      <c r="R297" s="205">
        <f>Q297*H297</f>
        <v>1.736</v>
      </c>
      <c r="S297" s="205">
        <v>0</v>
      </c>
      <c r="T297" s="206">
        <f>S297*H297</f>
        <v>0</v>
      </c>
      <c r="U297" s="36"/>
      <c r="V297" s="36"/>
      <c r="W297" s="36"/>
      <c r="X297" s="36"/>
      <c r="Y297" s="36"/>
      <c r="Z297" s="36"/>
      <c r="AA297" s="36"/>
      <c r="AB297" s="36"/>
      <c r="AC297" s="36"/>
      <c r="AD297" s="36"/>
      <c r="AE297" s="36"/>
      <c r="AR297" s="207" t="s">
        <v>243</v>
      </c>
      <c r="AT297" s="207" t="s">
        <v>238</v>
      </c>
      <c r="AU297" s="207" t="s">
        <v>83</v>
      </c>
      <c r="AY297" s="19" t="s">
        <v>236</v>
      </c>
      <c r="BE297" s="208">
        <f>IF(N297="základní",J297,0)</f>
        <v>0</v>
      </c>
      <c r="BF297" s="208">
        <f>IF(N297="snížená",J297,0)</f>
        <v>0</v>
      </c>
      <c r="BG297" s="208">
        <f>IF(N297="zákl. přenesená",J297,0)</f>
        <v>0</v>
      </c>
      <c r="BH297" s="208">
        <f>IF(N297="sníž. přenesená",J297,0)</f>
        <v>0</v>
      </c>
      <c r="BI297" s="208">
        <f>IF(N297="nulová",J297,0)</f>
        <v>0</v>
      </c>
      <c r="BJ297" s="19" t="s">
        <v>22</v>
      </c>
      <c r="BK297" s="208">
        <f>ROUND(I297*H297,2)</f>
        <v>0</v>
      </c>
      <c r="BL297" s="19" t="s">
        <v>243</v>
      </c>
      <c r="BM297" s="207" t="s">
        <v>454</v>
      </c>
    </row>
    <row r="298" spans="1:65" s="2" customFormat="1" ht="134.4">
      <c r="A298" s="36"/>
      <c r="B298" s="37"/>
      <c r="C298" s="38"/>
      <c r="D298" s="209" t="s">
        <v>245</v>
      </c>
      <c r="E298" s="38"/>
      <c r="F298" s="210" t="s">
        <v>447</v>
      </c>
      <c r="G298" s="38"/>
      <c r="H298" s="38"/>
      <c r="I298" s="118"/>
      <c r="J298" s="38"/>
      <c r="K298" s="38"/>
      <c r="L298" s="41"/>
      <c r="M298" s="211"/>
      <c r="N298" s="212"/>
      <c r="O298" s="66"/>
      <c r="P298" s="66"/>
      <c r="Q298" s="66"/>
      <c r="R298" s="66"/>
      <c r="S298" s="66"/>
      <c r="T298" s="67"/>
      <c r="U298" s="36"/>
      <c r="V298" s="36"/>
      <c r="W298" s="36"/>
      <c r="X298" s="36"/>
      <c r="Y298" s="36"/>
      <c r="Z298" s="36"/>
      <c r="AA298" s="36"/>
      <c r="AB298" s="36"/>
      <c r="AC298" s="36"/>
      <c r="AD298" s="36"/>
      <c r="AE298" s="36"/>
      <c r="AT298" s="19" t="s">
        <v>245</v>
      </c>
      <c r="AU298" s="19" t="s">
        <v>83</v>
      </c>
    </row>
    <row r="299" spans="1:65" s="2" customFormat="1" ht="22.8">
      <c r="A299" s="36"/>
      <c r="B299" s="37"/>
      <c r="C299" s="196" t="s">
        <v>455</v>
      </c>
      <c r="D299" s="196" t="s">
        <v>238</v>
      </c>
      <c r="E299" s="197" t="s">
        <v>456</v>
      </c>
      <c r="F299" s="198" t="s">
        <v>457</v>
      </c>
      <c r="G299" s="199" t="s">
        <v>328</v>
      </c>
      <c r="H299" s="200">
        <v>1850</v>
      </c>
      <c r="I299" s="201"/>
      <c r="J299" s="202">
        <f>ROUND(I299*H299,2)</f>
        <v>0</v>
      </c>
      <c r="K299" s="198" t="s">
        <v>242</v>
      </c>
      <c r="L299" s="41"/>
      <c r="M299" s="203" t="s">
        <v>20</v>
      </c>
      <c r="N299" s="204" t="s">
        <v>47</v>
      </c>
      <c r="O299" s="66"/>
      <c r="P299" s="205">
        <f>O299*H299</f>
        <v>0</v>
      </c>
      <c r="Q299" s="205">
        <v>0</v>
      </c>
      <c r="R299" s="205">
        <f>Q299*H299</f>
        <v>0</v>
      </c>
      <c r="S299" s="205">
        <v>0</v>
      </c>
      <c r="T299" s="206">
        <f>S299*H299</f>
        <v>0</v>
      </c>
      <c r="U299" s="36"/>
      <c r="V299" s="36"/>
      <c r="W299" s="36"/>
      <c r="X299" s="36"/>
      <c r="Y299" s="36"/>
      <c r="Z299" s="36"/>
      <c r="AA299" s="36"/>
      <c r="AB299" s="36"/>
      <c r="AC299" s="36"/>
      <c r="AD299" s="36"/>
      <c r="AE299" s="36"/>
      <c r="AR299" s="207" t="s">
        <v>243</v>
      </c>
      <c r="AT299" s="207" t="s">
        <v>238</v>
      </c>
      <c r="AU299" s="207" t="s">
        <v>83</v>
      </c>
      <c r="AY299" s="19" t="s">
        <v>236</v>
      </c>
      <c r="BE299" s="208">
        <f>IF(N299="základní",J299,0)</f>
        <v>0</v>
      </c>
      <c r="BF299" s="208">
        <f>IF(N299="snížená",J299,0)</f>
        <v>0</v>
      </c>
      <c r="BG299" s="208">
        <f>IF(N299="zákl. přenesená",J299,0)</f>
        <v>0</v>
      </c>
      <c r="BH299" s="208">
        <f>IF(N299="sníž. přenesená",J299,0)</f>
        <v>0</v>
      </c>
      <c r="BI299" s="208">
        <f>IF(N299="nulová",J299,0)</f>
        <v>0</v>
      </c>
      <c r="BJ299" s="19" t="s">
        <v>22</v>
      </c>
      <c r="BK299" s="208">
        <f>ROUND(I299*H299,2)</f>
        <v>0</v>
      </c>
      <c r="BL299" s="19" t="s">
        <v>243</v>
      </c>
      <c r="BM299" s="207" t="s">
        <v>458</v>
      </c>
    </row>
    <row r="300" spans="1:65" s="2" customFormat="1" ht="57.6">
      <c r="A300" s="36"/>
      <c r="B300" s="37"/>
      <c r="C300" s="38"/>
      <c r="D300" s="209" t="s">
        <v>245</v>
      </c>
      <c r="E300" s="38"/>
      <c r="F300" s="210" t="s">
        <v>459</v>
      </c>
      <c r="G300" s="38"/>
      <c r="H300" s="38"/>
      <c r="I300" s="118"/>
      <c r="J300" s="38"/>
      <c r="K300" s="38"/>
      <c r="L300" s="41"/>
      <c r="M300" s="211"/>
      <c r="N300" s="212"/>
      <c r="O300" s="66"/>
      <c r="P300" s="66"/>
      <c r="Q300" s="66"/>
      <c r="R300" s="66"/>
      <c r="S300" s="66"/>
      <c r="T300" s="67"/>
      <c r="U300" s="36"/>
      <c r="V300" s="36"/>
      <c r="W300" s="36"/>
      <c r="X300" s="36"/>
      <c r="Y300" s="36"/>
      <c r="Z300" s="36"/>
      <c r="AA300" s="36"/>
      <c r="AB300" s="36"/>
      <c r="AC300" s="36"/>
      <c r="AD300" s="36"/>
      <c r="AE300" s="36"/>
      <c r="AT300" s="19" t="s">
        <v>245</v>
      </c>
      <c r="AU300" s="19" t="s">
        <v>83</v>
      </c>
    </row>
    <row r="301" spans="1:65" s="2" customFormat="1" ht="22.8">
      <c r="A301" s="36"/>
      <c r="B301" s="37"/>
      <c r="C301" s="196" t="s">
        <v>460</v>
      </c>
      <c r="D301" s="196" t="s">
        <v>238</v>
      </c>
      <c r="E301" s="197" t="s">
        <v>461</v>
      </c>
      <c r="F301" s="198" t="s">
        <v>462</v>
      </c>
      <c r="G301" s="199" t="s">
        <v>463</v>
      </c>
      <c r="H301" s="200">
        <v>1185.76</v>
      </c>
      <c r="I301" s="201"/>
      <c r="J301" s="202">
        <f>ROUND(I301*H301,2)</f>
        <v>0</v>
      </c>
      <c r="K301" s="198" t="s">
        <v>242</v>
      </c>
      <c r="L301" s="41"/>
      <c r="M301" s="203" t="s">
        <v>20</v>
      </c>
      <c r="N301" s="204" t="s">
        <v>47</v>
      </c>
      <c r="O301" s="66"/>
      <c r="P301" s="205">
        <f>O301*H301</f>
        <v>0</v>
      </c>
      <c r="Q301" s="205">
        <v>0</v>
      </c>
      <c r="R301" s="205">
        <f>Q301*H301</f>
        <v>0</v>
      </c>
      <c r="S301" s="205">
        <v>0</v>
      </c>
      <c r="T301" s="206">
        <f>S301*H301</f>
        <v>0</v>
      </c>
      <c r="U301" s="36"/>
      <c r="V301" s="36"/>
      <c r="W301" s="36"/>
      <c r="X301" s="36"/>
      <c r="Y301" s="36"/>
      <c r="Z301" s="36"/>
      <c r="AA301" s="36"/>
      <c r="AB301" s="36"/>
      <c r="AC301" s="36"/>
      <c r="AD301" s="36"/>
      <c r="AE301" s="36"/>
      <c r="AR301" s="207" t="s">
        <v>243</v>
      </c>
      <c r="AT301" s="207" t="s">
        <v>238</v>
      </c>
      <c r="AU301" s="207" t="s">
        <v>83</v>
      </c>
      <c r="AY301" s="19" t="s">
        <v>236</v>
      </c>
      <c r="BE301" s="208">
        <f>IF(N301="základní",J301,0)</f>
        <v>0</v>
      </c>
      <c r="BF301" s="208">
        <f>IF(N301="snížená",J301,0)</f>
        <v>0</v>
      </c>
      <c r="BG301" s="208">
        <f>IF(N301="zákl. přenesená",J301,0)</f>
        <v>0</v>
      </c>
      <c r="BH301" s="208">
        <f>IF(N301="sníž. přenesená",J301,0)</f>
        <v>0</v>
      </c>
      <c r="BI301" s="208">
        <f>IF(N301="nulová",J301,0)</f>
        <v>0</v>
      </c>
      <c r="BJ301" s="19" t="s">
        <v>22</v>
      </c>
      <c r="BK301" s="208">
        <f>ROUND(I301*H301,2)</f>
        <v>0</v>
      </c>
      <c r="BL301" s="19" t="s">
        <v>243</v>
      </c>
      <c r="BM301" s="207" t="s">
        <v>464</v>
      </c>
    </row>
    <row r="302" spans="1:65" s="2" customFormat="1" ht="67.2">
      <c r="A302" s="36"/>
      <c r="B302" s="37"/>
      <c r="C302" s="38"/>
      <c r="D302" s="209" t="s">
        <v>245</v>
      </c>
      <c r="E302" s="38"/>
      <c r="F302" s="210" t="s">
        <v>465</v>
      </c>
      <c r="G302" s="38"/>
      <c r="H302" s="38"/>
      <c r="I302" s="118"/>
      <c r="J302" s="38"/>
      <c r="K302" s="38"/>
      <c r="L302" s="41"/>
      <c r="M302" s="211"/>
      <c r="N302" s="212"/>
      <c r="O302" s="66"/>
      <c r="P302" s="66"/>
      <c r="Q302" s="66"/>
      <c r="R302" s="66"/>
      <c r="S302" s="66"/>
      <c r="T302" s="67"/>
      <c r="U302" s="36"/>
      <c r="V302" s="36"/>
      <c r="W302" s="36"/>
      <c r="X302" s="36"/>
      <c r="Y302" s="36"/>
      <c r="Z302" s="36"/>
      <c r="AA302" s="36"/>
      <c r="AB302" s="36"/>
      <c r="AC302" s="36"/>
      <c r="AD302" s="36"/>
      <c r="AE302" s="36"/>
      <c r="AT302" s="19" t="s">
        <v>245</v>
      </c>
      <c r="AU302" s="19" t="s">
        <v>83</v>
      </c>
    </row>
    <row r="303" spans="1:65" s="13" customFormat="1" ht="10.199999999999999">
      <c r="B303" s="213"/>
      <c r="C303" s="214"/>
      <c r="D303" s="209" t="s">
        <v>247</v>
      </c>
      <c r="E303" s="215" t="s">
        <v>20</v>
      </c>
      <c r="F303" s="216" t="s">
        <v>324</v>
      </c>
      <c r="G303" s="214"/>
      <c r="H303" s="215" t="s">
        <v>20</v>
      </c>
      <c r="I303" s="217"/>
      <c r="J303" s="214"/>
      <c r="K303" s="214"/>
      <c r="L303" s="218"/>
      <c r="M303" s="219"/>
      <c r="N303" s="220"/>
      <c r="O303" s="220"/>
      <c r="P303" s="220"/>
      <c r="Q303" s="220"/>
      <c r="R303" s="220"/>
      <c r="S303" s="220"/>
      <c r="T303" s="221"/>
      <c r="AT303" s="222" t="s">
        <v>247</v>
      </c>
      <c r="AU303" s="222" t="s">
        <v>83</v>
      </c>
      <c r="AV303" s="13" t="s">
        <v>22</v>
      </c>
      <c r="AW303" s="13" t="s">
        <v>37</v>
      </c>
      <c r="AX303" s="13" t="s">
        <v>76</v>
      </c>
      <c r="AY303" s="222" t="s">
        <v>236</v>
      </c>
    </row>
    <row r="304" spans="1:65" s="14" customFormat="1" ht="10.199999999999999">
      <c r="B304" s="223"/>
      <c r="C304" s="224"/>
      <c r="D304" s="209" t="s">
        <v>247</v>
      </c>
      <c r="E304" s="225" t="s">
        <v>20</v>
      </c>
      <c r="F304" s="226" t="s">
        <v>466</v>
      </c>
      <c r="G304" s="224"/>
      <c r="H304" s="227">
        <v>19.3</v>
      </c>
      <c r="I304" s="228"/>
      <c r="J304" s="224"/>
      <c r="K304" s="224"/>
      <c r="L304" s="229"/>
      <c r="M304" s="230"/>
      <c r="N304" s="231"/>
      <c r="O304" s="231"/>
      <c r="P304" s="231"/>
      <c r="Q304" s="231"/>
      <c r="R304" s="231"/>
      <c r="S304" s="231"/>
      <c r="T304" s="232"/>
      <c r="AT304" s="233" t="s">
        <v>247</v>
      </c>
      <c r="AU304" s="233" t="s">
        <v>83</v>
      </c>
      <c r="AV304" s="14" t="s">
        <v>83</v>
      </c>
      <c r="AW304" s="14" t="s">
        <v>37</v>
      </c>
      <c r="AX304" s="14" t="s">
        <v>76</v>
      </c>
      <c r="AY304" s="233" t="s">
        <v>236</v>
      </c>
    </row>
    <row r="305" spans="2:51" s="14" customFormat="1" ht="10.199999999999999">
      <c r="B305" s="223"/>
      <c r="C305" s="224"/>
      <c r="D305" s="209" t="s">
        <v>247</v>
      </c>
      <c r="E305" s="225" t="s">
        <v>20</v>
      </c>
      <c r="F305" s="226" t="s">
        <v>467</v>
      </c>
      <c r="G305" s="224"/>
      <c r="H305" s="227">
        <v>21</v>
      </c>
      <c r="I305" s="228"/>
      <c r="J305" s="224"/>
      <c r="K305" s="224"/>
      <c r="L305" s="229"/>
      <c r="M305" s="230"/>
      <c r="N305" s="231"/>
      <c r="O305" s="231"/>
      <c r="P305" s="231"/>
      <c r="Q305" s="231"/>
      <c r="R305" s="231"/>
      <c r="S305" s="231"/>
      <c r="T305" s="232"/>
      <c r="AT305" s="233" t="s">
        <v>247</v>
      </c>
      <c r="AU305" s="233" t="s">
        <v>83</v>
      </c>
      <c r="AV305" s="14" t="s">
        <v>83</v>
      </c>
      <c r="AW305" s="14" t="s">
        <v>37</v>
      </c>
      <c r="AX305" s="14" t="s">
        <v>76</v>
      </c>
      <c r="AY305" s="233" t="s">
        <v>236</v>
      </c>
    </row>
    <row r="306" spans="2:51" s="14" customFormat="1" ht="10.199999999999999">
      <c r="B306" s="223"/>
      <c r="C306" s="224"/>
      <c r="D306" s="209" t="s">
        <v>247</v>
      </c>
      <c r="E306" s="225" t="s">
        <v>20</v>
      </c>
      <c r="F306" s="226" t="s">
        <v>468</v>
      </c>
      <c r="G306" s="224"/>
      <c r="H306" s="227">
        <v>39.04</v>
      </c>
      <c r="I306" s="228"/>
      <c r="J306" s="224"/>
      <c r="K306" s="224"/>
      <c r="L306" s="229"/>
      <c r="M306" s="230"/>
      <c r="N306" s="231"/>
      <c r="O306" s="231"/>
      <c r="P306" s="231"/>
      <c r="Q306" s="231"/>
      <c r="R306" s="231"/>
      <c r="S306" s="231"/>
      <c r="T306" s="232"/>
      <c r="AT306" s="233" t="s">
        <v>247</v>
      </c>
      <c r="AU306" s="233" t="s">
        <v>83</v>
      </c>
      <c r="AV306" s="14" t="s">
        <v>83</v>
      </c>
      <c r="AW306" s="14" t="s">
        <v>37</v>
      </c>
      <c r="AX306" s="14" t="s">
        <v>76</v>
      </c>
      <c r="AY306" s="233" t="s">
        <v>236</v>
      </c>
    </row>
    <row r="307" spans="2:51" s="14" customFormat="1" ht="10.199999999999999">
      <c r="B307" s="223"/>
      <c r="C307" s="224"/>
      <c r="D307" s="209" t="s">
        <v>247</v>
      </c>
      <c r="E307" s="225" t="s">
        <v>20</v>
      </c>
      <c r="F307" s="226" t="s">
        <v>467</v>
      </c>
      <c r="G307" s="224"/>
      <c r="H307" s="227">
        <v>21</v>
      </c>
      <c r="I307" s="228"/>
      <c r="J307" s="224"/>
      <c r="K307" s="224"/>
      <c r="L307" s="229"/>
      <c r="M307" s="230"/>
      <c r="N307" s="231"/>
      <c r="O307" s="231"/>
      <c r="P307" s="231"/>
      <c r="Q307" s="231"/>
      <c r="R307" s="231"/>
      <c r="S307" s="231"/>
      <c r="T307" s="232"/>
      <c r="AT307" s="233" t="s">
        <v>247</v>
      </c>
      <c r="AU307" s="233" t="s">
        <v>83</v>
      </c>
      <c r="AV307" s="14" t="s">
        <v>83</v>
      </c>
      <c r="AW307" s="14" t="s">
        <v>37</v>
      </c>
      <c r="AX307" s="14" t="s">
        <v>76</v>
      </c>
      <c r="AY307" s="233" t="s">
        <v>236</v>
      </c>
    </row>
    <row r="308" spans="2:51" s="14" customFormat="1" ht="10.199999999999999">
      <c r="B308" s="223"/>
      <c r="C308" s="224"/>
      <c r="D308" s="209" t="s">
        <v>247</v>
      </c>
      <c r="E308" s="225" t="s">
        <v>20</v>
      </c>
      <c r="F308" s="226" t="s">
        <v>469</v>
      </c>
      <c r="G308" s="224"/>
      <c r="H308" s="227">
        <v>102.6</v>
      </c>
      <c r="I308" s="228"/>
      <c r="J308" s="224"/>
      <c r="K308" s="224"/>
      <c r="L308" s="229"/>
      <c r="M308" s="230"/>
      <c r="N308" s="231"/>
      <c r="O308" s="231"/>
      <c r="P308" s="231"/>
      <c r="Q308" s="231"/>
      <c r="R308" s="231"/>
      <c r="S308" s="231"/>
      <c r="T308" s="232"/>
      <c r="AT308" s="233" t="s">
        <v>247</v>
      </c>
      <c r="AU308" s="233" t="s">
        <v>83</v>
      </c>
      <c r="AV308" s="14" t="s">
        <v>83</v>
      </c>
      <c r="AW308" s="14" t="s">
        <v>37</v>
      </c>
      <c r="AX308" s="14" t="s">
        <v>76</v>
      </c>
      <c r="AY308" s="233" t="s">
        <v>236</v>
      </c>
    </row>
    <row r="309" spans="2:51" s="14" customFormat="1" ht="10.199999999999999">
      <c r="B309" s="223"/>
      <c r="C309" s="224"/>
      <c r="D309" s="209" t="s">
        <v>247</v>
      </c>
      <c r="E309" s="225" t="s">
        <v>20</v>
      </c>
      <c r="F309" s="226" t="s">
        <v>470</v>
      </c>
      <c r="G309" s="224"/>
      <c r="H309" s="227">
        <v>28.4</v>
      </c>
      <c r="I309" s="228"/>
      <c r="J309" s="224"/>
      <c r="K309" s="224"/>
      <c r="L309" s="229"/>
      <c r="M309" s="230"/>
      <c r="N309" s="231"/>
      <c r="O309" s="231"/>
      <c r="P309" s="231"/>
      <c r="Q309" s="231"/>
      <c r="R309" s="231"/>
      <c r="S309" s="231"/>
      <c r="T309" s="232"/>
      <c r="AT309" s="233" t="s">
        <v>247</v>
      </c>
      <c r="AU309" s="233" t="s">
        <v>83</v>
      </c>
      <c r="AV309" s="14" t="s">
        <v>83</v>
      </c>
      <c r="AW309" s="14" t="s">
        <v>37</v>
      </c>
      <c r="AX309" s="14" t="s">
        <v>76</v>
      </c>
      <c r="AY309" s="233" t="s">
        <v>236</v>
      </c>
    </row>
    <row r="310" spans="2:51" s="14" customFormat="1" ht="10.199999999999999">
      <c r="B310" s="223"/>
      <c r="C310" s="224"/>
      <c r="D310" s="209" t="s">
        <v>247</v>
      </c>
      <c r="E310" s="225" t="s">
        <v>20</v>
      </c>
      <c r="F310" s="226" t="s">
        <v>471</v>
      </c>
      <c r="G310" s="224"/>
      <c r="H310" s="227">
        <v>144.30000000000001</v>
      </c>
      <c r="I310" s="228"/>
      <c r="J310" s="224"/>
      <c r="K310" s="224"/>
      <c r="L310" s="229"/>
      <c r="M310" s="230"/>
      <c r="N310" s="231"/>
      <c r="O310" s="231"/>
      <c r="P310" s="231"/>
      <c r="Q310" s="231"/>
      <c r="R310" s="231"/>
      <c r="S310" s="231"/>
      <c r="T310" s="232"/>
      <c r="AT310" s="233" t="s">
        <v>247</v>
      </c>
      <c r="AU310" s="233" t="s">
        <v>83</v>
      </c>
      <c r="AV310" s="14" t="s">
        <v>83</v>
      </c>
      <c r="AW310" s="14" t="s">
        <v>37</v>
      </c>
      <c r="AX310" s="14" t="s">
        <v>76</v>
      </c>
      <c r="AY310" s="233" t="s">
        <v>236</v>
      </c>
    </row>
    <row r="311" spans="2:51" s="14" customFormat="1" ht="10.199999999999999">
      <c r="B311" s="223"/>
      <c r="C311" s="224"/>
      <c r="D311" s="209" t="s">
        <v>247</v>
      </c>
      <c r="E311" s="225" t="s">
        <v>20</v>
      </c>
      <c r="F311" s="226" t="s">
        <v>472</v>
      </c>
      <c r="G311" s="224"/>
      <c r="H311" s="227">
        <v>21.6</v>
      </c>
      <c r="I311" s="228"/>
      <c r="J311" s="224"/>
      <c r="K311" s="224"/>
      <c r="L311" s="229"/>
      <c r="M311" s="230"/>
      <c r="N311" s="231"/>
      <c r="O311" s="231"/>
      <c r="P311" s="231"/>
      <c r="Q311" s="231"/>
      <c r="R311" s="231"/>
      <c r="S311" s="231"/>
      <c r="T311" s="232"/>
      <c r="AT311" s="233" t="s">
        <v>247</v>
      </c>
      <c r="AU311" s="233" t="s">
        <v>83</v>
      </c>
      <c r="AV311" s="14" t="s">
        <v>83</v>
      </c>
      <c r="AW311" s="14" t="s">
        <v>37</v>
      </c>
      <c r="AX311" s="14" t="s">
        <v>76</v>
      </c>
      <c r="AY311" s="233" t="s">
        <v>236</v>
      </c>
    </row>
    <row r="312" spans="2:51" s="14" customFormat="1" ht="10.199999999999999">
      <c r="B312" s="223"/>
      <c r="C312" s="224"/>
      <c r="D312" s="209" t="s">
        <v>247</v>
      </c>
      <c r="E312" s="225" t="s">
        <v>20</v>
      </c>
      <c r="F312" s="226" t="s">
        <v>473</v>
      </c>
      <c r="G312" s="224"/>
      <c r="H312" s="227">
        <v>63.6</v>
      </c>
      <c r="I312" s="228"/>
      <c r="J312" s="224"/>
      <c r="K312" s="224"/>
      <c r="L312" s="229"/>
      <c r="M312" s="230"/>
      <c r="N312" s="231"/>
      <c r="O312" s="231"/>
      <c r="P312" s="231"/>
      <c r="Q312" s="231"/>
      <c r="R312" s="231"/>
      <c r="S312" s="231"/>
      <c r="T312" s="232"/>
      <c r="AT312" s="233" t="s">
        <v>247</v>
      </c>
      <c r="AU312" s="233" t="s">
        <v>83</v>
      </c>
      <c r="AV312" s="14" t="s">
        <v>83</v>
      </c>
      <c r="AW312" s="14" t="s">
        <v>37</v>
      </c>
      <c r="AX312" s="14" t="s">
        <v>76</v>
      </c>
      <c r="AY312" s="233" t="s">
        <v>236</v>
      </c>
    </row>
    <row r="313" spans="2:51" s="14" customFormat="1" ht="10.199999999999999">
      <c r="B313" s="223"/>
      <c r="C313" s="224"/>
      <c r="D313" s="209" t="s">
        <v>247</v>
      </c>
      <c r="E313" s="225" t="s">
        <v>20</v>
      </c>
      <c r="F313" s="226" t="s">
        <v>474</v>
      </c>
      <c r="G313" s="224"/>
      <c r="H313" s="227">
        <v>72.8</v>
      </c>
      <c r="I313" s="228"/>
      <c r="J313" s="224"/>
      <c r="K313" s="224"/>
      <c r="L313" s="229"/>
      <c r="M313" s="230"/>
      <c r="N313" s="231"/>
      <c r="O313" s="231"/>
      <c r="P313" s="231"/>
      <c r="Q313" s="231"/>
      <c r="R313" s="231"/>
      <c r="S313" s="231"/>
      <c r="T313" s="232"/>
      <c r="AT313" s="233" t="s">
        <v>247</v>
      </c>
      <c r="AU313" s="233" t="s">
        <v>83</v>
      </c>
      <c r="AV313" s="14" t="s">
        <v>83</v>
      </c>
      <c r="AW313" s="14" t="s">
        <v>37</v>
      </c>
      <c r="AX313" s="14" t="s">
        <v>76</v>
      </c>
      <c r="AY313" s="233" t="s">
        <v>236</v>
      </c>
    </row>
    <row r="314" spans="2:51" s="14" customFormat="1" ht="10.199999999999999">
      <c r="B314" s="223"/>
      <c r="C314" s="224"/>
      <c r="D314" s="209" t="s">
        <v>247</v>
      </c>
      <c r="E314" s="225" t="s">
        <v>20</v>
      </c>
      <c r="F314" s="226" t="s">
        <v>475</v>
      </c>
      <c r="G314" s="224"/>
      <c r="H314" s="227">
        <v>91</v>
      </c>
      <c r="I314" s="228"/>
      <c r="J314" s="224"/>
      <c r="K314" s="224"/>
      <c r="L314" s="229"/>
      <c r="M314" s="230"/>
      <c r="N314" s="231"/>
      <c r="O314" s="231"/>
      <c r="P314" s="231"/>
      <c r="Q314" s="231"/>
      <c r="R314" s="231"/>
      <c r="S314" s="231"/>
      <c r="T314" s="232"/>
      <c r="AT314" s="233" t="s">
        <v>247</v>
      </c>
      <c r="AU314" s="233" t="s">
        <v>83</v>
      </c>
      <c r="AV314" s="14" t="s">
        <v>83</v>
      </c>
      <c r="AW314" s="14" t="s">
        <v>37</v>
      </c>
      <c r="AX314" s="14" t="s">
        <v>76</v>
      </c>
      <c r="AY314" s="233" t="s">
        <v>236</v>
      </c>
    </row>
    <row r="315" spans="2:51" s="15" customFormat="1" ht="10.199999999999999">
      <c r="B315" s="234"/>
      <c r="C315" s="235"/>
      <c r="D315" s="209" t="s">
        <v>247</v>
      </c>
      <c r="E315" s="236" t="s">
        <v>20</v>
      </c>
      <c r="F315" s="237" t="s">
        <v>306</v>
      </c>
      <c r="G315" s="235"/>
      <c r="H315" s="238">
        <v>624.64</v>
      </c>
      <c r="I315" s="239"/>
      <c r="J315" s="235"/>
      <c r="K315" s="235"/>
      <c r="L315" s="240"/>
      <c r="M315" s="241"/>
      <c r="N315" s="242"/>
      <c r="O315" s="242"/>
      <c r="P315" s="242"/>
      <c r="Q315" s="242"/>
      <c r="R315" s="242"/>
      <c r="S315" s="242"/>
      <c r="T315" s="243"/>
      <c r="AT315" s="244" t="s">
        <v>247</v>
      </c>
      <c r="AU315" s="244" t="s">
        <v>83</v>
      </c>
      <c r="AV315" s="15" t="s">
        <v>254</v>
      </c>
      <c r="AW315" s="15" t="s">
        <v>37</v>
      </c>
      <c r="AX315" s="15" t="s">
        <v>76</v>
      </c>
      <c r="AY315" s="244" t="s">
        <v>236</v>
      </c>
    </row>
    <row r="316" spans="2:51" s="13" customFormat="1" ht="10.199999999999999">
      <c r="B316" s="213"/>
      <c r="C316" s="214"/>
      <c r="D316" s="209" t="s">
        <v>247</v>
      </c>
      <c r="E316" s="215" t="s">
        <v>20</v>
      </c>
      <c r="F316" s="216" t="s">
        <v>325</v>
      </c>
      <c r="G316" s="214"/>
      <c r="H316" s="215" t="s">
        <v>20</v>
      </c>
      <c r="I316" s="217"/>
      <c r="J316" s="214"/>
      <c r="K316" s="214"/>
      <c r="L316" s="218"/>
      <c r="M316" s="219"/>
      <c r="N316" s="220"/>
      <c r="O316" s="220"/>
      <c r="P316" s="220"/>
      <c r="Q316" s="220"/>
      <c r="R316" s="220"/>
      <c r="S316" s="220"/>
      <c r="T316" s="221"/>
      <c r="AT316" s="222" t="s">
        <v>247</v>
      </c>
      <c r="AU316" s="222" t="s">
        <v>83</v>
      </c>
      <c r="AV316" s="13" t="s">
        <v>22</v>
      </c>
      <c r="AW316" s="13" t="s">
        <v>37</v>
      </c>
      <c r="AX316" s="13" t="s">
        <v>76</v>
      </c>
      <c r="AY316" s="222" t="s">
        <v>236</v>
      </c>
    </row>
    <row r="317" spans="2:51" s="14" customFormat="1" ht="10.199999999999999">
      <c r="B317" s="223"/>
      <c r="C317" s="224"/>
      <c r="D317" s="209" t="s">
        <v>247</v>
      </c>
      <c r="E317" s="225" t="s">
        <v>20</v>
      </c>
      <c r="F317" s="226" t="s">
        <v>476</v>
      </c>
      <c r="G317" s="224"/>
      <c r="H317" s="227">
        <v>124.2</v>
      </c>
      <c r="I317" s="228"/>
      <c r="J317" s="224"/>
      <c r="K317" s="224"/>
      <c r="L317" s="229"/>
      <c r="M317" s="230"/>
      <c r="N317" s="231"/>
      <c r="O317" s="231"/>
      <c r="P317" s="231"/>
      <c r="Q317" s="231"/>
      <c r="R317" s="231"/>
      <c r="S317" s="231"/>
      <c r="T317" s="232"/>
      <c r="AT317" s="233" t="s">
        <v>247</v>
      </c>
      <c r="AU317" s="233" t="s">
        <v>83</v>
      </c>
      <c r="AV317" s="14" t="s">
        <v>83</v>
      </c>
      <c r="AW317" s="14" t="s">
        <v>37</v>
      </c>
      <c r="AX317" s="14" t="s">
        <v>76</v>
      </c>
      <c r="AY317" s="233" t="s">
        <v>236</v>
      </c>
    </row>
    <row r="318" spans="2:51" s="14" customFormat="1" ht="10.199999999999999">
      <c r="B318" s="223"/>
      <c r="C318" s="224"/>
      <c r="D318" s="209" t="s">
        <v>247</v>
      </c>
      <c r="E318" s="225" t="s">
        <v>20</v>
      </c>
      <c r="F318" s="226" t="s">
        <v>470</v>
      </c>
      <c r="G318" s="224"/>
      <c r="H318" s="227">
        <v>28.4</v>
      </c>
      <c r="I318" s="228"/>
      <c r="J318" s="224"/>
      <c r="K318" s="224"/>
      <c r="L318" s="229"/>
      <c r="M318" s="230"/>
      <c r="N318" s="231"/>
      <c r="O318" s="231"/>
      <c r="P318" s="231"/>
      <c r="Q318" s="231"/>
      <c r="R318" s="231"/>
      <c r="S318" s="231"/>
      <c r="T318" s="232"/>
      <c r="AT318" s="233" t="s">
        <v>247</v>
      </c>
      <c r="AU318" s="233" t="s">
        <v>83</v>
      </c>
      <c r="AV318" s="14" t="s">
        <v>83</v>
      </c>
      <c r="AW318" s="14" t="s">
        <v>37</v>
      </c>
      <c r="AX318" s="14" t="s">
        <v>76</v>
      </c>
      <c r="AY318" s="233" t="s">
        <v>236</v>
      </c>
    </row>
    <row r="319" spans="2:51" s="14" customFormat="1" ht="10.199999999999999">
      <c r="B319" s="223"/>
      <c r="C319" s="224"/>
      <c r="D319" s="209" t="s">
        <v>247</v>
      </c>
      <c r="E319" s="225" t="s">
        <v>20</v>
      </c>
      <c r="F319" s="226" t="s">
        <v>471</v>
      </c>
      <c r="G319" s="224"/>
      <c r="H319" s="227">
        <v>144.30000000000001</v>
      </c>
      <c r="I319" s="228"/>
      <c r="J319" s="224"/>
      <c r="K319" s="224"/>
      <c r="L319" s="229"/>
      <c r="M319" s="230"/>
      <c r="N319" s="231"/>
      <c r="O319" s="231"/>
      <c r="P319" s="231"/>
      <c r="Q319" s="231"/>
      <c r="R319" s="231"/>
      <c r="S319" s="231"/>
      <c r="T319" s="232"/>
      <c r="AT319" s="233" t="s">
        <v>247</v>
      </c>
      <c r="AU319" s="233" t="s">
        <v>83</v>
      </c>
      <c r="AV319" s="14" t="s">
        <v>83</v>
      </c>
      <c r="AW319" s="14" t="s">
        <v>37</v>
      </c>
      <c r="AX319" s="14" t="s">
        <v>76</v>
      </c>
      <c r="AY319" s="233" t="s">
        <v>236</v>
      </c>
    </row>
    <row r="320" spans="2:51" s="14" customFormat="1" ht="10.199999999999999">
      <c r="B320" s="223"/>
      <c r="C320" s="224"/>
      <c r="D320" s="209" t="s">
        <v>247</v>
      </c>
      <c r="E320" s="225" t="s">
        <v>20</v>
      </c>
      <c r="F320" s="226" t="s">
        <v>472</v>
      </c>
      <c r="G320" s="224"/>
      <c r="H320" s="227">
        <v>21.6</v>
      </c>
      <c r="I320" s="228"/>
      <c r="J320" s="224"/>
      <c r="K320" s="224"/>
      <c r="L320" s="229"/>
      <c r="M320" s="230"/>
      <c r="N320" s="231"/>
      <c r="O320" s="231"/>
      <c r="P320" s="231"/>
      <c r="Q320" s="231"/>
      <c r="R320" s="231"/>
      <c r="S320" s="231"/>
      <c r="T320" s="232"/>
      <c r="AT320" s="233" t="s">
        <v>247</v>
      </c>
      <c r="AU320" s="233" t="s">
        <v>83</v>
      </c>
      <c r="AV320" s="14" t="s">
        <v>83</v>
      </c>
      <c r="AW320" s="14" t="s">
        <v>37</v>
      </c>
      <c r="AX320" s="14" t="s">
        <v>76</v>
      </c>
      <c r="AY320" s="233" t="s">
        <v>236</v>
      </c>
    </row>
    <row r="321" spans="1:65" s="14" customFormat="1" ht="10.199999999999999">
      <c r="B321" s="223"/>
      <c r="C321" s="224"/>
      <c r="D321" s="209" t="s">
        <v>247</v>
      </c>
      <c r="E321" s="225" t="s">
        <v>20</v>
      </c>
      <c r="F321" s="226" t="s">
        <v>477</v>
      </c>
      <c r="G321" s="224"/>
      <c r="H321" s="227">
        <v>21.5</v>
      </c>
      <c r="I321" s="228"/>
      <c r="J321" s="224"/>
      <c r="K321" s="224"/>
      <c r="L321" s="229"/>
      <c r="M321" s="230"/>
      <c r="N321" s="231"/>
      <c r="O321" s="231"/>
      <c r="P321" s="231"/>
      <c r="Q321" s="231"/>
      <c r="R321" s="231"/>
      <c r="S321" s="231"/>
      <c r="T321" s="232"/>
      <c r="AT321" s="233" t="s">
        <v>247</v>
      </c>
      <c r="AU321" s="233" t="s">
        <v>83</v>
      </c>
      <c r="AV321" s="14" t="s">
        <v>83</v>
      </c>
      <c r="AW321" s="14" t="s">
        <v>37</v>
      </c>
      <c r="AX321" s="14" t="s">
        <v>76</v>
      </c>
      <c r="AY321" s="233" t="s">
        <v>236</v>
      </c>
    </row>
    <row r="322" spans="1:65" s="14" customFormat="1" ht="10.199999999999999">
      <c r="B322" s="223"/>
      <c r="C322" s="224"/>
      <c r="D322" s="209" t="s">
        <v>247</v>
      </c>
      <c r="E322" s="225" t="s">
        <v>20</v>
      </c>
      <c r="F322" s="226" t="s">
        <v>467</v>
      </c>
      <c r="G322" s="224"/>
      <c r="H322" s="227">
        <v>21</v>
      </c>
      <c r="I322" s="228"/>
      <c r="J322" s="224"/>
      <c r="K322" s="224"/>
      <c r="L322" s="229"/>
      <c r="M322" s="230"/>
      <c r="N322" s="231"/>
      <c r="O322" s="231"/>
      <c r="P322" s="231"/>
      <c r="Q322" s="231"/>
      <c r="R322" s="231"/>
      <c r="S322" s="231"/>
      <c r="T322" s="232"/>
      <c r="AT322" s="233" t="s">
        <v>247</v>
      </c>
      <c r="AU322" s="233" t="s">
        <v>83</v>
      </c>
      <c r="AV322" s="14" t="s">
        <v>83</v>
      </c>
      <c r="AW322" s="14" t="s">
        <v>37</v>
      </c>
      <c r="AX322" s="14" t="s">
        <v>76</v>
      </c>
      <c r="AY322" s="233" t="s">
        <v>236</v>
      </c>
    </row>
    <row r="323" spans="1:65" s="14" customFormat="1" ht="10.199999999999999">
      <c r="B323" s="223"/>
      <c r="C323" s="224"/>
      <c r="D323" s="209" t="s">
        <v>247</v>
      </c>
      <c r="E323" s="225" t="s">
        <v>20</v>
      </c>
      <c r="F323" s="226" t="s">
        <v>466</v>
      </c>
      <c r="G323" s="224"/>
      <c r="H323" s="227">
        <v>19.3</v>
      </c>
      <c r="I323" s="228"/>
      <c r="J323" s="224"/>
      <c r="K323" s="224"/>
      <c r="L323" s="229"/>
      <c r="M323" s="230"/>
      <c r="N323" s="231"/>
      <c r="O323" s="231"/>
      <c r="P323" s="231"/>
      <c r="Q323" s="231"/>
      <c r="R323" s="231"/>
      <c r="S323" s="231"/>
      <c r="T323" s="232"/>
      <c r="AT323" s="233" t="s">
        <v>247</v>
      </c>
      <c r="AU323" s="233" t="s">
        <v>83</v>
      </c>
      <c r="AV323" s="14" t="s">
        <v>83</v>
      </c>
      <c r="AW323" s="14" t="s">
        <v>37</v>
      </c>
      <c r="AX323" s="14" t="s">
        <v>76</v>
      </c>
      <c r="AY323" s="233" t="s">
        <v>236</v>
      </c>
    </row>
    <row r="324" spans="1:65" s="14" customFormat="1" ht="10.199999999999999">
      <c r="B324" s="223"/>
      <c r="C324" s="224"/>
      <c r="D324" s="209" t="s">
        <v>247</v>
      </c>
      <c r="E324" s="225" t="s">
        <v>20</v>
      </c>
      <c r="F324" s="226" t="s">
        <v>478</v>
      </c>
      <c r="G324" s="224"/>
      <c r="H324" s="227">
        <v>19.52</v>
      </c>
      <c r="I324" s="228"/>
      <c r="J324" s="224"/>
      <c r="K324" s="224"/>
      <c r="L324" s="229"/>
      <c r="M324" s="230"/>
      <c r="N324" s="231"/>
      <c r="O324" s="231"/>
      <c r="P324" s="231"/>
      <c r="Q324" s="231"/>
      <c r="R324" s="231"/>
      <c r="S324" s="231"/>
      <c r="T324" s="232"/>
      <c r="AT324" s="233" t="s">
        <v>247</v>
      </c>
      <c r="AU324" s="233" t="s">
        <v>83</v>
      </c>
      <c r="AV324" s="14" t="s">
        <v>83</v>
      </c>
      <c r="AW324" s="14" t="s">
        <v>37</v>
      </c>
      <c r="AX324" s="14" t="s">
        <v>76</v>
      </c>
      <c r="AY324" s="233" t="s">
        <v>236</v>
      </c>
    </row>
    <row r="325" spans="1:65" s="14" customFormat="1" ht="10.199999999999999">
      <c r="B325" s="223"/>
      <c r="C325" s="224"/>
      <c r="D325" s="209" t="s">
        <v>247</v>
      </c>
      <c r="E325" s="225" t="s">
        <v>20</v>
      </c>
      <c r="F325" s="226" t="s">
        <v>479</v>
      </c>
      <c r="G325" s="224"/>
      <c r="H325" s="227">
        <v>58.3</v>
      </c>
      <c r="I325" s="228"/>
      <c r="J325" s="224"/>
      <c r="K325" s="224"/>
      <c r="L325" s="229"/>
      <c r="M325" s="230"/>
      <c r="N325" s="231"/>
      <c r="O325" s="231"/>
      <c r="P325" s="231"/>
      <c r="Q325" s="231"/>
      <c r="R325" s="231"/>
      <c r="S325" s="231"/>
      <c r="T325" s="232"/>
      <c r="AT325" s="233" t="s">
        <v>247</v>
      </c>
      <c r="AU325" s="233" t="s">
        <v>83</v>
      </c>
      <c r="AV325" s="14" t="s">
        <v>83</v>
      </c>
      <c r="AW325" s="14" t="s">
        <v>37</v>
      </c>
      <c r="AX325" s="14" t="s">
        <v>76</v>
      </c>
      <c r="AY325" s="233" t="s">
        <v>236</v>
      </c>
    </row>
    <row r="326" spans="1:65" s="14" customFormat="1" ht="10.199999999999999">
      <c r="B326" s="223"/>
      <c r="C326" s="224"/>
      <c r="D326" s="209" t="s">
        <v>247</v>
      </c>
      <c r="E326" s="225" t="s">
        <v>20</v>
      </c>
      <c r="F326" s="226" t="s">
        <v>480</v>
      </c>
      <c r="G326" s="224"/>
      <c r="H326" s="227">
        <v>12</v>
      </c>
      <c r="I326" s="228"/>
      <c r="J326" s="224"/>
      <c r="K326" s="224"/>
      <c r="L326" s="229"/>
      <c r="M326" s="230"/>
      <c r="N326" s="231"/>
      <c r="O326" s="231"/>
      <c r="P326" s="231"/>
      <c r="Q326" s="231"/>
      <c r="R326" s="231"/>
      <c r="S326" s="231"/>
      <c r="T326" s="232"/>
      <c r="AT326" s="233" t="s">
        <v>247</v>
      </c>
      <c r="AU326" s="233" t="s">
        <v>83</v>
      </c>
      <c r="AV326" s="14" t="s">
        <v>83</v>
      </c>
      <c r="AW326" s="14" t="s">
        <v>37</v>
      </c>
      <c r="AX326" s="14" t="s">
        <v>76</v>
      </c>
      <c r="AY326" s="233" t="s">
        <v>236</v>
      </c>
    </row>
    <row r="327" spans="1:65" s="14" customFormat="1" ht="10.199999999999999">
      <c r="B327" s="223"/>
      <c r="C327" s="224"/>
      <c r="D327" s="209" t="s">
        <v>247</v>
      </c>
      <c r="E327" s="225" t="s">
        <v>20</v>
      </c>
      <c r="F327" s="226" t="s">
        <v>475</v>
      </c>
      <c r="G327" s="224"/>
      <c r="H327" s="227">
        <v>91</v>
      </c>
      <c r="I327" s="228"/>
      <c r="J327" s="224"/>
      <c r="K327" s="224"/>
      <c r="L327" s="229"/>
      <c r="M327" s="230"/>
      <c r="N327" s="231"/>
      <c r="O327" s="231"/>
      <c r="P327" s="231"/>
      <c r="Q327" s="231"/>
      <c r="R327" s="231"/>
      <c r="S327" s="231"/>
      <c r="T327" s="232"/>
      <c r="AT327" s="233" t="s">
        <v>247</v>
      </c>
      <c r="AU327" s="233" t="s">
        <v>83</v>
      </c>
      <c r="AV327" s="14" t="s">
        <v>83</v>
      </c>
      <c r="AW327" s="14" t="s">
        <v>37</v>
      </c>
      <c r="AX327" s="14" t="s">
        <v>76</v>
      </c>
      <c r="AY327" s="233" t="s">
        <v>236</v>
      </c>
    </row>
    <row r="328" spans="1:65" s="15" customFormat="1" ht="10.199999999999999">
      <c r="B328" s="234"/>
      <c r="C328" s="235"/>
      <c r="D328" s="209" t="s">
        <v>247</v>
      </c>
      <c r="E328" s="236" t="s">
        <v>20</v>
      </c>
      <c r="F328" s="237" t="s">
        <v>306</v>
      </c>
      <c r="G328" s="235"/>
      <c r="H328" s="238">
        <v>561.12</v>
      </c>
      <c r="I328" s="239"/>
      <c r="J328" s="235"/>
      <c r="K328" s="235"/>
      <c r="L328" s="240"/>
      <c r="M328" s="241"/>
      <c r="N328" s="242"/>
      <c r="O328" s="242"/>
      <c r="P328" s="242"/>
      <c r="Q328" s="242"/>
      <c r="R328" s="242"/>
      <c r="S328" s="242"/>
      <c r="T328" s="243"/>
      <c r="AT328" s="244" t="s">
        <v>247</v>
      </c>
      <c r="AU328" s="244" t="s">
        <v>83</v>
      </c>
      <c r="AV328" s="15" t="s">
        <v>254</v>
      </c>
      <c r="AW328" s="15" t="s">
        <v>37</v>
      </c>
      <c r="AX328" s="15" t="s">
        <v>76</v>
      </c>
      <c r="AY328" s="244" t="s">
        <v>236</v>
      </c>
    </row>
    <row r="329" spans="1:65" s="16" customFormat="1" ht="10.199999999999999">
      <c r="B329" s="245"/>
      <c r="C329" s="246"/>
      <c r="D329" s="209" t="s">
        <v>247</v>
      </c>
      <c r="E329" s="247" t="s">
        <v>20</v>
      </c>
      <c r="F329" s="248" t="s">
        <v>309</v>
      </c>
      <c r="G329" s="246"/>
      <c r="H329" s="249">
        <v>1185.76</v>
      </c>
      <c r="I329" s="250"/>
      <c r="J329" s="246"/>
      <c r="K329" s="246"/>
      <c r="L329" s="251"/>
      <c r="M329" s="252"/>
      <c r="N329" s="253"/>
      <c r="O329" s="253"/>
      <c r="P329" s="253"/>
      <c r="Q329" s="253"/>
      <c r="R329" s="253"/>
      <c r="S329" s="253"/>
      <c r="T329" s="254"/>
      <c r="AT329" s="255" t="s">
        <v>247</v>
      </c>
      <c r="AU329" s="255" t="s">
        <v>83</v>
      </c>
      <c r="AV329" s="16" t="s">
        <v>243</v>
      </c>
      <c r="AW329" s="16" t="s">
        <v>37</v>
      </c>
      <c r="AX329" s="16" t="s">
        <v>22</v>
      </c>
      <c r="AY329" s="255" t="s">
        <v>236</v>
      </c>
    </row>
    <row r="330" spans="1:65" s="2" customFormat="1" ht="11.4">
      <c r="A330" s="36"/>
      <c r="B330" s="37"/>
      <c r="C330" s="256" t="s">
        <v>481</v>
      </c>
      <c r="D330" s="256" t="s">
        <v>482</v>
      </c>
      <c r="E330" s="257" t="s">
        <v>483</v>
      </c>
      <c r="F330" s="258" t="s">
        <v>484</v>
      </c>
      <c r="G330" s="259" t="s">
        <v>463</v>
      </c>
      <c r="H330" s="260">
        <v>1245.048</v>
      </c>
      <c r="I330" s="261"/>
      <c r="J330" s="262">
        <f>ROUND(I330*H330,2)</f>
        <v>0</v>
      </c>
      <c r="K330" s="258" t="s">
        <v>20</v>
      </c>
      <c r="L330" s="263"/>
      <c r="M330" s="264" t="s">
        <v>20</v>
      </c>
      <c r="N330" s="265" t="s">
        <v>47</v>
      </c>
      <c r="O330" s="66"/>
      <c r="P330" s="205">
        <f>O330*H330</f>
        <v>0</v>
      </c>
      <c r="Q330" s="205">
        <v>1E-4</v>
      </c>
      <c r="R330" s="205">
        <f>Q330*H330</f>
        <v>0.12450480000000001</v>
      </c>
      <c r="S330" s="205">
        <v>0</v>
      </c>
      <c r="T330" s="206">
        <f>S330*H330</f>
        <v>0</v>
      </c>
      <c r="U330" s="36"/>
      <c r="V330" s="36"/>
      <c r="W330" s="36"/>
      <c r="X330" s="36"/>
      <c r="Y330" s="36"/>
      <c r="Z330" s="36"/>
      <c r="AA330" s="36"/>
      <c r="AB330" s="36"/>
      <c r="AC330" s="36"/>
      <c r="AD330" s="36"/>
      <c r="AE330" s="36"/>
      <c r="AR330" s="207" t="s">
        <v>280</v>
      </c>
      <c r="AT330" s="207" t="s">
        <v>482</v>
      </c>
      <c r="AU330" s="207" t="s">
        <v>83</v>
      </c>
      <c r="AY330" s="19" t="s">
        <v>236</v>
      </c>
      <c r="BE330" s="208">
        <f>IF(N330="základní",J330,0)</f>
        <v>0</v>
      </c>
      <c r="BF330" s="208">
        <f>IF(N330="snížená",J330,0)</f>
        <v>0</v>
      </c>
      <c r="BG330" s="208">
        <f>IF(N330="zákl. přenesená",J330,0)</f>
        <v>0</v>
      </c>
      <c r="BH330" s="208">
        <f>IF(N330="sníž. přenesená",J330,0)</f>
        <v>0</v>
      </c>
      <c r="BI330" s="208">
        <f>IF(N330="nulová",J330,0)</f>
        <v>0</v>
      </c>
      <c r="BJ330" s="19" t="s">
        <v>22</v>
      </c>
      <c r="BK330" s="208">
        <f>ROUND(I330*H330,2)</f>
        <v>0</v>
      </c>
      <c r="BL330" s="19" t="s">
        <v>243</v>
      </c>
      <c r="BM330" s="207" t="s">
        <v>485</v>
      </c>
    </row>
    <row r="331" spans="1:65" s="14" customFormat="1" ht="10.199999999999999">
      <c r="B331" s="223"/>
      <c r="C331" s="224"/>
      <c r="D331" s="209" t="s">
        <v>247</v>
      </c>
      <c r="E331" s="224"/>
      <c r="F331" s="226" t="s">
        <v>486</v>
      </c>
      <c r="G331" s="224"/>
      <c r="H331" s="227">
        <v>1245.048</v>
      </c>
      <c r="I331" s="228"/>
      <c r="J331" s="224"/>
      <c r="K331" s="224"/>
      <c r="L331" s="229"/>
      <c r="M331" s="230"/>
      <c r="N331" s="231"/>
      <c r="O331" s="231"/>
      <c r="P331" s="231"/>
      <c r="Q331" s="231"/>
      <c r="R331" s="231"/>
      <c r="S331" s="231"/>
      <c r="T331" s="232"/>
      <c r="AT331" s="233" t="s">
        <v>247</v>
      </c>
      <c r="AU331" s="233" t="s">
        <v>83</v>
      </c>
      <c r="AV331" s="14" t="s">
        <v>83</v>
      </c>
      <c r="AW331" s="14" t="s">
        <v>4</v>
      </c>
      <c r="AX331" s="14" t="s">
        <v>22</v>
      </c>
      <c r="AY331" s="233" t="s">
        <v>236</v>
      </c>
    </row>
    <row r="332" spans="1:65" s="2" customFormat="1" ht="22.8">
      <c r="A332" s="36"/>
      <c r="B332" s="37"/>
      <c r="C332" s="196" t="s">
        <v>487</v>
      </c>
      <c r="D332" s="196" t="s">
        <v>238</v>
      </c>
      <c r="E332" s="197" t="s">
        <v>488</v>
      </c>
      <c r="F332" s="198" t="s">
        <v>489</v>
      </c>
      <c r="G332" s="199" t="s">
        <v>241</v>
      </c>
      <c r="H332" s="200">
        <v>3.36</v>
      </c>
      <c r="I332" s="201"/>
      <c r="J332" s="202">
        <f>ROUND(I332*H332,2)</f>
        <v>0</v>
      </c>
      <c r="K332" s="198" t="s">
        <v>242</v>
      </c>
      <c r="L332" s="41"/>
      <c r="M332" s="203" t="s">
        <v>20</v>
      </c>
      <c r="N332" s="204" t="s">
        <v>47</v>
      </c>
      <c r="O332" s="66"/>
      <c r="P332" s="205">
        <f>O332*H332</f>
        <v>0</v>
      </c>
      <c r="Q332" s="205">
        <v>2.2563399999999998</v>
      </c>
      <c r="R332" s="205">
        <f>Q332*H332</f>
        <v>7.5813023999999993</v>
      </c>
      <c r="S332" s="205">
        <v>0</v>
      </c>
      <c r="T332" s="206">
        <f>S332*H332</f>
        <v>0</v>
      </c>
      <c r="U332" s="36"/>
      <c r="V332" s="36"/>
      <c r="W332" s="36"/>
      <c r="X332" s="36"/>
      <c r="Y332" s="36"/>
      <c r="Z332" s="36"/>
      <c r="AA332" s="36"/>
      <c r="AB332" s="36"/>
      <c r="AC332" s="36"/>
      <c r="AD332" s="36"/>
      <c r="AE332" s="36"/>
      <c r="AR332" s="207" t="s">
        <v>243</v>
      </c>
      <c r="AT332" s="207" t="s">
        <v>238</v>
      </c>
      <c r="AU332" s="207" t="s">
        <v>83</v>
      </c>
      <c r="AY332" s="19" t="s">
        <v>236</v>
      </c>
      <c r="BE332" s="208">
        <f>IF(N332="základní",J332,0)</f>
        <v>0</v>
      </c>
      <c r="BF332" s="208">
        <f>IF(N332="snížená",J332,0)</f>
        <v>0</v>
      </c>
      <c r="BG332" s="208">
        <f>IF(N332="zákl. přenesená",J332,0)</f>
        <v>0</v>
      </c>
      <c r="BH332" s="208">
        <f>IF(N332="sníž. přenesená",J332,0)</f>
        <v>0</v>
      </c>
      <c r="BI332" s="208">
        <f>IF(N332="nulová",J332,0)</f>
        <v>0</v>
      </c>
      <c r="BJ332" s="19" t="s">
        <v>22</v>
      </c>
      <c r="BK332" s="208">
        <f>ROUND(I332*H332,2)</f>
        <v>0</v>
      </c>
      <c r="BL332" s="19" t="s">
        <v>243</v>
      </c>
      <c r="BM332" s="207" t="s">
        <v>490</v>
      </c>
    </row>
    <row r="333" spans="1:65" s="13" customFormat="1" ht="10.199999999999999">
      <c r="B333" s="213"/>
      <c r="C333" s="214"/>
      <c r="D333" s="209" t="s">
        <v>247</v>
      </c>
      <c r="E333" s="215" t="s">
        <v>20</v>
      </c>
      <c r="F333" s="216" t="s">
        <v>491</v>
      </c>
      <c r="G333" s="214"/>
      <c r="H333" s="215" t="s">
        <v>20</v>
      </c>
      <c r="I333" s="217"/>
      <c r="J333" s="214"/>
      <c r="K333" s="214"/>
      <c r="L333" s="218"/>
      <c r="M333" s="219"/>
      <c r="N333" s="220"/>
      <c r="O333" s="220"/>
      <c r="P333" s="220"/>
      <c r="Q333" s="220"/>
      <c r="R333" s="220"/>
      <c r="S333" s="220"/>
      <c r="T333" s="221"/>
      <c r="AT333" s="222" t="s">
        <v>247</v>
      </c>
      <c r="AU333" s="222" t="s">
        <v>83</v>
      </c>
      <c r="AV333" s="13" t="s">
        <v>22</v>
      </c>
      <c r="AW333" s="13" t="s">
        <v>37</v>
      </c>
      <c r="AX333" s="13" t="s">
        <v>76</v>
      </c>
      <c r="AY333" s="222" t="s">
        <v>236</v>
      </c>
    </row>
    <row r="334" spans="1:65" s="14" customFormat="1" ht="10.199999999999999">
      <c r="B334" s="223"/>
      <c r="C334" s="224"/>
      <c r="D334" s="209" t="s">
        <v>247</v>
      </c>
      <c r="E334" s="225" t="s">
        <v>20</v>
      </c>
      <c r="F334" s="226" t="s">
        <v>492</v>
      </c>
      <c r="G334" s="224"/>
      <c r="H334" s="227">
        <v>3.36</v>
      </c>
      <c r="I334" s="228"/>
      <c r="J334" s="224"/>
      <c r="K334" s="224"/>
      <c r="L334" s="229"/>
      <c r="M334" s="230"/>
      <c r="N334" s="231"/>
      <c r="O334" s="231"/>
      <c r="P334" s="231"/>
      <c r="Q334" s="231"/>
      <c r="R334" s="231"/>
      <c r="S334" s="231"/>
      <c r="T334" s="232"/>
      <c r="AT334" s="233" t="s">
        <v>247</v>
      </c>
      <c r="AU334" s="233" t="s">
        <v>83</v>
      </c>
      <c r="AV334" s="14" t="s">
        <v>83</v>
      </c>
      <c r="AW334" s="14" t="s">
        <v>37</v>
      </c>
      <c r="AX334" s="14" t="s">
        <v>22</v>
      </c>
      <c r="AY334" s="233" t="s">
        <v>236</v>
      </c>
    </row>
    <row r="335" spans="1:65" s="2" customFormat="1" ht="22.8">
      <c r="A335" s="36"/>
      <c r="B335" s="37"/>
      <c r="C335" s="196" t="s">
        <v>493</v>
      </c>
      <c r="D335" s="196" t="s">
        <v>238</v>
      </c>
      <c r="E335" s="197" t="s">
        <v>494</v>
      </c>
      <c r="F335" s="198" t="s">
        <v>495</v>
      </c>
      <c r="G335" s="199" t="s">
        <v>241</v>
      </c>
      <c r="H335" s="200">
        <v>3.36</v>
      </c>
      <c r="I335" s="201"/>
      <c r="J335" s="202">
        <f>ROUND(I335*H335,2)</f>
        <v>0</v>
      </c>
      <c r="K335" s="198" t="s">
        <v>242</v>
      </c>
      <c r="L335" s="41"/>
      <c r="M335" s="203" t="s">
        <v>20</v>
      </c>
      <c r="N335" s="204" t="s">
        <v>47</v>
      </c>
      <c r="O335" s="66"/>
      <c r="P335" s="205">
        <f>O335*H335</f>
        <v>0</v>
      </c>
      <c r="Q335" s="205">
        <v>0</v>
      </c>
      <c r="R335" s="205">
        <f>Q335*H335</f>
        <v>0</v>
      </c>
      <c r="S335" s="205">
        <v>0</v>
      </c>
      <c r="T335" s="206">
        <f>S335*H335</f>
        <v>0</v>
      </c>
      <c r="U335" s="36"/>
      <c r="V335" s="36"/>
      <c r="W335" s="36"/>
      <c r="X335" s="36"/>
      <c r="Y335" s="36"/>
      <c r="Z335" s="36"/>
      <c r="AA335" s="36"/>
      <c r="AB335" s="36"/>
      <c r="AC335" s="36"/>
      <c r="AD335" s="36"/>
      <c r="AE335" s="36"/>
      <c r="AR335" s="207" t="s">
        <v>243</v>
      </c>
      <c r="AT335" s="207" t="s">
        <v>238</v>
      </c>
      <c r="AU335" s="207" t="s">
        <v>83</v>
      </c>
      <c r="AY335" s="19" t="s">
        <v>236</v>
      </c>
      <c r="BE335" s="208">
        <f>IF(N335="základní",J335,0)</f>
        <v>0</v>
      </c>
      <c r="BF335" s="208">
        <f>IF(N335="snížená",J335,0)</f>
        <v>0</v>
      </c>
      <c r="BG335" s="208">
        <f>IF(N335="zákl. přenesená",J335,0)</f>
        <v>0</v>
      </c>
      <c r="BH335" s="208">
        <f>IF(N335="sníž. přenesená",J335,0)</f>
        <v>0</v>
      </c>
      <c r="BI335" s="208">
        <f>IF(N335="nulová",J335,0)</f>
        <v>0</v>
      </c>
      <c r="BJ335" s="19" t="s">
        <v>22</v>
      </c>
      <c r="BK335" s="208">
        <f>ROUND(I335*H335,2)</f>
        <v>0</v>
      </c>
      <c r="BL335" s="19" t="s">
        <v>243</v>
      </c>
      <c r="BM335" s="207" t="s">
        <v>496</v>
      </c>
    </row>
    <row r="336" spans="1:65" s="2" customFormat="1" ht="76.8">
      <c r="A336" s="36"/>
      <c r="B336" s="37"/>
      <c r="C336" s="38"/>
      <c r="D336" s="209" t="s">
        <v>245</v>
      </c>
      <c r="E336" s="38"/>
      <c r="F336" s="210" t="s">
        <v>497</v>
      </c>
      <c r="G336" s="38"/>
      <c r="H336" s="38"/>
      <c r="I336" s="118"/>
      <c r="J336" s="38"/>
      <c r="K336" s="38"/>
      <c r="L336" s="41"/>
      <c r="M336" s="211"/>
      <c r="N336" s="212"/>
      <c r="O336" s="66"/>
      <c r="P336" s="66"/>
      <c r="Q336" s="66"/>
      <c r="R336" s="66"/>
      <c r="S336" s="66"/>
      <c r="T336" s="67"/>
      <c r="U336" s="36"/>
      <c r="V336" s="36"/>
      <c r="W336" s="36"/>
      <c r="X336" s="36"/>
      <c r="Y336" s="36"/>
      <c r="Z336" s="36"/>
      <c r="AA336" s="36"/>
      <c r="AB336" s="36"/>
      <c r="AC336" s="36"/>
      <c r="AD336" s="36"/>
      <c r="AE336" s="36"/>
      <c r="AT336" s="19" t="s">
        <v>245</v>
      </c>
      <c r="AU336" s="19" t="s">
        <v>83</v>
      </c>
    </row>
    <row r="337" spans="1:65" s="2" customFormat="1" ht="11.4">
      <c r="A337" s="36"/>
      <c r="B337" s="37"/>
      <c r="C337" s="196" t="s">
        <v>498</v>
      </c>
      <c r="D337" s="196" t="s">
        <v>238</v>
      </c>
      <c r="E337" s="197" t="s">
        <v>499</v>
      </c>
      <c r="F337" s="198" t="s">
        <v>500</v>
      </c>
      <c r="G337" s="199" t="s">
        <v>266</v>
      </c>
      <c r="H337" s="200">
        <v>0.151</v>
      </c>
      <c r="I337" s="201"/>
      <c r="J337" s="202">
        <f>ROUND(I337*H337,2)</f>
        <v>0</v>
      </c>
      <c r="K337" s="198" t="s">
        <v>242</v>
      </c>
      <c r="L337" s="41"/>
      <c r="M337" s="203" t="s">
        <v>20</v>
      </c>
      <c r="N337" s="204" t="s">
        <v>47</v>
      </c>
      <c r="O337" s="66"/>
      <c r="P337" s="205">
        <f>O337*H337</f>
        <v>0</v>
      </c>
      <c r="Q337" s="205">
        <v>1.0627727796999999</v>
      </c>
      <c r="R337" s="205">
        <f>Q337*H337</f>
        <v>0.16047868973469998</v>
      </c>
      <c r="S337" s="205">
        <v>0</v>
      </c>
      <c r="T337" s="206">
        <f>S337*H337</f>
        <v>0</v>
      </c>
      <c r="U337" s="36"/>
      <c r="V337" s="36"/>
      <c r="W337" s="36"/>
      <c r="X337" s="36"/>
      <c r="Y337" s="36"/>
      <c r="Z337" s="36"/>
      <c r="AA337" s="36"/>
      <c r="AB337" s="36"/>
      <c r="AC337" s="36"/>
      <c r="AD337" s="36"/>
      <c r="AE337" s="36"/>
      <c r="AR337" s="207" t="s">
        <v>243</v>
      </c>
      <c r="AT337" s="207" t="s">
        <v>238</v>
      </c>
      <c r="AU337" s="207" t="s">
        <v>83</v>
      </c>
      <c r="AY337" s="19" t="s">
        <v>236</v>
      </c>
      <c r="BE337" s="208">
        <f>IF(N337="základní",J337,0)</f>
        <v>0</v>
      </c>
      <c r="BF337" s="208">
        <f>IF(N337="snížená",J337,0)</f>
        <v>0</v>
      </c>
      <c r="BG337" s="208">
        <f>IF(N337="zákl. přenesená",J337,0)</f>
        <v>0</v>
      </c>
      <c r="BH337" s="208">
        <f>IF(N337="sníž. přenesená",J337,0)</f>
        <v>0</v>
      </c>
      <c r="BI337" s="208">
        <f>IF(N337="nulová",J337,0)</f>
        <v>0</v>
      </c>
      <c r="BJ337" s="19" t="s">
        <v>22</v>
      </c>
      <c r="BK337" s="208">
        <f>ROUND(I337*H337,2)</f>
        <v>0</v>
      </c>
      <c r="BL337" s="19" t="s">
        <v>243</v>
      </c>
      <c r="BM337" s="207" t="s">
        <v>501</v>
      </c>
    </row>
    <row r="338" spans="1:65" s="2" customFormat="1" ht="38.4">
      <c r="A338" s="36"/>
      <c r="B338" s="37"/>
      <c r="C338" s="38"/>
      <c r="D338" s="209" t="s">
        <v>245</v>
      </c>
      <c r="E338" s="38"/>
      <c r="F338" s="210" t="s">
        <v>502</v>
      </c>
      <c r="G338" s="38"/>
      <c r="H338" s="38"/>
      <c r="I338" s="118"/>
      <c r="J338" s="38"/>
      <c r="K338" s="38"/>
      <c r="L338" s="41"/>
      <c r="M338" s="211"/>
      <c r="N338" s="212"/>
      <c r="O338" s="66"/>
      <c r="P338" s="66"/>
      <c r="Q338" s="66"/>
      <c r="R338" s="66"/>
      <c r="S338" s="66"/>
      <c r="T338" s="67"/>
      <c r="U338" s="36"/>
      <c r="V338" s="36"/>
      <c r="W338" s="36"/>
      <c r="X338" s="36"/>
      <c r="Y338" s="36"/>
      <c r="Z338" s="36"/>
      <c r="AA338" s="36"/>
      <c r="AB338" s="36"/>
      <c r="AC338" s="36"/>
      <c r="AD338" s="36"/>
      <c r="AE338" s="36"/>
      <c r="AT338" s="19" t="s">
        <v>245</v>
      </c>
      <c r="AU338" s="19" t="s">
        <v>83</v>
      </c>
    </row>
    <row r="339" spans="1:65" s="13" customFormat="1" ht="10.199999999999999">
      <c r="B339" s="213"/>
      <c r="C339" s="214"/>
      <c r="D339" s="209" t="s">
        <v>247</v>
      </c>
      <c r="E339" s="215" t="s">
        <v>20</v>
      </c>
      <c r="F339" s="216" t="s">
        <v>491</v>
      </c>
      <c r="G339" s="214"/>
      <c r="H339" s="215" t="s">
        <v>20</v>
      </c>
      <c r="I339" s="217"/>
      <c r="J339" s="214"/>
      <c r="K339" s="214"/>
      <c r="L339" s="218"/>
      <c r="M339" s="219"/>
      <c r="N339" s="220"/>
      <c r="O339" s="220"/>
      <c r="P339" s="220"/>
      <c r="Q339" s="220"/>
      <c r="R339" s="220"/>
      <c r="S339" s="220"/>
      <c r="T339" s="221"/>
      <c r="AT339" s="222" t="s">
        <v>247</v>
      </c>
      <c r="AU339" s="222" t="s">
        <v>83</v>
      </c>
      <c r="AV339" s="13" t="s">
        <v>22</v>
      </c>
      <c r="AW339" s="13" t="s">
        <v>37</v>
      </c>
      <c r="AX339" s="13" t="s">
        <v>76</v>
      </c>
      <c r="AY339" s="222" t="s">
        <v>236</v>
      </c>
    </row>
    <row r="340" spans="1:65" s="14" customFormat="1" ht="10.199999999999999">
      <c r="B340" s="223"/>
      <c r="C340" s="224"/>
      <c r="D340" s="209" t="s">
        <v>247</v>
      </c>
      <c r="E340" s="225" t="s">
        <v>20</v>
      </c>
      <c r="F340" s="226" t="s">
        <v>503</v>
      </c>
      <c r="G340" s="224"/>
      <c r="H340" s="227">
        <v>0.151</v>
      </c>
      <c r="I340" s="228"/>
      <c r="J340" s="224"/>
      <c r="K340" s="224"/>
      <c r="L340" s="229"/>
      <c r="M340" s="230"/>
      <c r="N340" s="231"/>
      <c r="O340" s="231"/>
      <c r="P340" s="231"/>
      <c r="Q340" s="231"/>
      <c r="R340" s="231"/>
      <c r="S340" s="231"/>
      <c r="T340" s="232"/>
      <c r="AT340" s="233" t="s">
        <v>247</v>
      </c>
      <c r="AU340" s="233" t="s">
        <v>83</v>
      </c>
      <c r="AV340" s="14" t="s">
        <v>83</v>
      </c>
      <c r="AW340" s="14" t="s">
        <v>37</v>
      </c>
      <c r="AX340" s="14" t="s">
        <v>22</v>
      </c>
      <c r="AY340" s="233" t="s">
        <v>236</v>
      </c>
    </row>
    <row r="341" spans="1:65" s="2" customFormat="1" ht="34.200000000000003">
      <c r="A341" s="36"/>
      <c r="B341" s="37"/>
      <c r="C341" s="196" t="s">
        <v>504</v>
      </c>
      <c r="D341" s="196" t="s">
        <v>238</v>
      </c>
      <c r="E341" s="197" t="s">
        <v>505</v>
      </c>
      <c r="F341" s="198" t="s">
        <v>506</v>
      </c>
      <c r="G341" s="199" t="s">
        <v>328</v>
      </c>
      <c r="H341" s="200">
        <v>51.5</v>
      </c>
      <c r="I341" s="201"/>
      <c r="J341" s="202">
        <f>ROUND(I341*H341,2)</f>
        <v>0</v>
      </c>
      <c r="K341" s="198" t="s">
        <v>20</v>
      </c>
      <c r="L341" s="41"/>
      <c r="M341" s="203" t="s">
        <v>20</v>
      </c>
      <c r="N341" s="204" t="s">
        <v>47</v>
      </c>
      <c r="O341" s="66"/>
      <c r="P341" s="205">
        <f>O341*H341</f>
        <v>0</v>
      </c>
      <c r="Q341" s="205">
        <v>0.1386</v>
      </c>
      <c r="R341" s="205">
        <f>Q341*H341</f>
        <v>7.1379000000000001</v>
      </c>
      <c r="S341" s="205">
        <v>0</v>
      </c>
      <c r="T341" s="206">
        <f>S341*H341</f>
        <v>0</v>
      </c>
      <c r="U341" s="36"/>
      <c r="V341" s="36"/>
      <c r="W341" s="36"/>
      <c r="X341" s="36"/>
      <c r="Y341" s="36"/>
      <c r="Z341" s="36"/>
      <c r="AA341" s="36"/>
      <c r="AB341" s="36"/>
      <c r="AC341" s="36"/>
      <c r="AD341" s="36"/>
      <c r="AE341" s="36"/>
      <c r="AR341" s="207" t="s">
        <v>243</v>
      </c>
      <c r="AT341" s="207" t="s">
        <v>238</v>
      </c>
      <c r="AU341" s="207" t="s">
        <v>83</v>
      </c>
      <c r="AY341" s="19" t="s">
        <v>236</v>
      </c>
      <c r="BE341" s="208">
        <f>IF(N341="základní",J341,0)</f>
        <v>0</v>
      </c>
      <c r="BF341" s="208">
        <f>IF(N341="snížená",J341,0)</f>
        <v>0</v>
      </c>
      <c r="BG341" s="208">
        <f>IF(N341="zákl. přenesená",J341,0)</f>
        <v>0</v>
      </c>
      <c r="BH341" s="208">
        <f>IF(N341="sníž. přenesená",J341,0)</f>
        <v>0</v>
      </c>
      <c r="BI341" s="208">
        <f>IF(N341="nulová",J341,0)</f>
        <v>0</v>
      </c>
      <c r="BJ341" s="19" t="s">
        <v>22</v>
      </c>
      <c r="BK341" s="208">
        <f>ROUND(I341*H341,2)</f>
        <v>0</v>
      </c>
      <c r="BL341" s="19" t="s">
        <v>243</v>
      </c>
      <c r="BM341" s="207" t="s">
        <v>507</v>
      </c>
    </row>
    <row r="342" spans="1:65" s="14" customFormat="1" ht="10.199999999999999">
      <c r="B342" s="223"/>
      <c r="C342" s="224"/>
      <c r="D342" s="209" t="s">
        <v>247</v>
      </c>
      <c r="E342" s="225" t="s">
        <v>20</v>
      </c>
      <c r="F342" s="226" t="s">
        <v>144</v>
      </c>
      <c r="G342" s="224"/>
      <c r="H342" s="227">
        <v>51.5</v>
      </c>
      <c r="I342" s="228"/>
      <c r="J342" s="224"/>
      <c r="K342" s="224"/>
      <c r="L342" s="229"/>
      <c r="M342" s="230"/>
      <c r="N342" s="231"/>
      <c r="O342" s="231"/>
      <c r="P342" s="231"/>
      <c r="Q342" s="231"/>
      <c r="R342" s="231"/>
      <c r="S342" s="231"/>
      <c r="T342" s="232"/>
      <c r="AT342" s="233" t="s">
        <v>247</v>
      </c>
      <c r="AU342" s="233" t="s">
        <v>83</v>
      </c>
      <c r="AV342" s="14" t="s">
        <v>83</v>
      </c>
      <c r="AW342" s="14" t="s">
        <v>37</v>
      </c>
      <c r="AX342" s="14" t="s">
        <v>22</v>
      </c>
      <c r="AY342" s="233" t="s">
        <v>236</v>
      </c>
    </row>
    <row r="343" spans="1:65" s="2" customFormat="1" ht="34.200000000000003">
      <c r="A343" s="36"/>
      <c r="B343" s="37"/>
      <c r="C343" s="196" t="s">
        <v>508</v>
      </c>
      <c r="D343" s="196" t="s">
        <v>238</v>
      </c>
      <c r="E343" s="197" t="s">
        <v>509</v>
      </c>
      <c r="F343" s="198" t="s">
        <v>510</v>
      </c>
      <c r="G343" s="199" t="s">
        <v>328</v>
      </c>
      <c r="H343" s="200">
        <v>48.9</v>
      </c>
      <c r="I343" s="201"/>
      <c r="J343" s="202">
        <f>ROUND(I343*H343,2)</f>
        <v>0</v>
      </c>
      <c r="K343" s="198" t="s">
        <v>20</v>
      </c>
      <c r="L343" s="41"/>
      <c r="M343" s="203" t="s">
        <v>20</v>
      </c>
      <c r="N343" s="204" t="s">
        <v>47</v>
      </c>
      <c r="O343" s="66"/>
      <c r="P343" s="205">
        <f>O343*H343</f>
        <v>0</v>
      </c>
      <c r="Q343" s="205">
        <v>0.1386</v>
      </c>
      <c r="R343" s="205">
        <f>Q343*H343</f>
        <v>6.7775400000000001</v>
      </c>
      <c r="S343" s="205">
        <v>0</v>
      </c>
      <c r="T343" s="206">
        <f>S343*H343</f>
        <v>0</v>
      </c>
      <c r="U343" s="36"/>
      <c r="V343" s="36"/>
      <c r="W343" s="36"/>
      <c r="X343" s="36"/>
      <c r="Y343" s="36"/>
      <c r="Z343" s="36"/>
      <c r="AA343" s="36"/>
      <c r="AB343" s="36"/>
      <c r="AC343" s="36"/>
      <c r="AD343" s="36"/>
      <c r="AE343" s="36"/>
      <c r="AR343" s="207" t="s">
        <v>243</v>
      </c>
      <c r="AT343" s="207" t="s">
        <v>238</v>
      </c>
      <c r="AU343" s="207" t="s">
        <v>83</v>
      </c>
      <c r="AY343" s="19" t="s">
        <v>236</v>
      </c>
      <c r="BE343" s="208">
        <f>IF(N343="základní",J343,0)</f>
        <v>0</v>
      </c>
      <c r="BF343" s="208">
        <f>IF(N343="snížená",J343,0)</f>
        <v>0</v>
      </c>
      <c r="BG343" s="208">
        <f>IF(N343="zákl. přenesená",J343,0)</f>
        <v>0</v>
      </c>
      <c r="BH343" s="208">
        <f>IF(N343="sníž. přenesená",J343,0)</f>
        <v>0</v>
      </c>
      <c r="BI343" s="208">
        <f>IF(N343="nulová",J343,0)</f>
        <v>0</v>
      </c>
      <c r="BJ343" s="19" t="s">
        <v>22</v>
      </c>
      <c r="BK343" s="208">
        <f>ROUND(I343*H343,2)</f>
        <v>0</v>
      </c>
      <c r="BL343" s="19" t="s">
        <v>243</v>
      </c>
      <c r="BM343" s="207" t="s">
        <v>511</v>
      </c>
    </row>
    <row r="344" spans="1:65" s="14" customFormat="1" ht="10.199999999999999">
      <c r="B344" s="223"/>
      <c r="C344" s="224"/>
      <c r="D344" s="209" t="s">
        <v>247</v>
      </c>
      <c r="E344" s="225" t="s">
        <v>20</v>
      </c>
      <c r="F344" s="226" t="s">
        <v>138</v>
      </c>
      <c r="G344" s="224"/>
      <c r="H344" s="227">
        <v>42.2</v>
      </c>
      <c r="I344" s="228"/>
      <c r="J344" s="224"/>
      <c r="K344" s="224"/>
      <c r="L344" s="229"/>
      <c r="M344" s="230"/>
      <c r="N344" s="231"/>
      <c r="O344" s="231"/>
      <c r="P344" s="231"/>
      <c r="Q344" s="231"/>
      <c r="R344" s="231"/>
      <c r="S344" s="231"/>
      <c r="T344" s="232"/>
      <c r="AT344" s="233" t="s">
        <v>247</v>
      </c>
      <c r="AU344" s="233" t="s">
        <v>83</v>
      </c>
      <c r="AV344" s="14" t="s">
        <v>83</v>
      </c>
      <c r="AW344" s="14" t="s">
        <v>37</v>
      </c>
      <c r="AX344" s="14" t="s">
        <v>76</v>
      </c>
      <c r="AY344" s="233" t="s">
        <v>236</v>
      </c>
    </row>
    <row r="345" spans="1:65" s="14" customFormat="1" ht="10.199999999999999">
      <c r="B345" s="223"/>
      <c r="C345" s="224"/>
      <c r="D345" s="209" t="s">
        <v>247</v>
      </c>
      <c r="E345" s="225" t="s">
        <v>20</v>
      </c>
      <c r="F345" s="226" t="s">
        <v>140</v>
      </c>
      <c r="G345" s="224"/>
      <c r="H345" s="227">
        <v>6.7</v>
      </c>
      <c r="I345" s="228"/>
      <c r="J345" s="224"/>
      <c r="K345" s="224"/>
      <c r="L345" s="229"/>
      <c r="M345" s="230"/>
      <c r="N345" s="231"/>
      <c r="O345" s="231"/>
      <c r="P345" s="231"/>
      <c r="Q345" s="231"/>
      <c r="R345" s="231"/>
      <c r="S345" s="231"/>
      <c r="T345" s="232"/>
      <c r="AT345" s="233" t="s">
        <v>247</v>
      </c>
      <c r="AU345" s="233" t="s">
        <v>83</v>
      </c>
      <c r="AV345" s="14" t="s">
        <v>83</v>
      </c>
      <c r="AW345" s="14" t="s">
        <v>37</v>
      </c>
      <c r="AX345" s="14" t="s">
        <v>76</v>
      </c>
      <c r="AY345" s="233" t="s">
        <v>236</v>
      </c>
    </row>
    <row r="346" spans="1:65" s="16" customFormat="1" ht="10.199999999999999">
      <c r="B346" s="245"/>
      <c r="C346" s="246"/>
      <c r="D346" s="209" t="s">
        <v>247</v>
      </c>
      <c r="E346" s="247" t="s">
        <v>20</v>
      </c>
      <c r="F346" s="248" t="s">
        <v>309</v>
      </c>
      <c r="G346" s="246"/>
      <c r="H346" s="249">
        <v>48.9</v>
      </c>
      <c r="I346" s="250"/>
      <c r="J346" s="246"/>
      <c r="K346" s="246"/>
      <c r="L346" s="251"/>
      <c r="M346" s="252"/>
      <c r="N346" s="253"/>
      <c r="O346" s="253"/>
      <c r="P346" s="253"/>
      <c r="Q346" s="253"/>
      <c r="R346" s="253"/>
      <c r="S346" s="253"/>
      <c r="T346" s="254"/>
      <c r="AT346" s="255" t="s">
        <v>247</v>
      </c>
      <c r="AU346" s="255" t="s">
        <v>83</v>
      </c>
      <c r="AV346" s="16" t="s">
        <v>243</v>
      </c>
      <c r="AW346" s="16" t="s">
        <v>37</v>
      </c>
      <c r="AX346" s="16" t="s">
        <v>22</v>
      </c>
      <c r="AY346" s="255" t="s">
        <v>236</v>
      </c>
    </row>
    <row r="347" spans="1:65" s="2" customFormat="1" ht="34.200000000000003">
      <c r="A347" s="36"/>
      <c r="B347" s="37"/>
      <c r="C347" s="196" t="s">
        <v>512</v>
      </c>
      <c r="D347" s="196" t="s">
        <v>238</v>
      </c>
      <c r="E347" s="197" t="s">
        <v>513</v>
      </c>
      <c r="F347" s="198" t="s">
        <v>514</v>
      </c>
      <c r="G347" s="199" t="s">
        <v>328</v>
      </c>
      <c r="H347" s="200">
        <v>53.5</v>
      </c>
      <c r="I347" s="201"/>
      <c r="J347" s="202">
        <f>ROUND(I347*H347,2)</f>
        <v>0</v>
      </c>
      <c r="K347" s="198" t="s">
        <v>20</v>
      </c>
      <c r="L347" s="41"/>
      <c r="M347" s="203" t="s">
        <v>20</v>
      </c>
      <c r="N347" s="204" t="s">
        <v>47</v>
      </c>
      <c r="O347" s="66"/>
      <c r="P347" s="205">
        <f>O347*H347</f>
        <v>0</v>
      </c>
      <c r="Q347" s="205">
        <v>0.1386</v>
      </c>
      <c r="R347" s="205">
        <f>Q347*H347</f>
        <v>7.4150999999999998</v>
      </c>
      <c r="S347" s="205">
        <v>0</v>
      </c>
      <c r="T347" s="206">
        <f>S347*H347</f>
        <v>0</v>
      </c>
      <c r="U347" s="36"/>
      <c r="V347" s="36"/>
      <c r="W347" s="36"/>
      <c r="X347" s="36"/>
      <c r="Y347" s="36"/>
      <c r="Z347" s="36"/>
      <c r="AA347" s="36"/>
      <c r="AB347" s="36"/>
      <c r="AC347" s="36"/>
      <c r="AD347" s="36"/>
      <c r="AE347" s="36"/>
      <c r="AR347" s="207" t="s">
        <v>243</v>
      </c>
      <c r="AT347" s="207" t="s">
        <v>238</v>
      </c>
      <c r="AU347" s="207" t="s">
        <v>83</v>
      </c>
      <c r="AY347" s="19" t="s">
        <v>236</v>
      </c>
      <c r="BE347" s="208">
        <f>IF(N347="základní",J347,0)</f>
        <v>0</v>
      </c>
      <c r="BF347" s="208">
        <f>IF(N347="snížená",J347,0)</f>
        <v>0</v>
      </c>
      <c r="BG347" s="208">
        <f>IF(N347="zákl. přenesená",J347,0)</f>
        <v>0</v>
      </c>
      <c r="BH347" s="208">
        <f>IF(N347="sníž. přenesená",J347,0)</f>
        <v>0</v>
      </c>
      <c r="BI347" s="208">
        <f>IF(N347="nulová",J347,0)</f>
        <v>0</v>
      </c>
      <c r="BJ347" s="19" t="s">
        <v>22</v>
      </c>
      <c r="BK347" s="208">
        <f>ROUND(I347*H347,2)</f>
        <v>0</v>
      </c>
      <c r="BL347" s="19" t="s">
        <v>243</v>
      </c>
      <c r="BM347" s="207" t="s">
        <v>515</v>
      </c>
    </row>
    <row r="348" spans="1:65" s="14" customFormat="1" ht="10.199999999999999">
      <c r="B348" s="223"/>
      <c r="C348" s="224"/>
      <c r="D348" s="209" t="s">
        <v>247</v>
      </c>
      <c r="E348" s="225" t="s">
        <v>20</v>
      </c>
      <c r="F348" s="226" t="s">
        <v>146</v>
      </c>
      <c r="G348" s="224"/>
      <c r="H348" s="227">
        <v>53.5</v>
      </c>
      <c r="I348" s="228"/>
      <c r="J348" s="224"/>
      <c r="K348" s="224"/>
      <c r="L348" s="229"/>
      <c r="M348" s="230"/>
      <c r="N348" s="231"/>
      <c r="O348" s="231"/>
      <c r="P348" s="231"/>
      <c r="Q348" s="231"/>
      <c r="R348" s="231"/>
      <c r="S348" s="231"/>
      <c r="T348" s="232"/>
      <c r="AT348" s="233" t="s">
        <v>247</v>
      </c>
      <c r="AU348" s="233" t="s">
        <v>83</v>
      </c>
      <c r="AV348" s="14" t="s">
        <v>83</v>
      </c>
      <c r="AW348" s="14" t="s">
        <v>37</v>
      </c>
      <c r="AX348" s="14" t="s">
        <v>22</v>
      </c>
      <c r="AY348" s="233" t="s">
        <v>236</v>
      </c>
    </row>
    <row r="349" spans="1:65" s="2" customFormat="1" ht="34.200000000000003">
      <c r="A349" s="36"/>
      <c r="B349" s="37"/>
      <c r="C349" s="196" t="s">
        <v>516</v>
      </c>
      <c r="D349" s="196" t="s">
        <v>238</v>
      </c>
      <c r="E349" s="197" t="s">
        <v>517</v>
      </c>
      <c r="F349" s="198" t="s">
        <v>518</v>
      </c>
      <c r="G349" s="199" t="s">
        <v>328</v>
      </c>
      <c r="H349" s="200">
        <v>133.018</v>
      </c>
      <c r="I349" s="201"/>
      <c r="J349" s="202">
        <f>ROUND(I349*H349,2)</f>
        <v>0</v>
      </c>
      <c r="K349" s="198" t="s">
        <v>20</v>
      </c>
      <c r="L349" s="41"/>
      <c r="M349" s="203" t="s">
        <v>20</v>
      </c>
      <c r="N349" s="204" t="s">
        <v>47</v>
      </c>
      <c r="O349" s="66"/>
      <c r="P349" s="205">
        <f>O349*H349</f>
        <v>0</v>
      </c>
      <c r="Q349" s="205">
        <v>0.1386</v>
      </c>
      <c r="R349" s="205">
        <f>Q349*H349</f>
        <v>18.436294799999999</v>
      </c>
      <c r="S349" s="205">
        <v>0</v>
      </c>
      <c r="T349" s="206">
        <f>S349*H349</f>
        <v>0</v>
      </c>
      <c r="U349" s="36"/>
      <c r="V349" s="36"/>
      <c r="W349" s="36"/>
      <c r="X349" s="36"/>
      <c r="Y349" s="36"/>
      <c r="Z349" s="36"/>
      <c r="AA349" s="36"/>
      <c r="AB349" s="36"/>
      <c r="AC349" s="36"/>
      <c r="AD349" s="36"/>
      <c r="AE349" s="36"/>
      <c r="AR349" s="207" t="s">
        <v>243</v>
      </c>
      <c r="AT349" s="207" t="s">
        <v>238</v>
      </c>
      <c r="AU349" s="207" t="s">
        <v>83</v>
      </c>
      <c r="AY349" s="19" t="s">
        <v>236</v>
      </c>
      <c r="BE349" s="208">
        <f>IF(N349="základní",J349,0)</f>
        <v>0</v>
      </c>
      <c r="BF349" s="208">
        <f>IF(N349="snížená",J349,0)</f>
        <v>0</v>
      </c>
      <c r="BG349" s="208">
        <f>IF(N349="zákl. přenesená",J349,0)</f>
        <v>0</v>
      </c>
      <c r="BH349" s="208">
        <f>IF(N349="sníž. přenesená",J349,0)</f>
        <v>0</v>
      </c>
      <c r="BI349" s="208">
        <f>IF(N349="nulová",J349,0)</f>
        <v>0</v>
      </c>
      <c r="BJ349" s="19" t="s">
        <v>22</v>
      </c>
      <c r="BK349" s="208">
        <f>ROUND(I349*H349,2)</f>
        <v>0</v>
      </c>
      <c r="BL349" s="19" t="s">
        <v>243</v>
      </c>
      <c r="BM349" s="207" t="s">
        <v>519</v>
      </c>
    </row>
    <row r="350" spans="1:65" s="2" customFormat="1" ht="28.8">
      <c r="A350" s="36"/>
      <c r="B350" s="37"/>
      <c r="C350" s="38"/>
      <c r="D350" s="209" t="s">
        <v>245</v>
      </c>
      <c r="E350" s="38"/>
      <c r="F350" s="210" t="s">
        <v>520</v>
      </c>
      <c r="G350" s="38"/>
      <c r="H350" s="38"/>
      <c r="I350" s="118"/>
      <c r="J350" s="38"/>
      <c r="K350" s="38"/>
      <c r="L350" s="41"/>
      <c r="M350" s="211"/>
      <c r="N350" s="212"/>
      <c r="O350" s="66"/>
      <c r="P350" s="66"/>
      <c r="Q350" s="66"/>
      <c r="R350" s="66"/>
      <c r="S350" s="66"/>
      <c r="T350" s="67"/>
      <c r="U350" s="36"/>
      <c r="V350" s="36"/>
      <c r="W350" s="36"/>
      <c r="X350" s="36"/>
      <c r="Y350" s="36"/>
      <c r="Z350" s="36"/>
      <c r="AA350" s="36"/>
      <c r="AB350" s="36"/>
      <c r="AC350" s="36"/>
      <c r="AD350" s="36"/>
      <c r="AE350" s="36"/>
      <c r="AT350" s="19" t="s">
        <v>245</v>
      </c>
      <c r="AU350" s="19" t="s">
        <v>83</v>
      </c>
    </row>
    <row r="351" spans="1:65" s="14" customFormat="1" ht="10.199999999999999">
      <c r="B351" s="223"/>
      <c r="C351" s="224"/>
      <c r="D351" s="209" t="s">
        <v>247</v>
      </c>
      <c r="E351" s="225" t="s">
        <v>20</v>
      </c>
      <c r="F351" s="226" t="s">
        <v>521</v>
      </c>
      <c r="G351" s="224"/>
      <c r="H351" s="227">
        <v>10.018000000000001</v>
      </c>
      <c r="I351" s="228"/>
      <c r="J351" s="224"/>
      <c r="K351" s="224"/>
      <c r="L351" s="229"/>
      <c r="M351" s="230"/>
      <c r="N351" s="231"/>
      <c r="O351" s="231"/>
      <c r="P351" s="231"/>
      <c r="Q351" s="231"/>
      <c r="R351" s="231"/>
      <c r="S351" s="231"/>
      <c r="T351" s="232"/>
      <c r="AT351" s="233" t="s">
        <v>247</v>
      </c>
      <c r="AU351" s="233" t="s">
        <v>83</v>
      </c>
      <c r="AV351" s="14" t="s">
        <v>83</v>
      </c>
      <c r="AW351" s="14" t="s">
        <v>37</v>
      </c>
      <c r="AX351" s="14" t="s">
        <v>76</v>
      </c>
      <c r="AY351" s="233" t="s">
        <v>236</v>
      </c>
    </row>
    <row r="352" spans="1:65" s="14" customFormat="1" ht="10.199999999999999">
      <c r="B352" s="223"/>
      <c r="C352" s="224"/>
      <c r="D352" s="209" t="s">
        <v>247</v>
      </c>
      <c r="E352" s="225" t="s">
        <v>20</v>
      </c>
      <c r="F352" s="226" t="s">
        <v>173</v>
      </c>
      <c r="G352" s="224"/>
      <c r="H352" s="227">
        <v>123</v>
      </c>
      <c r="I352" s="228"/>
      <c r="J352" s="224"/>
      <c r="K352" s="224"/>
      <c r="L352" s="229"/>
      <c r="M352" s="230"/>
      <c r="N352" s="231"/>
      <c r="O352" s="231"/>
      <c r="P352" s="231"/>
      <c r="Q352" s="231"/>
      <c r="R352" s="231"/>
      <c r="S352" s="231"/>
      <c r="T352" s="232"/>
      <c r="AT352" s="233" t="s">
        <v>247</v>
      </c>
      <c r="AU352" s="233" t="s">
        <v>83</v>
      </c>
      <c r="AV352" s="14" t="s">
        <v>83</v>
      </c>
      <c r="AW352" s="14" t="s">
        <v>37</v>
      </c>
      <c r="AX352" s="14" t="s">
        <v>76</v>
      </c>
      <c r="AY352" s="233" t="s">
        <v>236</v>
      </c>
    </row>
    <row r="353" spans="1:65" s="16" customFormat="1" ht="10.199999999999999">
      <c r="B353" s="245"/>
      <c r="C353" s="246"/>
      <c r="D353" s="209" t="s">
        <v>247</v>
      </c>
      <c r="E353" s="247" t="s">
        <v>20</v>
      </c>
      <c r="F353" s="248" t="s">
        <v>309</v>
      </c>
      <c r="G353" s="246"/>
      <c r="H353" s="249">
        <v>133.018</v>
      </c>
      <c r="I353" s="250"/>
      <c r="J353" s="246"/>
      <c r="K353" s="246"/>
      <c r="L353" s="251"/>
      <c r="M353" s="252"/>
      <c r="N353" s="253"/>
      <c r="O353" s="253"/>
      <c r="P353" s="253"/>
      <c r="Q353" s="253"/>
      <c r="R353" s="253"/>
      <c r="S353" s="253"/>
      <c r="T353" s="254"/>
      <c r="AT353" s="255" t="s">
        <v>247</v>
      </c>
      <c r="AU353" s="255" t="s">
        <v>83</v>
      </c>
      <c r="AV353" s="16" t="s">
        <v>243</v>
      </c>
      <c r="AW353" s="16" t="s">
        <v>37</v>
      </c>
      <c r="AX353" s="16" t="s">
        <v>22</v>
      </c>
      <c r="AY353" s="255" t="s">
        <v>236</v>
      </c>
    </row>
    <row r="354" spans="1:65" s="2" customFormat="1" ht="34.200000000000003">
      <c r="A354" s="36"/>
      <c r="B354" s="37"/>
      <c r="C354" s="196" t="s">
        <v>522</v>
      </c>
      <c r="D354" s="196" t="s">
        <v>238</v>
      </c>
      <c r="E354" s="197" t="s">
        <v>523</v>
      </c>
      <c r="F354" s="198" t="s">
        <v>524</v>
      </c>
      <c r="G354" s="199" t="s">
        <v>328</v>
      </c>
      <c r="H354" s="200">
        <v>666.9</v>
      </c>
      <c r="I354" s="201"/>
      <c r="J354" s="202">
        <f>ROUND(I354*H354,2)</f>
        <v>0</v>
      </c>
      <c r="K354" s="198" t="s">
        <v>20</v>
      </c>
      <c r="L354" s="41"/>
      <c r="M354" s="203" t="s">
        <v>20</v>
      </c>
      <c r="N354" s="204" t="s">
        <v>47</v>
      </c>
      <c r="O354" s="66"/>
      <c r="P354" s="205">
        <f>O354*H354</f>
        <v>0</v>
      </c>
      <c r="Q354" s="205">
        <v>0.1386</v>
      </c>
      <c r="R354" s="205">
        <f>Q354*H354</f>
        <v>92.432339999999996</v>
      </c>
      <c r="S354" s="205">
        <v>0</v>
      </c>
      <c r="T354" s="206">
        <f>S354*H354</f>
        <v>0</v>
      </c>
      <c r="U354" s="36"/>
      <c r="V354" s="36"/>
      <c r="W354" s="36"/>
      <c r="X354" s="36"/>
      <c r="Y354" s="36"/>
      <c r="Z354" s="36"/>
      <c r="AA354" s="36"/>
      <c r="AB354" s="36"/>
      <c r="AC354" s="36"/>
      <c r="AD354" s="36"/>
      <c r="AE354" s="36"/>
      <c r="AR354" s="207" t="s">
        <v>243</v>
      </c>
      <c r="AT354" s="207" t="s">
        <v>238</v>
      </c>
      <c r="AU354" s="207" t="s">
        <v>83</v>
      </c>
      <c r="AY354" s="19" t="s">
        <v>236</v>
      </c>
      <c r="BE354" s="208">
        <f>IF(N354="základní",J354,0)</f>
        <v>0</v>
      </c>
      <c r="BF354" s="208">
        <f>IF(N354="snížená",J354,0)</f>
        <v>0</v>
      </c>
      <c r="BG354" s="208">
        <f>IF(N354="zákl. přenesená",J354,0)</f>
        <v>0</v>
      </c>
      <c r="BH354" s="208">
        <f>IF(N354="sníž. přenesená",J354,0)</f>
        <v>0</v>
      </c>
      <c r="BI354" s="208">
        <f>IF(N354="nulová",J354,0)</f>
        <v>0</v>
      </c>
      <c r="BJ354" s="19" t="s">
        <v>22</v>
      </c>
      <c r="BK354" s="208">
        <f>ROUND(I354*H354,2)</f>
        <v>0</v>
      </c>
      <c r="BL354" s="19" t="s">
        <v>243</v>
      </c>
      <c r="BM354" s="207" t="s">
        <v>525</v>
      </c>
    </row>
    <row r="355" spans="1:65" s="14" customFormat="1" ht="10.199999999999999">
      <c r="B355" s="223"/>
      <c r="C355" s="224"/>
      <c r="D355" s="209" t="s">
        <v>247</v>
      </c>
      <c r="E355" s="225" t="s">
        <v>20</v>
      </c>
      <c r="F355" s="226" t="s">
        <v>163</v>
      </c>
      <c r="G355" s="224"/>
      <c r="H355" s="227">
        <v>444.8</v>
      </c>
      <c r="I355" s="228"/>
      <c r="J355" s="224"/>
      <c r="K355" s="224"/>
      <c r="L355" s="229"/>
      <c r="M355" s="230"/>
      <c r="N355" s="231"/>
      <c r="O355" s="231"/>
      <c r="P355" s="231"/>
      <c r="Q355" s="231"/>
      <c r="R355" s="231"/>
      <c r="S355" s="231"/>
      <c r="T355" s="232"/>
      <c r="AT355" s="233" t="s">
        <v>247</v>
      </c>
      <c r="AU355" s="233" t="s">
        <v>83</v>
      </c>
      <c r="AV355" s="14" t="s">
        <v>83</v>
      </c>
      <c r="AW355" s="14" t="s">
        <v>37</v>
      </c>
      <c r="AX355" s="14" t="s">
        <v>76</v>
      </c>
      <c r="AY355" s="233" t="s">
        <v>236</v>
      </c>
    </row>
    <row r="356" spans="1:65" s="14" customFormat="1" ht="10.199999999999999">
      <c r="B356" s="223"/>
      <c r="C356" s="224"/>
      <c r="D356" s="209" t="s">
        <v>247</v>
      </c>
      <c r="E356" s="225" t="s">
        <v>20</v>
      </c>
      <c r="F356" s="226" t="s">
        <v>168</v>
      </c>
      <c r="G356" s="224"/>
      <c r="H356" s="227">
        <v>222.1</v>
      </c>
      <c r="I356" s="228"/>
      <c r="J356" s="224"/>
      <c r="K356" s="224"/>
      <c r="L356" s="229"/>
      <c r="M356" s="230"/>
      <c r="N356" s="231"/>
      <c r="O356" s="231"/>
      <c r="P356" s="231"/>
      <c r="Q356" s="231"/>
      <c r="R356" s="231"/>
      <c r="S356" s="231"/>
      <c r="T356" s="232"/>
      <c r="AT356" s="233" t="s">
        <v>247</v>
      </c>
      <c r="AU356" s="233" t="s">
        <v>83</v>
      </c>
      <c r="AV356" s="14" t="s">
        <v>83</v>
      </c>
      <c r="AW356" s="14" t="s">
        <v>37</v>
      </c>
      <c r="AX356" s="14" t="s">
        <v>76</v>
      </c>
      <c r="AY356" s="233" t="s">
        <v>236</v>
      </c>
    </row>
    <row r="357" spans="1:65" s="16" customFormat="1" ht="10.199999999999999">
      <c r="B357" s="245"/>
      <c r="C357" s="246"/>
      <c r="D357" s="209" t="s">
        <v>247</v>
      </c>
      <c r="E357" s="247" t="s">
        <v>20</v>
      </c>
      <c r="F357" s="248" t="s">
        <v>309</v>
      </c>
      <c r="G357" s="246"/>
      <c r="H357" s="249">
        <v>666.9</v>
      </c>
      <c r="I357" s="250"/>
      <c r="J357" s="246"/>
      <c r="K357" s="246"/>
      <c r="L357" s="251"/>
      <c r="M357" s="252"/>
      <c r="N357" s="253"/>
      <c r="O357" s="253"/>
      <c r="P357" s="253"/>
      <c r="Q357" s="253"/>
      <c r="R357" s="253"/>
      <c r="S357" s="253"/>
      <c r="T357" s="254"/>
      <c r="AT357" s="255" t="s">
        <v>247</v>
      </c>
      <c r="AU357" s="255" t="s">
        <v>83</v>
      </c>
      <c r="AV357" s="16" t="s">
        <v>243</v>
      </c>
      <c r="AW357" s="16" t="s">
        <v>37</v>
      </c>
      <c r="AX357" s="16" t="s">
        <v>22</v>
      </c>
      <c r="AY357" s="255" t="s">
        <v>236</v>
      </c>
    </row>
    <row r="358" spans="1:65" s="2" customFormat="1" ht="34.200000000000003">
      <c r="A358" s="36"/>
      <c r="B358" s="37"/>
      <c r="C358" s="196" t="s">
        <v>526</v>
      </c>
      <c r="D358" s="196" t="s">
        <v>238</v>
      </c>
      <c r="E358" s="197" t="s">
        <v>527</v>
      </c>
      <c r="F358" s="198" t="s">
        <v>528</v>
      </c>
      <c r="G358" s="199" t="s">
        <v>328</v>
      </c>
      <c r="H358" s="200">
        <v>11.7</v>
      </c>
      <c r="I358" s="201"/>
      <c r="J358" s="202">
        <f>ROUND(I358*H358,2)</f>
        <v>0</v>
      </c>
      <c r="K358" s="198" t="s">
        <v>20</v>
      </c>
      <c r="L358" s="41"/>
      <c r="M358" s="203" t="s">
        <v>20</v>
      </c>
      <c r="N358" s="204" t="s">
        <v>47</v>
      </c>
      <c r="O358" s="66"/>
      <c r="P358" s="205">
        <f>O358*H358</f>
        <v>0</v>
      </c>
      <c r="Q358" s="205">
        <v>0.1386</v>
      </c>
      <c r="R358" s="205">
        <f>Q358*H358</f>
        <v>1.6216199999999998</v>
      </c>
      <c r="S358" s="205">
        <v>0</v>
      </c>
      <c r="T358" s="206">
        <f>S358*H358</f>
        <v>0</v>
      </c>
      <c r="U358" s="36"/>
      <c r="V358" s="36"/>
      <c r="W358" s="36"/>
      <c r="X358" s="36"/>
      <c r="Y358" s="36"/>
      <c r="Z358" s="36"/>
      <c r="AA358" s="36"/>
      <c r="AB358" s="36"/>
      <c r="AC358" s="36"/>
      <c r="AD358" s="36"/>
      <c r="AE358" s="36"/>
      <c r="AR358" s="207" t="s">
        <v>243</v>
      </c>
      <c r="AT358" s="207" t="s">
        <v>238</v>
      </c>
      <c r="AU358" s="207" t="s">
        <v>83</v>
      </c>
      <c r="AY358" s="19" t="s">
        <v>236</v>
      </c>
      <c r="BE358" s="208">
        <f>IF(N358="základní",J358,0)</f>
        <v>0</v>
      </c>
      <c r="BF358" s="208">
        <f>IF(N358="snížená",J358,0)</f>
        <v>0</v>
      </c>
      <c r="BG358" s="208">
        <f>IF(N358="zákl. přenesená",J358,0)</f>
        <v>0</v>
      </c>
      <c r="BH358" s="208">
        <f>IF(N358="sníž. přenesená",J358,0)</f>
        <v>0</v>
      </c>
      <c r="BI358" s="208">
        <f>IF(N358="nulová",J358,0)</f>
        <v>0</v>
      </c>
      <c r="BJ358" s="19" t="s">
        <v>22</v>
      </c>
      <c r="BK358" s="208">
        <f>ROUND(I358*H358,2)</f>
        <v>0</v>
      </c>
      <c r="BL358" s="19" t="s">
        <v>243</v>
      </c>
      <c r="BM358" s="207" t="s">
        <v>529</v>
      </c>
    </row>
    <row r="359" spans="1:65" s="14" customFormat="1" ht="10.199999999999999">
      <c r="B359" s="223"/>
      <c r="C359" s="224"/>
      <c r="D359" s="209" t="s">
        <v>247</v>
      </c>
      <c r="E359" s="225" t="s">
        <v>20</v>
      </c>
      <c r="F359" s="226" t="s">
        <v>142</v>
      </c>
      <c r="G359" s="224"/>
      <c r="H359" s="227">
        <v>11.7</v>
      </c>
      <c r="I359" s="228"/>
      <c r="J359" s="224"/>
      <c r="K359" s="224"/>
      <c r="L359" s="229"/>
      <c r="M359" s="230"/>
      <c r="N359" s="231"/>
      <c r="O359" s="231"/>
      <c r="P359" s="231"/>
      <c r="Q359" s="231"/>
      <c r="R359" s="231"/>
      <c r="S359" s="231"/>
      <c r="T359" s="232"/>
      <c r="AT359" s="233" t="s">
        <v>247</v>
      </c>
      <c r="AU359" s="233" t="s">
        <v>83</v>
      </c>
      <c r="AV359" s="14" t="s">
        <v>83</v>
      </c>
      <c r="AW359" s="14" t="s">
        <v>37</v>
      </c>
      <c r="AX359" s="14" t="s">
        <v>22</v>
      </c>
      <c r="AY359" s="233" t="s">
        <v>236</v>
      </c>
    </row>
    <row r="360" spans="1:65" s="2" customFormat="1" ht="34.200000000000003">
      <c r="A360" s="36"/>
      <c r="B360" s="37"/>
      <c r="C360" s="196" t="s">
        <v>530</v>
      </c>
      <c r="D360" s="196" t="s">
        <v>238</v>
      </c>
      <c r="E360" s="197" t="s">
        <v>531</v>
      </c>
      <c r="F360" s="198" t="s">
        <v>532</v>
      </c>
      <c r="G360" s="199" t="s">
        <v>328</v>
      </c>
      <c r="H360" s="200">
        <v>366.5</v>
      </c>
      <c r="I360" s="201"/>
      <c r="J360" s="202">
        <f>ROUND(I360*H360,2)</f>
        <v>0</v>
      </c>
      <c r="K360" s="198" t="s">
        <v>20</v>
      </c>
      <c r="L360" s="41"/>
      <c r="M360" s="203" t="s">
        <v>20</v>
      </c>
      <c r="N360" s="204" t="s">
        <v>47</v>
      </c>
      <c r="O360" s="66"/>
      <c r="P360" s="205">
        <f>O360*H360</f>
        <v>0</v>
      </c>
      <c r="Q360" s="205">
        <v>0.1386</v>
      </c>
      <c r="R360" s="205">
        <f>Q360*H360</f>
        <v>50.796900000000001</v>
      </c>
      <c r="S360" s="205">
        <v>0</v>
      </c>
      <c r="T360" s="206">
        <f>S360*H360</f>
        <v>0</v>
      </c>
      <c r="U360" s="36"/>
      <c r="V360" s="36"/>
      <c r="W360" s="36"/>
      <c r="X360" s="36"/>
      <c r="Y360" s="36"/>
      <c r="Z360" s="36"/>
      <c r="AA360" s="36"/>
      <c r="AB360" s="36"/>
      <c r="AC360" s="36"/>
      <c r="AD360" s="36"/>
      <c r="AE360" s="36"/>
      <c r="AR360" s="207" t="s">
        <v>243</v>
      </c>
      <c r="AT360" s="207" t="s">
        <v>238</v>
      </c>
      <c r="AU360" s="207" t="s">
        <v>83</v>
      </c>
      <c r="AY360" s="19" t="s">
        <v>236</v>
      </c>
      <c r="BE360" s="208">
        <f>IF(N360="základní",J360,0)</f>
        <v>0</v>
      </c>
      <c r="BF360" s="208">
        <f>IF(N360="snížená",J360,0)</f>
        <v>0</v>
      </c>
      <c r="BG360" s="208">
        <f>IF(N360="zákl. přenesená",J360,0)</f>
        <v>0</v>
      </c>
      <c r="BH360" s="208">
        <f>IF(N360="sníž. přenesená",J360,0)</f>
        <v>0</v>
      </c>
      <c r="BI360" s="208">
        <f>IF(N360="nulová",J360,0)</f>
        <v>0</v>
      </c>
      <c r="BJ360" s="19" t="s">
        <v>22</v>
      </c>
      <c r="BK360" s="208">
        <f>ROUND(I360*H360,2)</f>
        <v>0</v>
      </c>
      <c r="BL360" s="19" t="s">
        <v>243</v>
      </c>
      <c r="BM360" s="207" t="s">
        <v>533</v>
      </c>
    </row>
    <row r="361" spans="1:65" s="14" customFormat="1" ht="10.199999999999999">
      <c r="B361" s="223"/>
      <c r="C361" s="224"/>
      <c r="D361" s="209" t="s">
        <v>247</v>
      </c>
      <c r="E361" s="225" t="s">
        <v>20</v>
      </c>
      <c r="F361" s="226" t="s">
        <v>151</v>
      </c>
      <c r="G361" s="224"/>
      <c r="H361" s="227">
        <v>366.5</v>
      </c>
      <c r="I361" s="228"/>
      <c r="J361" s="224"/>
      <c r="K361" s="224"/>
      <c r="L361" s="229"/>
      <c r="M361" s="230"/>
      <c r="N361" s="231"/>
      <c r="O361" s="231"/>
      <c r="P361" s="231"/>
      <c r="Q361" s="231"/>
      <c r="R361" s="231"/>
      <c r="S361" s="231"/>
      <c r="T361" s="232"/>
      <c r="AT361" s="233" t="s">
        <v>247</v>
      </c>
      <c r="AU361" s="233" t="s">
        <v>83</v>
      </c>
      <c r="AV361" s="14" t="s">
        <v>83</v>
      </c>
      <c r="AW361" s="14" t="s">
        <v>37</v>
      </c>
      <c r="AX361" s="14" t="s">
        <v>22</v>
      </c>
      <c r="AY361" s="233" t="s">
        <v>236</v>
      </c>
    </row>
    <row r="362" spans="1:65" s="2" customFormat="1" ht="34.200000000000003">
      <c r="A362" s="36"/>
      <c r="B362" s="37"/>
      <c r="C362" s="196" t="s">
        <v>534</v>
      </c>
      <c r="D362" s="196" t="s">
        <v>238</v>
      </c>
      <c r="E362" s="197" t="s">
        <v>535</v>
      </c>
      <c r="F362" s="198" t="s">
        <v>536</v>
      </c>
      <c r="G362" s="199" t="s">
        <v>328</v>
      </c>
      <c r="H362" s="200">
        <v>140.30000000000001</v>
      </c>
      <c r="I362" s="201"/>
      <c r="J362" s="202">
        <f>ROUND(I362*H362,2)</f>
        <v>0</v>
      </c>
      <c r="K362" s="198" t="s">
        <v>20</v>
      </c>
      <c r="L362" s="41"/>
      <c r="M362" s="203" t="s">
        <v>20</v>
      </c>
      <c r="N362" s="204" t="s">
        <v>47</v>
      </c>
      <c r="O362" s="66"/>
      <c r="P362" s="205">
        <f>O362*H362</f>
        <v>0</v>
      </c>
      <c r="Q362" s="205">
        <v>0.1386</v>
      </c>
      <c r="R362" s="205">
        <f>Q362*H362</f>
        <v>19.445580000000003</v>
      </c>
      <c r="S362" s="205">
        <v>0</v>
      </c>
      <c r="T362" s="206">
        <f>S362*H362</f>
        <v>0</v>
      </c>
      <c r="U362" s="36"/>
      <c r="V362" s="36"/>
      <c r="W362" s="36"/>
      <c r="X362" s="36"/>
      <c r="Y362" s="36"/>
      <c r="Z362" s="36"/>
      <c r="AA362" s="36"/>
      <c r="AB362" s="36"/>
      <c r="AC362" s="36"/>
      <c r="AD362" s="36"/>
      <c r="AE362" s="36"/>
      <c r="AR362" s="207" t="s">
        <v>243</v>
      </c>
      <c r="AT362" s="207" t="s">
        <v>238</v>
      </c>
      <c r="AU362" s="207" t="s">
        <v>83</v>
      </c>
      <c r="AY362" s="19" t="s">
        <v>236</v>
      </c>
      <c r="BE362" s="208">
        <f>IF(N362="základní",J362,0)</f>
        <v>0</v>
      </c>
      <c r="BF362" s="208">
        <f>IF(N362="snížená",J362,0)</f>
        <v>0</v>
      </c>
      <c r="BG362" s="208">
        <f>IF(N362="zákl. přenesená",J362,0)</f>
        <v>0</v>
      </c>
      <c r="BH362" s="208">
        <f>IF(N362="sníž. přenesená",J362,0)</f>
        <v>0</v>
      </c>
      <c r="BI362" s="208">
        <f>IF(N362="nulová",J362,0)</f>
        <v>0</v>
      </c>
      <c r="BJ362" s="19" t="s">
        <v>22</v>
      </c>
      <c r="BK362" s="208">
        <f>ROUND(I362*H362,2)</f>
        <v>0</v>
      </c>
      <c r="BL362" s="19" t="s">
        <v>243</v>
      </c>
      <c r="BM362" s="207" t="s">
        <v>537</v>
      </c>
    </row>
    <row r="363" spans="1:65" s="14" customFormat="1" ht="10.199999999999999">
      <c r="B363" s="223"/>
      <c r="C363" s="224"/>
      <c r="D363" s="209" t="s">
        <v>247</v>
      </c>
      <c r="E363" s="225" t="s">
        <v>20</v>
      </c>
      <c r="F363" s="226" t="s">
        <v>156</v>
      </c>
      <c r="G363" s="224"/>
      <c r="H363" s="227">
        <v>140.30000000000001</v>
      </c>
      <c r="I363" s="228"/>
      <c r="J363" s="224"/>
      <c r="K363" s="224"/>
      <c r="L363" s="229"/>
      <c r="M363" s="230"/>
      <c r="N363" s="231"/>
      <c r="O363" s="231"/>
      <c r="P363" s="231"/>
      <c r="Q363" s="231"/>
      <c r="R363" s="231"/>
      <c r="S363" s="231"/>
      <c r="T363" s="232"/>
      <c r="AT363" s="233" t="s">
        <v>247</v>
      </c>
      <c r="AU363" s="233" t="s">
        <v>83</v>
      </c>
      <c r="AV363" s="14" t="s">
        <v>83</v>
      </c>
      <c r="AW363" s="14" t="s">
        <v>37</v>
      </c>
      <c r="AX363" s="14" t="s">
        <v>22</v>
      </c>
      <c r="AY363" s="233" t="s">
        <v>236</v>
      </c>
    </row>
    <row r="364" spans="1:65" s="2" customFormat="1" ht="22.8">
      <c r="A364" s="36"/>
      <c r="B364" s="37"/>
      <c r="C364" s="196" t="s">
        <v>186</v>
      </c>
      <c r="D364" s="196" t="s">
        <v>238</v>
      </c>
      <c r="E364" s="197" t="s">
        <v>538</v>
      </c>
      <c r="F364" s="198" t="s">
        <v>539</v>
      </c>
      <c r="G364" s="199" t="s">
        <v>290</v>
      </c>
      <c r="H364" s="200">
        <v>44</v>
      </c>
      <c r="I364" s="201"/>
      <c r="J364" s="202">
        <f>ROUND(I364*H364,2)</f>
        <v>0</v>
      </c>
      <c r="K364" s="198" t="s">
        <v>242</v>
      </c>
      <c r="L364" s="41"/>
      <c r="M364" s="203" t="s">
        <v>20</v>
      </c>
      <c r="N364" s="204" t="s">
        <v>47</v>
      </c>
      <c r="O364" s="66"/>
      <c r="P364" s="205">
        <f>O364*H364</f>
        <v>0</v>
      </c>
      <c r="Q364" s="205">
        <v>4.684E-2</v>
      </c>
      <c r="R364" s="205">
        <f>Q364*H364</f>
        <v>2.0609600000000001</v>
      </c>
      <c r="S364" s="205">
        <v>0</v>
      </c>
      <c r="T364" s="206">
        <f>S364*H364</f>
        <v>0</v>
      </c>
      <c r="U364" s="36"/>
      <c r="V364" s="36"/>
      <c r="W364" s="36"/>
      <c r="X364" s="36"/>
      <c r="Y364" s="36"/>
      <c r="Z364" s="36"/>
      <c r="AA364" s="36"/>
      <c r="AB364" s="36"/>
      <c r="AC364" s="36"/>
      <c r="AD364" s="36"/>
      <c r="AE364" s="36"/>
      <c r="AR364" s="207" t="s">
        <v>243</v>
      </c>
      <c r="AT364" s="207" t="s">
        <v>238</v>
      </c>
      <c r="AU364" s="207" t="s">
        <v>83</v>
      </c>
      <c r="AY364" s="19" t="s">
        <v>236</v>
      </c>
      <c r="BE364" s="208">
        <f>IF(N364="základní",J364,0)</f>
        <v>0</v>
      </c>
      <c r="BF364" s="208">
        <f>IF(N364="snížená",J364,0)</f>
        <v>0</v>
      </c>
      <c r="BG364" s="208">
        <f>IF(N364="zákl. přenesená",J364,0)</f>
        <v>0</v>
      </c>
      <c r="BH364" s="208">
        <f>IF(N364="sníž. přenesená",J364,0)</f>
        <v>0</v>
      </c>
      <c r="BI364" s="208">
        <f>IF(N364="nulová",J364,0)</f>
        <v>0</v>
      </c>
      <c r="BJ364" s="19" t="s">
        <v>22</v>
      </c>
      <c r="BK364" s="208">
        <f>ROUND(I364*H364,2)</f>
        <v>0</v>
      </c>
      <c r="BL364" s="19" t="s">
        <v>243</v>
      </c>
      <c r="BM364" s="207" t="s">
        <v>540</v>
      </c>
    </row>
    <row r="365" spans="1:65" s="2" customFormat="1" ht="28.8">
      <c r="A365" s="36"/>
      <c r="B365" s="37"/>
      <c r="C365" s="38"/>
      <c r="D365" s="209" t="s">
        <v>245</v>
      </c>
      <c r="E365" s="38"/>
      <c r="F365" s="210" t="s">
        <v>541</v>
      </c>
      <c r="G365" s="38"/>
      <c r="H365" s="38"/>
      <c r="I365" s="118"/>
      <c r="J365" s="38"/>
      <c r="K365" s="38"/>
      <c r="L365" s="41"/>
      <c r="M365" s="211"/>
      <c r="N365" s="212"/>
      <c r="O365" s="66"/>
      <c r="P365" s="66"/>
      <c r="Q365" s="66"/>
      <c r="R365" s="66"/>
      <c r="S365" s="66"/>
      <c r="T365" s="67"/>
      <c r="U365" s="36"/>
      <c r="V365" s="36"/>
      <c r="W365" s="36"/>
      <c r="X365" s="36"/>
      <c r="Y365" s="36"/>
      <c r="Z365" s="36"/>
      <c r="AA365" s="36"/>
      <c r="AB365" s="36"/>
      <c r="AC365" s="36"/>
      <c r="AD365" s="36"/>
      <c r="AE365" s="36"/>
      <c r="AT365" s="19" t="s">
        <v>245</v>
      </c>
      <c r="AU365" s="19" t="s">
        <v>83</v>
      </c>
    </row>
    <row r="366" spans="1:65" s="13" customFormat="1" ht="10.199999999999999">
      <c r="B366" s="213"/>
      <c r="C366" s="214"/>
      <c r="D366" s="209" t="s">
        <v>247</v>
      </c>
      <c r="E366" s="215" t="s">
        <v>20</v>
      </c>
      <c r="F366" s="216" t="s">
        <v>542</v>
      </c>
      <c r="G366" s="214"/>
      <c r="H366" s="215" t="s">
        <v>20</v>
      </c>
      <c r="I366" s="217"/>
      <c r="J366" s="214"/>
      <c r="K366" s="214"/>
      <c r="L366" s="218"/>
      <c r="M366" s="219"/>
      <c r="N366" s="220"/>
      <c r="O366" s="220"/>
      <c r="P366" s="220"/>
      <c r="Q366" s="220"/>
      <c r="R366" s="220"/>
      <c r="S366" s="220"/>
      <c r="T366" s="221"/>
      <c r="AT366" s="222" t="s">
        <v>247</v>
      </c>
      <c r="AU366" s="222" t="s">
        <v>83</v>
      </c>
      <c r="AV366" s="13" t="s">
        <v>22</v>
      </c>
      <c r="AW366" s="13" t="s">
        <v>37</v>
      </c>
      <c r="AX366" s="13" t="s">
        <v>76</v>
      </c>
      <c r="AY366" s="222" t="s">
        <v>236</v>
      </c>
    </row>
    <row r="367" spans="1:65" s="14" customFormat="1" ht="10.199999999999999">
      <c r="B367" s="223"/>
      <c r="C367" s="224"/>
      <c r="D367" s="209" t="s">
        <v>247</v>
      </c>
      <c r="E367" s="225" t="s">
        <v>20</v>
      </c>
      <c r="F367" s="226" t="s">
        <v>243</v>
      </c>
      <c r="G367" s="224"/>
      <c r="H367" s="227">
        <v>4</v>
      </c>
      <c r="I367" s="228"/>
      <c r="J367" s="224"/>
      <c r="K367" s="224"/>
      <c r="L367" s="229"/>
      <c r="M367" s="230"/>
      <c r="N367" s="231"/>
      <c r="O367" s="231"/>
      <c r="P367" s="231"/>
      <c r="Q367" s="231"/>
      <c r="R367" s="231"/>
      <c r="S367" s="231"/>
      <c r="T367" s="232"/>
      <c r="AT367" s="233" t="s">
        <v>247</v>
      </c>
      <c r="AU367" s="233" t="s">
        <v>83</v>
      </c>
      <c r="AV367" s="14" t="s">
        <v>83</v>
      </c>
      <c r="AW367" s="14" t="s">
        <v>37</v>
      </c>
      <c r="AX367" s="14" t="s">
        <v>76</v>
      </c>
      <c r="AY367" s="233" t="s">
        <v>236</v>
      </c>
    </row>
    <row r="368" spans="1:65" s="13" customFormat="1" ht="10.199999999999999">
      <c r="B368" s="213"/>
      <c r="C368" s="214"/>
      <c r="D368" s="209" t="s">
        <v>247</v>
      </c>
      <c r="E368" s="215" t="s">
        <v>20</v>
      </c>
      <c r="F368" s="216" t="s">
        <v>543</v>
      </c>
      <c r="G368" s="214"/>
      <c r="H368" s="215" t="s">
        <v>20</v>
      </c>
      <c r="I368" s="217"/>
      <c r="J368" s="214"/>
      <c r="K368" s="214"/>
      <c r="L368" s="218"/>
      <c r="M368" s="219"/>
      <c r="N368" s="220"/>
      <c r="O368" s="220"/>
      <c r="P368" s="220"/>
      <c r="Q368" s="220"/>
      <c r="R368" s="220"/>
      <c r="S368" s="220"/>
      <c r="T368" s="221"/>
      <c r="AT368" s="222" t="s">
        <v>247</v>
      </c>
      <c r="AU368" s="222" t="s">
        <v>83</v>
      </c>
      <c r="AV368" s="13" t="s">
        <v>22</v>
      </c>
      <c r="AW368" s="13" t="s">
        <v>37</v>
      </c>
      <c r="AX368" s="13" t="s">
        <v>76</v>
      </c>
      <c r="AY368" s="222" t="s">
        <v>236</v>
      </c>
    </row>
    <row r="369" spans="1:65" s="14" customFormat="1" ht="10.199999999999999">
      <c r="B369" s="223"/>
      <c r="C369" s="224"/>
      <c r="D369" s="209" t="s">
        <v>247</v>
      </c>
      <c r="E369" s="225" t="s">
        <v>20</v>
      </c>
      <c r="F369" s="226" t="s">
        <v>544</v>
      </c>
      <c r="G369" s="224"/>
      <c r="H369" s="227">
        <v>12</v>
      </c>
      <c r="I369" s="228"/>
      <c r="J369" s="224"/>
      <c r="K369" s="224"/>
      <c r="L369" s="229"/>
      <c r="M369" s="230"/>
      <c r="N369" s="231"/>
      <c r="O369" s="231"/>
      <c r="P369" s="231"/>
      <c r="Q369" s="231"/>
      <c r="R369" s="231"/>
      <c r="S369" s="231"/>
      <c r="T369" s="232"/>
      <c r="AT369" s="233" t="s">
        <v>247</v>
      </c>
      <c r="AU369" s="233" t="s">
        <v>83</v>
      </c>
      <c r="AV369" s="14" t="s">
        <v>83</v>
      </c>
      <c r="AW369" s="14" t="s">
        <v>37</v>
      </c>
      <c r="AX369" s="14" t="s">
        <v>76</v>
      </c>
      <c r="AY369" s="233" t="s">
        <v>236</v>
      </c>
    </row>
    <row r="370" spans="1:65" s="13" customFormat="1" ht="10.199999999999999">
      <c r="B370" s="213"/>
      <c r="C370" s="214"/>
      <c r="D370" s="209" t="s">
        <v>247</v>
      </c>
      <c r="E370" s="215" t="s">
        <v>20</v>
      </c>
      <c r="F370" s="216" t="s">
        <v>545</v>
      </c>
      <c r="G370" s="214"/>
      <c r="H370" s="215" t="s">
        <v>20</v>
      </c>
      <c r="I370" s="217"/>
      <c r="J370" s="214"/>
      <c r="K370" s="214"/>
      <c r="L370" s="218"/>
      <c r="M370" s="219"/>
      <c r="N370" s="220"/>
      <c r="O370" s="220"/>
      <c r="P370" s="220"/>
      <c r="Q370" s="220"/>
      <c r="R370" s="220"/>
      <c r="S370" s="220"/>
      <c r="T370" s="221"/>
      <c r="AT370" s="222" t="s">
        <v>247</v>
      </c>
      <c r="AU370" s="222" t="s">
        <v>83</v>
      </c>
      <c r="AV370" s="13" t="s">
        <v>22</v>
      </c>
      <c r="AW370" s="13" t="s">
        <v>37</v>
      </c>
      <c r="AX370" s="13" t="s">
        <v>76</v>
      </c>
      <c r="AY370" s="222" t="s">
        <v>236</v>
      </c>
    </row>
    <row r="371" spans="1:65" s="14" customFormat="1" ht="10.199999999999999">
      <c r="B371" s="223"/>
      <c r="C371" s="224"/>
      <c r="D371" s="209" t="s">
        <v>247</v>
      </c>
      <c r="E371" s="225" t="s">
        <v>20</v>
      </c>
      <c r="F371" s="226" t="s">
        <v>546</v>
      </c>
      <c r="G371" s="224"/>
      <c r="H371" s="227">
        <v>26</v>
      </c>
      <c r="I371" s="228"/>
      <c r="J371" s="224"/>
      <c r="K371" s="224"/>
      <c r="L371" s="229"/>
      <c r="M371" s="230"/>
      <c r="N371" s="231"/>
      <c r="O371" s="231"/>
      <c r="P371" s="231"/>
      <c r="Q371" s="231"/>
      <c r="R371" s="231"/>
      <c r="S371" s="231"/>
      <c r="T371" s="232"/>
      <c r="AT371" s="233" t="s">
        <v>247</v>
      </c>
      <c r="AU371" s="233" t="s">
        <v>83</v>
      </c>
      <c r="AV371" s="14" t="s">
        <v>83</v>
      </c>
      <c r="AW371" s="14" t="s">
        <v>37</v>
      </c>
      <c r="AX371" s="14" t="s">
        <v>76</v>
      </c>
      <c r="AY371" s="233" t="s">
        <v>236</v>
      </c>
    </row>
    <row r="372" spans="1:65" s="13" customFormat="1" ht="10.199999999999999">
      <c r="B372" s="213"/>
      <c r="C372" s="214"/>
      <c r="D372" s="209" t="s">
        <v>247</v>
      </c>
      <c r="E372" s="215" t="s">
        <v>20</v>
      </c>
      <c r="F372" s="216" t="s">
        <v>547</v>
      </c>
      <c r="G372" s="214"/>
      <c r="H372" s="215" t="s">
        <v>20</v>
      </c>
      <c r="I372" s="217"/>
      <c r="J372" s="214"/>
      <c r="K372" s="214"/>
      <c r="L372" s="218"/>
      <c r="M372" s="219"/>
      <c r="N372" s="220"/>
      <c r="O372" s="220"/>
      <c r="P372" s="220"/>
      <c r="Q372" s="220"/>
      <c r="R372" s="220"/>
      <c r="S372" s="220"/>
      <c r="T372" s="221"/>
      <c r="AT372" s="222" t="s">
        <v>247</v>
      </c>
      <c r="AU372" s="222" t="s">
        <v>83</v>
      </c>
      <c r="AV372" s="13" t="s">
        <v>22</v>
      </c>
      <c r="AW372" s="13" t="s">
        <v>37</v>
      </c>
      <c r="AX372" s="13" t="s">
        <v>76</v>
      </c>
      <c r="AY372" s="222" t="s">
        <v>236</v>
      </c>
    </row>
    <row r="373" spans="1:65" s="14" customFormat="1" ht="10.199999999999999">
      <c r="B373" s="223"/>
      <c r="C373" s="224"/>
      <c r="D373" s="209" t="s">
        <v>247</v>
      </c>
      <c r="E373" s="225" t="s">
        <v>20</v>
      </c>
      <c r="F373" s="226" t="s">
        <v>83</v>
      </c>
      <c r="G373" s="224"/>
      <c r="H373" s="227">
        <v>2</v>
      </c>
      <c r="I373" s="228"/>
      <c r="J373" s="224"/>
      <c r="K373" s="224"/>
      <c r="L373" s="229"/>
      <c r="M373" s="230"/>
      <c r="N373" s="231"/>
      <c r="O373" s="231"/>
      <c r="P373" s="231"/>
      <c r="Q373" s="231"/>
      <c r="R373" s="231"/>
      <c r="S373" s="231"/>
      <c r="T373" s="232"/>
      <c r="AT373" s="233" t="s">
        <v>247</v>
      </c>
      <c r="AU373" s="233" t="s">
        <v>83</v>
      </c>
      <c r="AV373" s="14" t="s">
        <v>83</v>
      </c>
      <c r="AW373" s="14" t="s">
        <v>37</v>
      </c>
      <c r="AX373" s="14" t="s">
        <v>76</v>
      </c>
      <c r="AY373" s="233" t="s">
        <v>236</v>
      </c>
    </row>
    <row r="374" spans="1:65" s="16" customFormat="1" ht="10.199999999999999">
      <c r="B374" s="245"/>
      <c r="C374" s="246"/>
      <c r="D374" s="209" t="s">
        <v>247</v>
      </c>
      <c r="E374" s="247" t="s">
        <v>20</v>
      </c>
      <c r="F374" s="248" t="s">
        <v>309</v>
      </c>
      <c r="G374" s="246"/>
      <c r="H374" s="249">
        <v>44</v>
      </c>
      <c r="I374" s="250"/>
      <c r="J374" s="246"/>
      <c r="K374" s="246"/>
      <c r="L374" s="251"/>
      <c r="M374" s="252"/>
      <c r="N374" s="253"/>
      <c r="O374" s="253"/>
      <c r="P374" s="253"/>
      <c r="Q374" s="253"/>
      <c r="R374" s="253"/>
      <c r="S374" s="253"/>
      <c r="T374" s="254"/>
      <c r="AT374" s="255" t="s">
        <v>247</v>
      </c>
      <c r="AU374" s="255" t="s">
        <v>83</v>
      </c>
      <c r="AV374" s="16" t="s">
        <v>243</v>
      </c>
      <c r="AW374" s="16" t="s">
        <v>37</v>
      </c>
      <c r="AX374" s="16" t="s">
        <v>22</v>
      </c>
      <c r="AY374" s="255" t="s">
        <v>236</v>
      </c>
    </row>
    <row r="375" spans="1:65" s="2" customFormat="1" ht="22.8">
      <c r="A375" s="36"/>
      <c r="B375" s="37"/>
      <c r="C375" s="256" t="s">
        <v>548</v>
      </c>
      <c r="D375" s="256" t="s">
        <v>482</v>
      </c>
      <c r="E375" s="257" t="s">
        <v>549</v>
      </c>
      <c r="F375" s="258" t="s">
        <v>550</v>
      </c>
      <c r="G375" s="259" t="s">
        <v>290</v>
      </c>
      <c r="H375" s="260">
        <v>4</v>
      </c>
      <c r="I375" s="261"/>
      <c r="J375" s="262">
        <f>ROUND(I375*H375,2)</f>
        <v>0</v>
      </c>
      <c r="K375" s="258" t="s">
        <v>20</v>
      </c>
      <c r="L375" s="263"/>
      <c r="M375" s="264" t="s">
        <v>20</v>
      </c>
      <c r="N375" s="265" t="s">
        <v>47</v>
      </c>
      <c r="O375" s="66"/>
      <c r="P375" s="205">
        <f>O375*H375</f>
        <v>0</v>
      </c>
      <c r="Q375" s="205">
        <v>1.4E-2</v>
      </c>
      <c r="R375" s="205">
        <f>Q375*H375</f>
        <v>5.6000000000000001E-2</v>
      </c>
      <c r="S375" s="205">
        <v>0</v>
      </c>
      <c r="T375" s="206">
        <f>S375*H375</f>
        <v>0</v>
      </c>
      <c r="U375" s="36"/>
      <c r="V375" s="36"/>
      <c r="W375" s="36"/>
      <c r="X375" s="36"/>
      <c r="Y375" s="36"/>
      <c r="Z375" s="36"/>
      <c r="AA375" s="36"/>
      <c r="AB375" s="36"/>
      <c r="AC375" s="36"/>
      <c r="AD375" s="36"/>
      <c r="AE375" s="36"/>
      <c r="AR375" s="207" t="s">
        <v>280</v>
      </c>
      <c r="AT375" s="207" t="s">
        <v>482</v>
      </c>
      <c r="AU375" s="207" t="s">
        <v>83</v>
      </c>
      <c r="AY375" s="19" t="s">
        <v>236</v>
      </c>
      <c r="BE375" s="208">
        <f>IF(N375="základní",J375,0)</f>
        <v>0</v>
      </c>
      <c r="BF375" s="208">
        <f>IF(N375="snížená",J375,0)</f>
        <v>0</v>
      </c>
      <c r="BG375" s="208">
        <f>IF(N375="zákl. přenesená",J375,0)</f>
        <v>0</v>
      </c>
      <c r="BH375" s="208">
        <f>IF(N375="sníž. přenesená",J375,0)</f>
        <v>0</v>
      </c>
      <c r="BI375" s="208">
        <f>IF(N375="nulová",J375,0)</f>
        <v>0</v>
      </c>
      <c r="BJ375" s="19" t="s">
        <v>22</v>
      </c>
      <c r="BK375" s="208">
        <f>ROUND(I375*H375,2)</f>
        <v>0</v>
      </c>
      <c r="BL375" s="19" t="s">
        <v>243</v>
      </c>
      <c r="BM375" s="207" t="s">
        <v>551</v>
      </c>
    </row>
    <row r="376" spans="1:65" s="2" customFormat="1" ht="11.4">
      <c r="A376" s="36"/>
      <c r="B376" s="37"/>
      <c r="C376" s="256" t="s">
        <v>552</v>
      </c>
      <c r="D376" s="256" t="s">
        <v>482</v>
      </c>
      <c r="E376" s="257" t="s">
        <v>553</v>
      </c>
      <c r="F376" s="258" t="s">
        <v>554</v>
      </c>
      <c r="G376" s="259" t="s">
        <v>290</v>
      </c>
      <c r="H376" s="260">
        <v>12</v>
      </c>
      <c r="I376" s="261"/>
      <c r="J376" s="262">
        <f>ROUND(I376*H376,2)</f>
        <v>0</v>
      </c>
      <c r="K376" s="258" t="s">
        <v>20</v>
      </c>
      <c r="L376" s="263"/>
      <c r="M376" s="264" t="s">
        <v>20</v>
      </c>
      <c r="N376" s="265" t="s">
        <v>47</v>
      </c>
      <c r="O376" s="66"/>
      <c r="P376" s="205">
        <f>O376*H376</f>
        <v>0</v>
      </c>
      <c r="Q376" s="205">
        <v>1.4E-2</v>
      </c>
      <c r="R376" s="205">
        <f>Q376*H376</f>
        <v>0.16800000000000001</v>
      </c>
      <c r="S376" s="205">
        <v>0</v>
      </c>
      <c r="T376" s="206">
        <f>S376*H376</f>
        <v>0</v>
      </c>
      <c r="U376" s="36"/>
      <c r="V376" s="36"/>
      <c r="W376" s="36"/>
      <c r="X376" s="36"/>
      <c r="Y376" s="36"/>
      <c r="Z376" s="36"/>
      <c r="AA376" s="36"/>
      <c r="AB376" s="36"/>
      <c r="AC376" s="36"/>
      <c r="AD376" s="36"/>
      <c r="AE376" s="36"/>
      <c r="AR376" s="207" t="s">
        <v>280</v>
      </c>
      <c r="AT376" s="207" t="s">
        <v>482</v>
      </c>
      <c r="AU376" s="207" t="s">
        <v>83</v>
      </c>
      <c r="AY376" s="19" t="s">
        <v>236</v>
      </c>
      <c r="BE376" s="208">
        <f>IF(N376="základní",J376,0)</f>
        <v>0</v>
      </c>
      <c r="BF376" s="208">
        <f>IF(N376="snížená",J376,0)</f>
        <v>0</v>
      </c>
      <c r="BG376" s="208">
        <f>IF(N376="zákl. přenesená",J376,0)</f>
        <v>0</v>
      </c>
      <c r="BH376" s="208">
        <f>IF(N376="sníž. přenesená",J376,0)</f>
        <v>0</v>
      </c>
      <c r="BI376" s="208">
        <f>IF(N376="nulová",J376,0)</f>
        <v>0</v>
      </c>
      <c r="BJ376" s="19" t="s">
        <v>22</v>
      </c>
      <c r="BK376" s="208">
        <f>ROUND(I376*H376,2)</f>
        <v>0</v>
      </c>
      <c r="BL376" s="19" t="s">
        <v>243</v>
      </c>
      <c r="BM376" s="207" t="s">
        <v>555</v>
      </c>
    </row>
    <row r="377" spans="1:65" s="2" customFormat="1" ht="11.4">
      <c r="A377" s="36"/>
      <c r="B377" s="37"/>
      <c r="C377" s="256" t="s">
        <v>556</v>
      </c>
      <c r="D377" s="256" t="s">
        <v>482</v>
      </c>
      <c r="E377" s="257" t="s">
        <v>557</v>
      </c>
      <c r="F377" s="258" t="s">
        <v>558</v>
      </c>
      <c r="G377" s="259" t="s">
        <v>290</v>
      </c>
      <c r="H377" s="260">
        <v>26</v>
      </c>
      <c r="I377" s="261"/>
      <c r="J377" s="262">
        <f>ROUND(I377*H377,2)</f>
        <v>0</v>
      </c>
      <c r="K377" s="258" t="s">
        <v>20</v>
      </c>
      <c r="L377" s="263"/>
      <c r="M377" s="264" t="s">
        <v>20</v>
      </c>
      <c r="N377" s="265" t="s">
        <v>47</v>
      </c>
      <c r="O377" s="66"/>
      <c r="P377" s="205">
        <f>O377*H377</f>
        <v>0</v>
      </c>
      <c r="Q377" s="205">
        <v>1.4E-2</v>
      </c>
      <c r="R377" s="205">
        <f>Q377*H377</f>
        <v>0.36399999999999999</v>
      </c>
      <c r="S377" s="205">
        <v>0</v>
      </c>
      <c r="T377" s="206">
        <f>S377*H377</f>
        <v>0</v>
      </c>
      <c r="U377" s="36"/>
      <c r="V377" s="36"/>
      <c r="W377" s="36"/>
      <c r="X377" s="36"/>
      <c r="Y377" s="36"/>
      <c r="Z377" s="36"/>
      <c r="AA377" s="36"/>
      <c r="AB377" s="36"/>
      <c r="AC377" s="36"/>
      <c r="AD377" s="36"/>
      <c r="AE377" s="36"/>
      <c r="AR377" s="207" t="s">
        <v>280</v>
      </c>
      <c r="AT377" s="207" t="s">
        <v>482</v>
      </c>
      <c r="AU377" s="207" t="s">
        <v>83</v>
      </c>
      <c r="AY377" s="19" t="s">
        <v>236</v>
      </c>
      <c r="BE377" s="208">
        <f>IF(N377="základní",J377,0)</f>
        <v>0</v>
      </c>
      <c r="BF377" s="208">
        <f>IF(N377="snížená",J377,0)</f>
        <v>0</v>
      </c>
      <c r="BG377" s="208">
        <f>IF(N377="zákl. přenesená",J377,0)</f>
        <v>0</v>
      </c>
      <c r="BH377" s="208">
        <f>IF(N377="sníž. přenesená",J377,0)</f>
        <v>0</v>
      </c>
      <c r="BI377" s="208">
        <f>IF(N377="nulová",J377,0)</f>
        <v>0</v>
      </c>
      <c r="BJ377" s="19" t="s">
        <v>22</v>
      </c>
      <c r="BK377" s="208">
        <f>ROUND(I377*H377,2)</f>
        <v>0</v>
      </c>
      <c r="BL377" s="19" t="s">
        <v>243</v>
      </c>
      <c r="BM377" s="207" t="s">
        <v>559</v>
      </c>
    </row>
    <row r="378" spans="1:65" s="2" customFormat="1" ht="11.4">
      <c r="A378" s="36"/>
      <c r="B378" s="37"/>
      <c r="C378" s="256" t="s">
        <v>560</v>
      </c>
      <c r="D378" s="256" t="s">
        <v>482</v>
      </c>
      <c r="E378" s="257" t="s">
        <v>561</v>
      </c>
      <c r="F378" s="258" t="s">
        <v>562</v>
      </c>
      <c r="G378" s="259" t="s">
        <v>290</v>
      </c>
      <c r="H378" s="260">
        <v>2</v>
      </c>
      <c r="I378" s="261"/>
      <c r="J378" s="262">
        <f>ROUND(I378*H378,2)</f>
        <v>0</v>
      </c>
      <c r="K378" s="258" t="s">
        <v>20</v>
      </c>
      <c r="L378" s="263"/>
      <c r="M378" s="264" t="s">
        <v>20</v>
      </c>
      <c r="N378" s="265" t="s">
        <v>47</v>
      </c>
      <c r="O378" s="66"/>
      <c r="P378" s="205">
        <f>O378*H378</f>
        <v>0</v>
      </c>
      <c r="Q378" s="205">
        <v>1.4E-2</v>
      </c>
      <c r="R378" s="205">
        <f>Q378*H378</f>
        <v>2.8000000000000001E-2</v>
      </c>
      <c r="S378" s="205">
        <v>0</v>
      </c>
      <c r="T378" s="206">
        <f>S378*H378</f>
        <v>0</v>
      </c>
      <c r="U378" s="36"/>
      <c r="V378" s="36"/>
      <c r="W378" s="36"/>
      <c r="X378" s="36"/>
      <c r="Y378" s="36"/>
      <c r="Z378" s="36"/>
      <c r="AA378" s="36"/>
      <c r="AB378" s="36"/>
      <c r="AC378" s="36"/>
      <c r="AD378" s="36"/>
      <c r="AE378" s="36"/>
      <c r="AR378" s="207" t="s">
        <v>280</v>
      </c>
      <c r="AT378" s="207" t="s">
        <v>482</v>
      </c>
      <c r="AU378" s="207" t="s">
        <v>83</v>
      </c>
      <c r="AY378" s="19" t="s">
        <v>236</v>
      </c>
      <c r="BE378" s="208">
        <f>IF(N378="základní",J378,0)</f>
        <v>0</v>
      </c>
      <c r="BF378" s="208">
        <f>IF(N378="snížená",J378,0)</f>
        <v>0</v>
      </c>
      <c r="BG378" s="208">
        <f>IF(N378="zákl. přenesená",J378,0)</f>
        <v>0</v>
      </c>
      <c r="BH378" s="208">
        <f>IF(N378="sníž. přenesená",J378,0)</f>
        <v>0</v>
      </c>
      <c r="BI378" s="208">
        <f>IF(N378="nulová",J378,0)</f>
        <v>0</v>
      </c>
      <c r="BJ378" s="19" t="s">
        <v>22</v>
      </c>
      <c r="BK378" s="208">
        <f>ROUND(I378*H378,2)</f>
        <v>0</v>
      </c>
      <c r="BL378" s="19" t="s">
        <v>243</v>
      </c>
      <c r="BM378" s="207" t="s">
        <v>563</v>
      </c>
    </row>
    <row r="379" spans="1:65" s="2" customFormat="1" ht="22.8">
      <c r="A379" s="36"/>
      <c r="B379" s="37"/>
      <c r="C379" s="196" t="s">
        <v>564</v>
      </c>
      <c r="D379" s="196" t="s">
        <v>238</v>
      </c>
      <c r="E379" s="197" t="s">
        <v>565</v>
      </c>
      <c r="F379" s="198" t="s">
        <v>566</v>
      </c>
      <c r="G379" s="199" t="s">
        <v>290</v>
      </c>
      <c r="H379" s="200">
        <v>1</v>
      </c>
      <c r="I379" s="201"/>
      <c r="J379" s="202">
        <f>ROUND(I379*H379,2)</f>
        <v>0</v>
      </c>
      <c r="K379" s="198" t="s">
        <v>242</v>
      </c>
      <c r="L379" s="41"/>
      <c r="M379" s="203" t="s">
        <v>20</v>
      </c>
      <c r="N379" s="204" t="s">
        <v>47</v>
      </c>
      <c r="O379" s="66"/>
      <c r="P379" s="205">
        <f>O379*H379</f>
        <v>0</v>
      </c>
      <c r="Q379" s="205">
        <v>0.44170336999999998</v>
      </c>
      <c r="R379" s="205">
        <f>Q379*H379</f>
        <v>0.44170336999999998</v>
      </c>
      <c r="S379" s="205">
        <v>0</v>
      </c>
      <c r="T379" s="206">
        <f>S379*H379</f>
        <v>0</v>
      </c>
      <c r="U379" s="36"/>
      <c r="V379" s="36"/>
      <c r="W379" s="36"/>
      <c r="X379" s="36"/>
      <c r="Y379" s="36"/>
      <c r="Z379" s="36"/>
      <c r="AA379" s="36"/>
      <c r="AB379" s="36"/>
      <c r="AC379" s="36"/>
      <c r="AD379" s="36"/>
      <c r="AE379" s="36"/>
      <c r="AR379" s="207" t="s">
        <v>243</v>
      </c>
      <c r="AT379" s="207" t="s">
        <v>238</v>
      </c>
      <c r="AU379" s="207" t="s">
        <v>83</v>
      </c>
      <c r="AY379" s="19" t="s">
        <v>236</v>
      </c>
      <c r="BE379" s="208">
        <f>IF(N379="základní",J379,0)</f>
        <v>0</v>
      </c>
      <c r="BF379" s="208">
        <f>IF(N379="snížená",J379,0)</f>
        <v>0</v>
      </c>
      <c r="BG379" s="208">
        <f>IF(N379="zákl. přenesená",J379,0)</f>
        <v>0</v>
      </c>
      <c r="BH379" s="208">
        <f>IF(N379="sníž. přenesená",J379,0)</f>
        <v>0</v>
      </c>
      <c r="BI379" s="208">
        <f>IF(N379="nulová",J379,0)</f>
        <v>0</v>
      </c>
      <c r="BJ379" s="19" t="s">
        <v>22</v>
      </c>
      <c r="BK379" s="208">
        <f>ROUND(I379*H379,2)</f>
        <v>0</v>
      </c>
      <c r="BL379" s="19" t="s">
        <v>243</v>
      </c>
      <c r="BM379" s="207" t="s">
        <v>567</v>
      </c>
    </row>
    <row r="380" spans="1:65" s="2" customFormat="1" ht="96">
      <c r="A380" s="36"/>
      <c r="B380" s="37"/>
      <c r="C380" s="38"/>
      <c r="D380" s="209" t="s">
        <v>245</v>
      </c>
      <c r="E380" s="38"/>
      <c r="F380" s="210" t="s">
        <v>568</v>
      </c>
      <c r="G380" s="38"/>
      <c r="H380" s="38"/>
      <c r="I380" s="118"/>
      <c r="J380" s="38"/>
      <c r="K380" s="38"/>
      <c r="L380" s="41"/>
      <c r="M380" s="211"/>
      <c r="N380" s="212"/>
      <c r="O380" s="66"/>
      <c r="P380" s="66"/>
      <c r="Q380" s="66"/>
      <c r="R380" s="66"/>
      <c r="S380" s="66"/>
      <c r="T380" s="67"/>
      <c r="U380" s="36"/>
      <c r="V380" s="36"/>
      <c r="W380" s="36"/>
      <c r="X380" s="36"/>
      <c r="Y380" s="36"/>
      <c r="Z380" s="36"/>
      <c r="AA380" s="36"/>
      <c r="AB380" s="36"/>
      <c r="AC380" s="36"/>
      <c r="AD380" s="36"/>
      <c r="AE380" s="36"/>
      <c r="AT380" s="19" t="s">
        <v>245</v>
      </c>
      <c r="AU380" s="19" t="s">
        <v>83</v>
      </c>
    </row>
    <row r="381" spans="1:65" s="13" customFormat="1" ht="10.199999999999999">
      <c r="B381" s="213"/>
      <c r="C381" s="214"/>
      <c r="D381" s="209" t="s">
        <v>247</v>
      </c>
      <c r="E381" s="215" t="s">
        <v>20</v>
      </c>
      <c r="F381" s="216" t="s">
        <v>569</v>
      </c>
      <c r="G381" s="214"/>
      <c r="H381" s="215" t="s">
        <v>20</v>
      </c>
      <c r="I381" s="217"/>
      <c r="J381" s="214"/>
      <c r="K381" s="214"/>
      <c r="L381" s="218"/>
      <c r="M381" s="219"/>
      <c r="N381" s="220"/>
      <c r="O381" s="220"/>
      <c r="P381" s="220"/>
      <c r="Q381" s="220"/>
      <c r="R381" s="220"/>
      <c r="S381" s="220"/>
      <c r="T381" s="221"/>
      <c r="AT381" s="222" t="s">
        <v>247</v>
      </c>
      <c r="AU381" s="222" t="s">
        <v>83</v>
      </c>
      <c r="AV381" s="13" t="s">
        <v>22</v>
      </c>
      <c r="AW381" s="13" t="s">
        <v>37</v>
      </c>
      <c r="AX381" s="13" t="s">
        <v>76</v>
      </c>
      <c r="AY381" s="222" t="s">
        <v>236</v>
      </c>
    </row>
    <row r="382" spans="1:65" s="14" customFormat="1" ht="10.199999999999999">
      <c r="B382" s="223"/>
      <c r="C382" s="224"/>
      <c r="D382" s="209" t="s">
        <v>247</v>
      </c>
      <c r="E382" s="225" t="s">
        <v>20</v>
      </c>
      <c r="F382" s="226" t="s">
        <v>22</v>
      </c>
      <c r="G382" s="224"/>
      <c r="H382" s="227">
        <v>1</v>
      </c>
      <c r="I382" s="228"/>
      <c r="J382" s="224"/>
      <c r="K382" s="224"/>
      <c r="L382" s="229"/>
      <c r="M382" s="230"/>
      <c r="N382" s="231"/>
      <c r="O382" s="231"/>
      <c r="P382" s="231"/>
      <c r="Q382" s="231"/>
      <c r="R382" s="231"/>
      <c r="S382" s="231"/>
      <c r="T382" s="232"/>
      <c r="AT382" s="233" t="s">
        <v>247</v>
      </c>
      <c r="AU382" s="233" t="s">
        <v>83</v>
      </c>
      <c r="AV382" s="14" t="s">
        <v>83</v>
      </c>
      <c r="AW382" s="14" t="s">
        <v>37</v>
      </c>
      <c r="AX382" s="14" t="s">
        <v>22</v>
      </c>
      <c r="AY382" s="233" t="s">
        <v>236</v>
      </c>
    </row>
    <row r="383" spans="1:65" s="2" customFormat="1" ht="11.4">
      <c r="A383" s="36"/>
      <c r="B383" s="37"/>
      <c r="C383" s="256" t="s">
        <v>570</v>
      </c>
      <c r="D383" s="256" t="s">
        <v>482</v>
      </c>
      <c r="E383" s="257" t="s">
        <v>571</v>
      </c>
      <c r="F383" s="258" t="s">
        <v>554</v>
      </c>
      <c r="G383" s="259" t="s">
        <v>290</v>
      </c>
      <c r="H383" s="260">
        <v>1</v>
      </c>
      <c r="I383" s="261"/>
      <c r="J383" s="262">
        <f>ROUND(I383*H383,2)</f>
        <v>0</v>
      </c>
      <c r="K383" s="258" t="s">
        <v>20</v>
      </c>
      <c r="L383" s="263"/>
      <c r="M383" s="264" t="s">
        <v>20</v>
      </c>
      <c r="N383" s="265" t="s">
        <v>47</v>
      </c>
      <c r="O383" s="66"/>
      <c r="P383" s="205">
        <f>O383*H383</f>
        <v>0</v>
      </c>
      <c r="Q383" s="205">
        <v>1.4E-2</v>
      </c>
      <c r="R383" s="205">
        <f>Q383*H383</f>
        <v>1.4E-2</v>
      </c>
      <c r="S383" s="205">
        <v>0</v>
      </c>
      <c r="T383" s="206">
        <f>S383*H383</f>
        <v>0</v>
      </c>
      <c r="U383" s="36"/>
      <c r="V383" s="36"/>
      <c r="W383" s="36"/>
      <c r="X383" s="36"/>
      <c r="Y383" s="36"/>
      <c r="Z383" s="36"/>
      <c r="AA383" s="36"/>
      <c r="AB383" s="36"/>
      <c r="AC383" s="36"/>
      <c r="AD383" s="36"/>
      <c r="AE383" s="36"/>
      <c r="AR383" s="207" t="s">
        <v>280</v>
      </c>
      <c r="AT383" s="207" t="s">
        <v>482</v>
      </c>
      <c r="AU383" s="207" t="s">
        <v>83</v>
      </c>
      <c r="AY383" s="19" t="s">
        <v>236</v>
      </c>
      <c r="BE383" s="208">
        <f>IF(N383="základní",J383,0)</f>
        <v>0</v>
      </c>
      <c r="BF383" s="208">
        <f>IF(N383="snížená",J383,0)</f>
        <v>0</v>
      </c>
      <c r="BG383" s="208">
        <f>IF(N383="zákl. přenesená",J383,0)</f>
        <v>0</v>
      </c>
      <c r="BH383" s="208">
        <f>IF(N383="sníž. přenesená",J383,0)</f>
        <v>0</v>
      </c>
      <c r="BI383" s="208">
        <f>IF(N383="nulová",J383,0)</f>
        <v>0</v>
      </c>
      <c r="BJ383" s="19" t="s">
        <v>22</v>
      </c>
      <c r="BK383" s="208">
        <f>ROUND(I383*H383,2)</f>
        <v>0</v>
      </c>
      <c r="BL383" s="19" t="s">
        <v>243</v>
      </c>
      <c r="BM383" s="207" t="s">
        <v>572</v>
      </c>
    </row>
    <row r="384" spans="1:65" s="2" customFormat="1" ht="22.8">
      <c r="A384" s="36"/>
      <c r="B384" s="37"/>
      <c r="C384" s="196" t="s">
        <v>573</v>
      </c>
      <c r="D384" s="196" t="s">
        <v>238</v>
      </c>
      <c r="E384" s="197" t="s">
        <v>574</v>
      </c>
      <c r="F384" s="198" t="s">
        <v>575</v>
      </c>
      <c r="G384" s="199" t="s">
        <v>463</v>
      </c>
      <c r="H384" s="200">
        <v>49</v>
      </c>
      <c r="I384" s="201"/>
      <c r="J384" s="202">
        <f>ROUND(I384*H384,2)</f>
        <v>0</v>
      </c>
      <c r="K384" s="198" t="s">
        <v>20</v>
      </c>
      <c r="L384" s="41"/>
      <c r="M384" s="203" t="s">
        <v>20</v>
      </c>
      <c r="N384" s="204" t="s">
        <v>47</v>
      </c>
      <c r="O384" s="66"/>
      <c r="P384" s="205">
        <f>O384*H384</f>
        <v>0</v>
      </c>
      <c r="Q384" s="205">
        <v>0</v>
      </c>
      <c r="R384" s="205">
        <f>Q384*H384</f>
        <v>0</v>
      </c>
      <c r="S384" s="205">
        <v>0</v>
      </c>
      <c r="T384" s="206">
        <f>S384*H384</f>
        <v>0</v>
      </c>
      <c r="U384" s="36"/>
      <c r="V384" s="36"/>
      <c r="W384" s="36"/>
      <c r="X384" s="36"/>
      <c r="Y384" s="36"/>
      <c r="Z384" s="36"/>
      <c r="AA384" s="36"/>
      <c r="AB384" s="36"/>
      <c r="AC384" s="36"/>
      <c r="AD384" s="36"/>
      <c r="AE384" s="36"/>
      <c r="AR384" s="207" t="s">
        <v>243</v>
      </c>
      <c r="AT384" s="207" t="s">
        <v>238</v>
      </c>
      <c r="AU384" s="207" t="s">
        <v>83</v>
      </c>
      <c r="AY384" s="19" t="s">
        <v>236</v>
      </c>
      <c r="BE384" s="208">
        <f>IF(N384="základní",J384,0)</f>
        <v>0</v>
      </c>
      <c r="BF384" s="208">
        <f>IF(N384="snížená",J384,0)</f>
        <v>0</v>
      </c>
      <c r="BG384" s="208">
        <f>IF(N384="zákl. přenesená",J384,0)</f>
        <v>0</v>
      </c>
      <c r="BH384" s="208">
        <f>IF(N384="sníž. přenesená",J384,0)</f>
        <v>0</v>
      </c>
      <c r="BI384" s="208">
        <f>IF(N384="nulová",J384,0)</f>
        <v>0</v>
      </c>
      <c r="BJ384" s="19" t="s">
        <v>22</v>
      </c>
      <c r="BK384" s="208">
        <f>ROUND(I384*H384,2)</f>
        <v>0</v>
      </c>
      <c r="BL384" s="19" t="s">
        <v>243</v>
      </c>
      <c r="BM384" s="207" t="s">
        <v>576</v>
      </c>
    </row>
    <row r="385" spans="1:65" s="2" customFormat="1" ht="22.8">
      <c r="A385" s="36"/>
      <c r="B385" s="37"/>
      <c r="C385" s="196" t="s">
        <v>577</v>
      </c>
      <c r="D385" s="196" t="s">
        <v>238</v>
      </c>
      <c r="E385" s="197" t="s">
        <v>578</v>
      </c>
      <c r="F385" s="198" t="s">
        <v>579</v>
      </c>
      <c r="G385" s="199" t="s">
        <v>463</v>
      </c>
      <c r="H385" s="200">
        <v>5</v>
      </c>
      <c r="I385" s="201"/>
      <c r="J385" s="202">
        <f>ROUND(I385*H385,2)</f>
        <v>0</v>
      </c>
      <c r="K385" s="198" t="s">
        <v>20</v>
      </c>
      <c r="L385" s="41"/>
      <c r="M385" s="203" t="s">
        <v>20</v>
      </c>
      <c r="N385" s="204" t="s">
        <v>47</v>
      </c>
      <c r="O385" s="66"/>
      <c r="P385" s="205">
        <f>O385*H385</f>
        <v>0</v>
      </c>
      <c r="Q385" s="205">
        <v>0</v>
      </c>
      <c r="R385" s="205">
        <f>Q385*H385</f>
        <v>0</v>
      </c>
      <c r="S385" s="205">
        <v>0</v>
      </c>
      <c r="T385" s="206">
        <f>S385*H385</f>
        <v>0</v>
      </c>
      <c r="U385" s="36"/>
      <c r="V385" s="36"/>
      <c r="W385" s="36"/>
      <c r="X385" s="36"/>
      <c r="Y385" s="36"/>
      <c r="Z385" s="36"/>
      <c r="AA385" s="36"/>
      <c r="AB385" s="36"/>
      <c r="AC385" s="36"/>
      <c r="AD385" s="36"/>
      <c r="AE385" s="36"/>
      <c r="AR385" s="207" t="s">
        <v>243</v>
      </c>
      <c r="AT385" s="207" t="s">
        <v>238</v>
      </c>
      <c r="AU385" s="207" t="s">
        <v>83</v>
      </c>
      <c r="AY385" s="19" t="s">
        <v>236</v>
      </c>
      <c r="BE385" s="208">
        <f>IF(N385="základní",J385,0)</f>
        <v>0</v>
      </c>
      <c r="BF385" s="208">
        <f>IF(N385="snížená",J385,0)</f>
        <v>0</v>
      </c>
      <c r="BG385" s="208">
        <f>IF(N385="zákl. přenesená",J385,0)</f>
        <v>0</v>
      </c>
      <c r="BH385" s="208">
        <f>IF(N385="sníž. přenesená",J385,0)</f>
        <v>0</v>
      </c>
      <c r="BI385" s="208">
        <f>IF(N385="nulová",J385,0)</f>
        <v>0</v>
      </c>
      <c r="BJ385" s="19" t="s">
        <v>22</v>
      </c>
      <c r="BK385" s="208">
        <f>ROUND(I385*H385,2)</f>
        <v>0</v>
      </c>
      <c r="BL385" s="19" t="s">
        <v>243</v>
      </c>
      <c r="BM385" s="207" t="s">
        <v>580</v>
      </c>
    </row>
    <row r="386" spans="1:65" s="2" customFormat="1" ht="22.8">
      <c r="A386" s="36"/>
      <c r="B386" s="37"/>
      <c r="C386" s="196" t="s">
        <v>581</v>
      </c>
      <c r="D386" s="196" t="s">
        <v>238</v>
      </c>
      <c r="E386" s="197" t="s">
        <v>582</v>
      </c>
      <c r="F386" s="198" t="s">
        <v>583</v>
      </c>
      <c r="G386" s="199" t="s">
        <v>463</v>
      </c>
      <c r="H386" s="200">
        <v>13.5</v>
      </c>
      <c r="I386" s="201"/>
      <c r="J386" s="202">
        <f>ROUND(I386*H386,2)</f>
        <v>0</v>
      </c>
      <c r="K386" s="198" t="s">
        <v>20</v>
      </c>
      <c r="L386" s="41"/>
      <c r="M386" s="203" t="s">
        <v>20</v>
      </c>
      <c r="N386" s="204" t="s">
        <v>47</v>
      </c>
      <c r="O386" s="66"/>
      <c r="P386" s="205">
        <f>O386*H386</f>
        <v>0</v>
      </c>
      <c r="Q386" s="205">
        <v>0</v>
      </c>
      <c r="R386" s="205">
        <f>Q386*H386</f>
        <v>0</v>
      </c>
      <c r="S386" s="205">
        <v>0</v>
      </c>
      <c r="T386" s="206">
        <f>S386*H386</f>
        <v>0</v>
      </c>
      <c r="U386" s="36"/>
      <c r="V386" s="36"/>
      <c r="W386" s="36"/>
      <c r="X386" s="36"/>
      <c r="Y386" s="36"/>
      <c r="Z386" s="36"/>
      <c r="AA386" s="36"/>
      <c r="AB386" s="36"/>
      <c r="AC386" s="36"/>
      <c r="AD386" s="36"/>
      <c r="AE386" s="36"/>
      <c r="AR386" s="207" t="s">
        <v>243</v>
      </c>
      <c r="AT386" s="207" t="s">
        <v>238</v>
      </c>
      <c r="AU386" s="207" t="s">
        <v>83</v>
      </c>
      <c r="AY386" s="19" t="s">
        <v>236</v>
      </c>
      <c r="BE386" s="208">
        <f>IF(N386="základní",J386,0)</f>
        <v>0</v>
      </c>
      <c r="BF386" s="208">
        <f>IF(N386="snížená",J386,0)</f>
        <v>0</v>
      </c>
      <c r="BG386" s="208">
        <f>IF(N386="zákl. přenesená",J386,0)</f>
        <v>0</v>
      </c>
      <c r="BH386" s="208">
        <f>IF(N386="sníž. přenesená",J386,0)</f>
        <v>0</v>
      </c>
      <c r="BI386" s="208">
        <f>IF(N386="nulová",J386,0)</f>
        <v>0</v>
      </c>
      <c r="BJ386" s="19" t="s">
        <v>22</v>
      </c>
      <c r="BK386" s="208">
        <f>ROUND(I386*H386,2)</f>
        <v>0</v>
      </c>
      <c r="BL386" s="19" t="s">
        <v>243</v>
      </c>
      <c r="BM386" s="207" t="s">
        <v>584</v>
      </c>
    </row>
    <row r="387" spans="1:65" s="2" customFormat="1" ht="22.8">
      <c r="A387" s="36"/>
      <c r="B387" s="37"/>
      <c r="C387" s="196" t="s">
        <v>585</v>
      </c>
      <c r="D387" s="196" t="s">
        <v>238</v>
      </c>
      <c r="E387" s="197" t="s">
        <v>586</v>
      </c>
      <c r="F387" s="198" t="s">
        <v>587</v>
      </c>
      <c r="G387" s="199" t="s">
        <v>463</v>
      </c>
      <c r="H387" s="200">
        <v>13</v>
      </c>
      <c r="I387" s="201"/>
      <c r="J387" s="202">
        <f>ROUND(I387*H387,2)</f>
        <v>0</v>
      </c>
      <c r="K387" s="198" t="s">
        <v>20</v>
      </c>
      <c r="L387" s="41"/>
      <c r="M387" s="203" t="s">
        <v>20</v>
      </c>
      <c r="N387" s="204" t="s">
        <v>47</v>
      </c>
      <c r="O387" s="66"/>
      <c r="P387" s="205">
        <f>O387*H387</f>
        <v>0</v>
      </c>
      <c r="Q387" s="205">
        <v>0</v>
      </c>
      <c r="R387" s="205">
        <f>Q387*H387</f>
        <v>0</v>
      </c>
      <c r="S387" s="205">
        <v>0</v>
      </c>
      <c r="T387" s="206">
        <f>S387*H387</f>
        <v>0</v>
      </c>
      <c r="U387" s="36"/>
      <c r="V387" s="36"/>
      <c r="W387" s="36"/>
      <c r="X387" s="36"/>
      <c r="Y387" s="36"/>
      <c r="Z387" s="36"/>
      <c r="AA387" s="36"/>
      <c r="AB387" s="36"/>
      <c r="AC387" s="36"/>
      <c r="AD387" s="36"/>
      <c r="AE387" s="36"/>
      <c r="AR387" s="207" t="s">
        <v>243</v>
      </c>
      <c r="AT387" s="207" t="s">
        <v>238</v>
      </c>
      <c r="AU387" s="207" t="s">
        <v>83</v>
      </c>
      <c r="AY387" s="19" t="s">
        <v>236</v>
      </c>
      <c r="BE387" s="208">
        <f>IF(N387="základní",J387,0)</f>
        <v>0</v>
      </c>
      <c r="BF387" s="208">
        <f>IF(N387="snížená",J387,0)</f>
        <v>0</v>
      </c>
      <c r="BG387" s="208">
        <f>IF(N387="zákl. přenesená",J387,0)</f>
        <v>0</v>
      </c>
      <c r="BH387" s="208">
        <f>IF(N387="sníž. přenesená",J387,0)</f>
        <v>0</v>
      </c>
      <c r="BI387" s="208">
        <f>IF(N387="nulová",J387,0)</f>
        <v>0</v>
      </c>
      <c r="BJ387" s="19" t="s">
        <v>22</v>
      </c>
      <c r="BK387" s="208">
        <f>ROUND(I387*H387,2)</f>
        <v>0</v>
      </c>
      <c r="BL387" s="19" t="s">
        <v>243</v>
      </c>
      <c r="BM387" s="207" t="s">
        <v>588</v>
      </c>
    </row>
    <row r="388" spans="1:65" s="12" customFormat="1" ht="13.2">
      <c r="B388" s="180"/>
      <c r="C388" s="181"/>
      <c r="D388" s="182" t="s">
        <v>75</v>
      </c>
      <c r="E388" s="194" t="s">
        <v>287</v>
      </c>
      <c r="F388" s="194" t="s">
        <v>589</v>
      </c>
      <c r="G388" s="181"/>
      <c r="H388" s="181"/>
      <c r="I388" s="184"/>
      <c r="J388" s="195">
        <f>BK388</f>
        <v>0</v>
      </c>
      <c r="K388" s="181"/>
      <c r="L388" s="186"/>
      <c r="M388" s="187"/>
      <c r="N388" s="188"/>
      <c r="O388" s="188"/>
      <c r="P388" s="189">
        <f>SUM(P389:P865)</f>
        <v>0</v>
      </c>
      <c r="Q388" s="188"/>
      <c r="R388" s="189">
        <f>SUM(R389:R865)</f>
        <v>3.6959216335000002</v>
      </c>
      <c r="S388" s="188"/>
      <c r="T388" s="190">
        <f>SUM(T389:T865)</f>
        <v>739.77301399999988</v>
      </c>
      <c r="AR388" s="191" t="s">
        <v>22</v>
      </c>
      <c r="AT388" s="192" t="s">
        <v>75</v>
      </c>
      <c r="AU388" s="192" t="s">
        <v>22</v>
      </c>
      <c r="AY388" s="191" t="s">
        <v>236</v>
      </c>
      <c r="BK388" s="193">
        <f>SUM(BK389:BK865)</f>
        <v>0</v>
      </c>
    </row>
    <row r="389" spans="1:65" s="2" customFormat="1" ht="11.4">
      <c r="A389" s="36"/>
      <c r="B389" s="37"/>
      <c r="C389" s="196" t="s">
        <v>590</v>
      </c>
      <c r="D389" s="196" t="s">
        <v>238</v>
      </c>
      <c r="E389" s="197" t="s">
        <v>591</v>
      </c>
      <c r="F389" s="198" t="s">
        <v>592</v>
      </c>
      <c r="G389" s="199" t="s">
        <v>463</v>
      </c>
      <c r="H389" s="200">
        <v>84</v>
      </c>
      <c r="I389" s="201"/>
      <c r="J389" s="202">
        <f>ROUND(I389*H389,2)</f>
        <v>0</v>
      </c>
      <c r="K389" s="198" t="s">
        <v>242</v>
      </c>
      <c r="L389" s="41"/>
      <c r="M389" s="203" t="s">
        <v>20</v>
      </c>
      <c r="N389" s="204" t="s">
        <v>47</v>
      </c>
      <c r="O389" s="66"/>
      <c r="P389" s="205">
        <f>O389*H389</f>
        <v>0</v>
      </c>
      <c r="Q389" s="205">
        <v>2.3099999999999999E-5</v>
      </c>
      <c r="R389" s="205">
        <f>Q389*H389</f>
        <v>1.9403999999999999E-3</v>
      </c>
      <c r="S389" s="205">
        <v>0</v>
      </c>
      <c r="T389" s="206">
        <f>S389*H389</f>
        <v>0</v>
      </c>
      <c r="U389" s="36"/>
      <c r="V389" s="36"/>
      <c r="W389" s="36"/>
      <c r="X389" s="36"/>
      <c r="Y389" s="36"/>
      <c r="Z389" s="36"/>
      <c r="AA389" s="36"/>
      <c r="AB389" s="36"/>
      <c r="AC389" s="36"/>
      <c r="AD389" s="36"/>
      <c r="AE389" s="36"/>
      <c r="AR389" s="207" t="s">
        <v>243</v>
      </c>
      <c r="AT389" s="207" t="s">
        <v>238</v>
      </c>
      <c r="AU389" s="207" t="s">
        <v>83</v>
      </c>
      <c r="AY389" s="19" t="s">
        <v>236</v>
      </c>
      <c r="BE389" s="208">
        <f>IF(N389="základní",J389,0)</f>
        <v>0</v>
      </c>
      <c r="BF389" s="208">
        <f>IF(N389="snížená",J389,0)</f>
        <v>0</v>
      </c>
      <c r="BG389" s="208">
        <f>IF(N389="zákl. přenesená",J389,0)</f>
        <v>0</v>
      </c>
      <c r="BH389" s="208">
        <f>IF(N389="sníž. přenesená",J389,0)</f>
        <v>0</v>
      </c>
      <c r="BI389" s="208">
        <f>IF(N389="nulová",J389,0)</f>
        <v>0</v>
      </c>
      <c r="BJ389" s="19" t="s">
        <v>22</v>
      </c>
      <c r="BK389" s="208">
        <f>ROUND(I389*H389,2)</f>
        <v>0</v>
      </c>
      <c r="BL389" s="19" t="s">
        <v>243</v>
      </c>
      <c r="BM389" s="207" t="s">
        <v>593</v>
      </c>
    </row>
    <row r="390" spans="1:65" s="2" customFormat="1" ht="28.8">
      <c r="A390" s="36"/>
      <c r="B390" s="37"/>
      <c r="C390" s="38"/>
      <c r="D390" s="209" t="s">
        <v>245</v>
      </c>
      <c r="E390" s="38"/>
      <c r="F390" s="210" t="s">
        <v>594</v>
      </c>
      <c r="G390" s="38"/>
      <c r="H390" s="38"/>
      <c r="I390" s="118"/>
      <c r="J390" s="38"/>
      <c r="K390" s="38"/>
      <c r="L390" s="41"/>
      <c r="M390" s="211"/>
      <c r="N390" s="212"/>
      <c r="O390" s="66"/>
      <c r="P390" s="66"/>
      <c r="Q390" s="66"/>
      <c r="R390" s="66"/>
      <c r="S390" s="66"/>
      <c r="T390" s="67"/>
      <c r="U390" s="36"/>
      <c r="V390" s="36"/>
      <c r="W390" s="36"/>
      <c r="X390" s="36"/>
      <c r="Y390" s="36"/>
      <c r="Z390" s="36"/>
      <c r="AA390" s="36"/>
      <c r="AB390" s="36"/>
      <c r="AC390" s="36"/>
      <c r="AD390" s="36"/>
      <c r="AE390" s="36"/>
      <c r="AT390" s="19" t="s">
        <v>245</v>
      </c>
      <c r="AU390" s="19" t="s">
        <v>83</v>
      </c>
    </row>
    <row r="391" spans="1:65" s="13" customFormat="1" ht="10.199999999999999">
      <c r="B391" s="213"/>
      <c r="C391" s="214"/>
      <c r="D391" s="209" t="s">
        <v>247</v>
      </c>
      <c r="E391" s="215" t="s">
        <v>20</v>
      </c>
      <c r="F391" s="216" t="s">
        <v>491</v>
      </c>
      <c r="G391" s="214"/>
      <c r="H391" s="215" t="s">
        <v>20</v>
      </c>
      <c r="I391" s="217"/>
      <c r="J391" s="214"/>
      <c r="K391" s="214"/>
      <c r="L391" s="218"/>
      <c r="M391" s="219"/>
      <c r="N391" s="220"/>
      <c r="O391" s="220"/>
      <c r="P391" s="220"/>
      <c r="Q391" s="220"/>
      <c r="R391" s="220"/>
      <c r="S391" s="220"/>
      <c r="T391" s="221"/>
      <c r="AT391" s="222" t="s">
        <v>247</v>
      </c>
      <c r="AU391" s="222" t="s">
        <v>83</v>
      </c>
      <c r="AV391" s="13" t="s">
        <v>22</v>
      </c>
      <c r="AW391" s="13" t="s">
        <v>37</v>
      </c>
      <c r="AX391" s="13" t="s">
        <v>76</v>
      </c>
      <c r="AY391" s="222" t="s">
        <v>236</v>
      </c>
    </row>
    <row r="392" spans="1:65" s="14" customFormat="1" ht="10.199999999999999">
      <c r="B392" s="223"/>
      <c r="C392" s="224"/>
      <c r="D392" s="209" t="s">
        <v>247</v>
      </c>
      <c r="E392" s="225" t="s">
        <v>20</v>
      </c>
      <c r="F392" s="226" t="s">
        <v>595</v>
      </c>
      <c r="G392" s="224"/>
      <c r="H392" s="227">
        <v>84</v>
      </c>
      <c r="I392" s="228"/>
      <c r="J392" s="224"/>
      <c r="K392" s="224"/>
      <c r="L392" s="229"/>
      <c r="M392" s="230"/>
      <c r="N392" s="231"/>
      <c r="O392" s="231"/>
      <c r="P392" s="231"/>
      <c r="Q392" s="231"/>
      <c r="R392" s="231"/>
      <c r="S392" s="231"/>
      <c r="T392" s="232"/>
      <c r="AT392" s="233" t="s">
        <v>247</v>
      </c>
      <c r="AU392" s="233" t="s">
        <v>83</v>
      </c>
      <c r="AV392" s="14" t="s">
        <v>83</v>
      </c>
      <c r="AW392" s="14" t="s">
        <v>37</v>
      </c>
      <c r="AX392" s="14" t="s">
        <v>22</v>
      </c>
      <c r="AY392" s="233" t="s">
        <v>236</v>
      </c>
    </row>
    <row r="393" spans="1:65" s="2" customFormat="1" ht="11.4">
      <c r="A393" s="36"/>
      <c r="B393" s="37"/>
      <c r="C393" s="196" t="s">
        <v>596</v>
      </c>
      <c r="D393" s="196" t="s">
        <v>238</v>
      </c>
      <c r="E393" s="197" t="s">
        <v>597</v>
      </c>
      <c r="F393" s="198" t="s">
        <v>598</v>
      </c>
      <c r="G393" s="199" t="s">
        <v>328</v>
      </c>
      <c r="H393" s="200">
        <v>1571.3</v>
      </c>
      <c r="I393" s="201"/>
      <c r="J393" s="202">
        <f>ROUND(I393*H393,2)</f>
        <v>0</v>
      </c>
      <c r="K393" s="198" t="s">
        <v>20</v>
      </c>
      <c r="L393" s="41"/>
      <c r="M393" s="203" t="s">
        <v>20</v>
      </c>
      <c r="N393" s="204" t="s">
        <v>47</v>
      </c>
      <c r="O393" s="66"/>
      <c r="P393" s="205">
        <f>O393*H393</f>
        <v>0</v>
      </c>
      <c r="Q393" s="205">
        <v>1.8600000000000001E-3</v>
      </c>
      <c r="R393" s="205">
        <f>Q393*H393</f>
        <v>2.9226179999999999</v>
      </c>
      <c r="S393" s="205">
        <v>0</v>
      </c>
      <c r="T393" s="206">
        <f>S393*H393</f>
        <v>0</v>
      </c>
      <c r="U393" s="36"/>
      <c r="V393" s="36"/>
      <c r="W393" s="36"/>
      <c r="X393" s="36"/>
      <c r="Y393" s="36"/>
      <c r="Z393" s="36"/>
      <c r="AA393" s="36"/>
      <c r="AB393" s="36"/>
      <c r="AC393" s="36"/>
      <c r="AD393" s="36"/>
      <c r="AE393" s="36"/>
      <c r="AR393" s="207" t="s">
        <v>243</v>
      </c>
      <c r="AT393" s="207" t="s">
        <v>238</v>
      </c>
      <c r="AU393" s="207" t="s">
        <v>83</v>
      </c>
      <c r="AY393" s="19" t="s">
        <v>236</v>
      </c>
      <c r="BE393" s="208">
        <f>IF(N393="základní",J393,0)</f>
        <v>0</v>
      </c>
      <c r="BF393" s="208">
        <f>IF(N393="snížená",J393,0)</f>
        <v>0</v>
      </c>
      <c r="BG393" s="208">
        <f>IF(N393="zákl. přenesená",J393,0)</f>
        <v>0</v>
      </c>
      <c r="BH393" s="208">
        <f>IF(N393="sníž. přenesená",J393,0)</f>
        <v>0</v>
      </c>
      <c r="BI393" s="208">
        <f>IF(N393="nulová",J393,0)</f>
        <v>0</v>
      </c>
      <c r="BJ393" s="19" t="s">
        <v>22</v>
      </c>
      <c r="BK393" s="208">
        <f>ROUND(I393*H393,2)</f>
        <v>0</v>
      </c>
      <c r="BL393" s="19" t="s">
        <v>243</v>
      </c>
      <c r="BM393" s="207" t="s">
        <v>599</v>
      </c>
    </row>
    <row r="394" spans="1:65" s="13" customFormat="1" ht="10.199999999999999">
      <c r="B394" s="213"/>
      <c r="C394" s="214"/>
      <c r="D394" s="209" t="s">
        <v>247</v>
      </c>
      <c r="E394" s="215" t="s">
        <v>20</v>
      </c>
      <c r="F394" s="216" t="s">
        <v>600</v>
      </c>
      <c r="G394" s="214"/>
      <c r="H394" s="215" t="s">
        <v>20</v>
      </c>
      <c r="I394" s="217"/>
      <c r="J394" s="214"/>
      <c r="K394" s="214"/>
      <c r="L394" s="218"/>
      <c r="M394" s="219"/>
      <c r="N394" s="220"/>
      <c r="O394" s="220"/>
      <c r="P394" s="220"/>
      <c r="Q394" s="220"/>
      <c r="R394" s="220"/>
      <c r="S394" s="220"/>
      <c r="T394" s="221"/>
      <c r="AT394" s="222" t="s">
        <v>247</v>
      </c>
      <c r="AU394" s="222" t="s">
        <v>83</v>
      </c>
      <c r="AV394" s="13" t="s">
        <v>22</v>
      </c>
      <c r="AW394" s="13" t="s">
        <v>37</v>
      </c>
      <c r="AX394" s="13" t="s">
        <v>76</v>
      </c>
      <c r="AY394" s="222" t="s">
        <v>236</v>
      </c>
    </row>
    <row r="395" spans="1:65" s="14" customFormat="1" ht="10.199999999999999">
      <c r="B395" s="223"/>
      <c r="C395" s="224"/>
      <c r="D395" s="209" t="s">
        <v>247</v>
      </c>
      <c r="E395" s="225" t="s">
        <v>20</v>
      </c>
      <c r="F395" s="226" t="s">
        <v>601</v>
      </c>
      <c r="G395" s="224"/>
      <c r="H395" s="227">
        <v>186.3</v>
      </c>
      <c r="I395" s="228"/>
      <c r="J395" s="224"/>
      <c r="K395" s="224"/>
      <c r="L395" s="229"/>
      <c r="M395" s="230"/>
      <c r="N395" s="231"/>
      <c r="O395" s="231"/>
      <c r="P395" s="231"/>
      <c r="Q395" s="231"/>
      <c r="R395" s="231"/>
      <c r="S395" s="231"/>
      <c r="T395" s="232"/>
      <c r="AT395" s="233" t="s">
        <v>247</v>
      </c>
      <c r="AU395" s="233" t="s">
        <v>83</v>
      </c>
      <c r="AV395" s="14" t="s">
        <v>83</v>
      </c>
      <c r="AW395" s="14" t="s">
        <v>37</v>
      </c>
      <c r="AX395" s="14" t="s">
        <v>76</v>
      </c>
      <c r="AY395" s="233" t="s">
        <v>236</v>
      </c>
    </row>
    <row r="396" spans="1:65" s="14" customFormat="1" ht="10.199999999999999">
      <c r="B396" s="223"/>
      <c r="C396" s="224"/>
      <c r="D396" s="209" t="s">
        <v>247</v>
      </c>
      <c r="E396" s="225" t="s">
        <v>20</v>
      </c>
      <c r="F396" s="226" t="s">
        <v>602</v>
      </c>
      <c r="G396" s="224"/>
      <c r="H396" s="227">
        <v>1285</v>
      </c>
      <c r="I396" s="228"/>
      <c r="J396" s="224"/>
      <c r="K396" s="224"/>
      <c r="L396" s="229"/>
      <c r="M396" s="230"/>
      <c r="N396" s="231"/>
      <c r="O396" s="231"/>
      <c r="P396" s="231"/>
      <c r="Q396" s="231"/>
      <c r="R396" s="231"/>
      <c r="S396" s="231"/>
      <c r="T396" s="232"/>
      <c r="AT396" s="233" t="s">
        <v>247</v>
      </c>
      <c r="AU396" s="233" t="s">
        <v>83</v>
      </c>
      <c r="AV396" s="14" t="s">
        <v>83</v>
      </c>
      <c r="AW396" s="14" t="s">
        <v>37</v>
      </c>
      <c r="AX396" s="14" t="s">
        <v>76</v>
      </c>
      <c r="AY396" s="233" t="s">
        <v>236</v>
      </c>
    </row>
    <row r="397" spans="1:65" s="14" customFormat="1" ht="10.199999999999999">
      <c r="B397" s="223"/>
      <c r="C397" s="224"/>
      <c r="D397" s="209" t="s">
        <v>247</v>
      </c>
      <c r="E397" s="225" t="s">
        <v>20</v>
      </c>
      <c r="F397" s="226" t="s">
        <v>603</v>
      </c>
      <c r="G397" s="224"/>
      <c r="H397" s="227">
        <v>100</v>
      </c>
      <c r="I397" s="228"/>
      <c r="J397" s="224"/>
      <c r="K397" s="224"/>
      <c r="L397" s="229"/>
      <c r="M397" s="230"/>
      <c r="N397" s="231"/>
      <c r="O397" s="231"/>
      <c r="P397" s="231"/>
      <c r="Q397" s="231"/>
      <c r="R397" s="231"/>
      <c r="S397" s="231"/>
      <c r="T397" s="232"/>
      <c r="AT397" s="233" t="s">
        <v>247</v>
      </c>
      <c r="AU397" s="233" t="s">
        <v>83</v>
      </c>
      <c r="AV397" s="14" t="s">
        <v>83</v>
      </c>
      <c r="AW397" s="14" t="s">
        <v>37</v>
      </c>
      <c r="AX397" s="14" t="s">
        <v>76</v>
      </c>
      <c r="AY397" s="233" t="s">
        <v>236</v>
      </c>
    </row>
    <row r="398" spans="1:65" s="16" customFormat="1" ht="10.199999999999999">
      <c r="B398" s="245"/>
      <c r="C398" s="246"/>
      <c r="D398" s="209" t="s">
        <v>247</v>
      </c>
      <c r="E398" s="247" t="s">
        <v>20</v>
      </c>
      <c r="F398" s="248" t="s">
        <v>309</v>
      </c>
      <c r="G398" s="246"/>
      <c r="H398" s="249">
        <v>1571.3</v>
      </c>
      <c r="I398" s="250"/>
      <c r="J398" s="246"/>
      <c r="K398" s="246"/>
      <c r="L398" s="251"/>
      <c r="M398" s="252"/>
      <c r="N398" s="253"/>
      <c r="O398" s="253"/>
      <c r="P398" s="253"/>
      <c r="Q398" s="253"/>
      <c r="R398" s="253"/>
      <c r="S398" s="253"/>
      <c r="T398" s="254"/>
      <c r="AT398" s="255" t="s">
        <v>247</v>
      </c>
      <c r="AU398" s="255" t="s">
        <v>83</v>
      </c>
      <c r="AV398" s="16" t="s">
        <v>243</v>
      </c>
      <c r="AW398" s="16" t="s">
        <v>37</v>
      </c>
      <c r="AX398" s="16" t="s">
        <v>22</v>
      </c>
      <c r="AY398" s="255" t="s">
        <v>236</v>
      </c>
    </row>
    <row r="399" spans="1:65" s="2" customFormat="1" ht="22.8">
      <c r="A399" s="36"/>
      <c r="B399" s="37"/>
      <c r="C399" s="196" t="s">
        <v>604</v>
      </c>
      <c r="D399" s="196" t="s">
        <v>238</v>
      </c>
      <c r="E399" s="197" t="s">
        <v>605</v>
      </c>
      <c r="F399" s="198" t="s">
        <v>606</v>
      </c>
      <c r="G399" s="199" t="s">
        <v>290</v>
      </c>
      <c r="H399" s="200">
        <v>1</v>
      </c>
      <c r="I399" s="201"/>
      <c r="J399" s="202">
        <f>ROUND(I399*H399,2)</f>
        <v>0</v>
      </c>
      <c r="K399" s="198" t="s">
        <v>242</v>
      </c>
      <c r="L399" s="41"/>
      <c r="M399" s="203" t="s">
        <v>20</v>
      </c>
      <c r="N399" s="204" t="s">
        <v>47</v>
      </c>
      <c r="O399" s="66"/>
      <c r="P399" s="205">
        <f>O399*H399</f>
        <v>0</v>
      </c>
      <c r="Q399" s="205">
        <v>0</v>
      </c>
      <c r="R399" s="205">
        <f>Q399*H399</f>
        <v>0</v>
      </c>
      <c r="S399" s="205">
        <v>0</v>
      </c>
      <c r="T399" s="206">
        <f>S399*H399</f>
        <v>0</v>
      </c>
      <c r="U399" s="36"/>
      <c r="V399" s="36"/>
      <c r="W399" s="36"/>
      <c r="X399" s="36"/>
      <c r="Y399" s="36"/>
      <c r="Z399" s="36"/>
      <c r="AA399" s="36"/>
      <c r="AB399" s="36"/>
      <c r="AC399" s="36"/>
      <c r="AD399" s="36"/>
      <c r="AE399" s="36"/>
      <c r="AR399" s="207" t="s">
        <v>243</v>
      </c>
      <c r="AT399" s="207" t="s">
        <v>238</v>
      </c>
      <c r="AU399" s="207" t="s">
        <v>83</v>
      </c>
      <c r="AY399" s="19" t="s">
        <v>236</v>
      </c>
      <c r="BE399" s="208">
        <f>IF(N399="základní",J399,0)</f>
        <v>0</v>
      </c>
      <c r="BF399" s="208">
        <f>IF(N399="snížená",J399,0)</f>
        <v>0</v>
      </c>
      <c r="BG399" s="208">
        <f>IF(N399="zákl. přenesená",J399,0)</f>
        <v>0</v>
      </c>
      <c r="BH399" s="208">
        <f>IF(N399="sníž. přenesená",J399,0)</f>
        <v>0</v>
      </c>
      <c r="BI399" s="208">
        <f>IF(N399="nulová",J399,0)</f>
        <v>0</v>
      </c>
      <c r="BJ399" s="19" t="s">
        <v>22</v>
      </c>
      <c r="BK399" s="208">
        <f>ROUND(I399*H399,2)</f>
        <v>0</v>
      </c>
      <c r="BL399" s="19" t="s">
        <v>243</v>
      </c>
      <c r="BM399" s="207" t="s">
        <v>607</v>
      </c>
    </row>
    <row r="400" spans="1:65" s="2" customFormat="1" ht="48">
      <c r="A400" s="36"/>
      <c r="B400" s="37"/>
      <c r="C400" s="38"/>
      <c r="D400" s="209" t="s">
        <v>245</v>
      </c>
      <c r="E400" s="38"/>
      <c r="F400" s="210" t="s">
        <v>608</v>
      </c>
      <c r="G400" s="38"/>
      <c r="H400" s="38"/>
      <c r="I400" s="118"/>
      <c r="J400" s="38"/>
      <c r="K400" s="38"/>
      <c r="L400" s="41"/>
      <c r="M400" s="211"/>
      <c r="N400" s="212"/>
      <c r="O400" s="66"/>
      <c r="P400" s="66"/>
      <c r="Q400" s="66"/>
      <c r="R400" s="66"/>
      <c r="S400" s="66"/>
      <c r="T400" s="67"/>
      <c r="U400" s="36"/>
      <c r="V400" s="36"/>
      <c r="W400" s="36"/>
      <c r="X400" s="36"/>
      <c r="Y400" s="36"/>
      <c r="Z400" s="36"/>
      <c r="AA400" s="36"/>
      <c r="AB400" s="36"/>
      <c r="AC400" s="36"/>
      <c r="AD400" s="36"/>
      <c r="AE400" s="36"/>
      <c r="AT400" s="19" t="s">
        <v>245</v>
      </c>
      <c r="AU400" s="19" t="s">
        <v>83</v>
      </c>
    </row>
    <row r="401" spans="1:65" s="2" customFormat="1" ht="22.8">
      <c r="A401" s="36"/>
      <c r="B401" s="37"/>
      <c r="C401" s="196" t="s">
        <v>609</v>
      </c>
      <c r="D401" s="196" t="s">
        <v>238</v>
      </c>
      <c r="E401" s="197" t="s">
        <v>610</v>
      </c>
      <c r="F401" s="198" t="s">
        <v>611</v>
      </c>
      <c r="G401" s="199" t="s">
        <v>290</v>
      </c>
      <c r="H401" s="200">
        <v>20</v>
      </c>
      <c r="I401" s="201"/>
      <c r="J401" s="202">
        <f>ROUND(I401*H401,2)</f>
        <v>0</v>
      </c>
      <c r="K401" s="198" t="s">
        <v>242</v>
      </c>
      <c r="L401" s="41"/>
      <c r="M401" s="203" t="s">
        <v>20</v>
      </c>
      <c r="N401" s="204" t="s">
        <v>47</v>
      </c>
      <c r="O401" s="66"/>
      <c r="P401" s="205">
        <f>O401*H401</f>
        <v>0</v>
      </c>
      <c r="Q401" s="205">
        <v>0</v>
      </c>
      <c r="R401" s="205">
        <f>Q401*H401</f>
        <v>0</v>
      </c>
      <c r="S401" s="205">
        <v>0</v>
      </c>
      <c r="T401" s="206">
        <f>S401*H401</f>
        <v>0</v>
      </c>
      <c r="U401" s="36"/>
      <c r="V401" s="36"/>
      <c r="W401" s="36"/>
      <c r="X401" s="36"/>
      <c r="Y401" s="36"/>
      <c r="Z401" s="36"/>
      <c r="AA401" s="36"/>
      <c r="AB401" s="36"/>
      <c r="AC401" s="36"/>
      <c r="AD401" s="36"/>
      <c r="AE401" s="36"/>
      <c r="AR401" s="207" t="s">
        <v>243</v>
      </c>
      <c r="AT401" s="207" t="s">
        <v>238</v>
      </c>
      <c r="AU401" s="207" t="s">
        <v>83</v>
      </c>
      <c r="AY401" s="19" t="s">
        <v>236</v>
      </c>
      <c r="BE401" s="208">
        <f>IF(N401="základní",J401,0)</f>
        <v>0</v>
      </c>
      <c r="BF401" s="208">
        <f>IF(N401="snížená",J401,0)</f>
        <v>0</v>
      </c>
      <c r="BG401" s="208">
        <f>IF(N401="zákl. přenesená",J401,0)</f>
        <v>0</v>
      </c>
      <c r="BH401" s="208">
        <f>IF(N401="sníž. přenesená",J401,0)</f>
        <v>0</v>
      </c>
      <c r="BI401" s="208">
        <f>IF(N401="nulová",J401,0)</f>
        <v>0</v>
      </c>
      <c r="BJ401" s="19" t="s">
        <v>22</v>
      </c>
      <c r="BK401" s="208">
        <f>ROUND(I401*H401,2)</f>
        <v>0</v>
      </c>
      <c r="BL401" s="19" t="s">
        <v>243</v>
      </c>
      <c r="BM401" s="207" t="s">
        <v>612</v>
      </c>
    </row>
    <row r="402" spans="1:65" s="2" customFormat="1" ht="48">
      <c r="A402" s="36"/>
      <c r="B402" s="37"/>
      <c r="C402" s="38"/>
      <c r="D402" s="209" t="s">
        <v>245</v>
      </c>
      <c r="E402" s="38"/>
      <c r="F402" s="210" t="s">
        <v>608</v>
      </c>
      <c r="G402" s="38"/>
      <c r="H402" s="38"/>
      <c r="I402" s="118"/>
      <c r="J402" s="38"/>
      <c r="K402" s="38"/>
      <c r="L402" s="41"/>
      <c r="M402" s="211"/>
      <c r="N402" s="212"/>
      <c r="O402" s="66"/>
      <c r="P402" s="66"/>
      <c r="Q402" s="66"/>
      <c r="R402" s="66"/>
      <c r="S402" s="66"/>
      <c r="T402" s="67"/>
      <c r="U402" s="36"/>
      <c r="V402" s="36"/>
      <c r="W402" s="36"/>
      <c r="X402" s="36"/>
      <c r="Y402" s="36"/>
      <c r="Z402" s="36"/>
      <c r="AA402" s="36"/>
      <c r="AB402" s="36"/>
      <c r="AC402" s="36"/>
      <c r="AD402" s="36"/>
      <c r="AE402" s="36"/>
      <c r="AT402" s="19" t="s">
        <v>245</v>
      </c>
      <c r="AU402" s="19" t="s">
        <v>83</v>
      </c>
    </row>
    <row r="403" spans="1:65" s="14" customFormat="1" ht="10.199999999999999">
      <c r="B403" s="223"/>
      <c r="C403" s="224"/>
      <c r="D403" s="209" t="s">
        <v>247</v>
      </c>
      <c r="E403" s="224"/>
      <c r="F403" s="226" t="s">
        <v>613</v>
      </c>
      <c r="G403" s="224"/>
      <c r="H403" s="227">
        <v>20</v>
      </c>
      <c r="I403" s="228"/>
      <c r="J403" s="224"/>
      <c r="K403" s="224"/>
      <c r="L403" s="229"/>
      <c r="M403" s="230"/>
      <c r="N403" s="231"/>
      <c r="O403" s="231"/>
      <c r="P403" s="231"/>
      <c r="Q403" s="231"/>
      <c r="R403" s="231"/>
      <c r="S403" s="231"/>
      <c r="T403" s="232"/>
      <c r="AT403" s="233" t="s">
        <v>247</v>
      </c>
      <c r="AU403" s="233" t="s">
        <v>83</v>
      </c>
      <c r="AV403" s="14" t="s">
        <v>83</v>
      </c>
      <c r="AW403" s="14" t="s">
        <v>4</v>
      </c>
      <c r="AX403" s="14" t="s">
        <v>22</v>
      </c>
      <c r="AY403" s="233" t="s">
        <v>236</v>
      </c>
    </row>
    <row r="404" spans="1:65" s="2" customFormat="1" ht="22.8">
      <c r="A404" s="36"/>
      <c r="B404" s="37"/>
      <c r="C404" s="196" t="s">
        <v>614</v>
      </c>
      <c r="D404" s="196" t="s">
        <v>238</v>
      </c>
      <c r="E404" s="197" t="s">
        <v>615</v>
      </c>
      <c r="F404" s="198" t="s">
        <v>616</v>
      </c>
      <c r="G404" s="199" t="s">
        <v>290</v>
      </c>
      <c r="H404" s="200">
        <v>1</v>
      </c>
      <c r="I404" s="201"/>
      <c r="J404" s="202">
        <f>ROUND(I404*H404,2)</f>
        <v>0</v>
      </c>
      <c r="K404" s="198" t="s">
        <v>242</v>
      </c>
      <c r="L404" s="41"/>
      <c r="M404" s="203" t="s">
        <v>20</v>
      </c>
      <c r="N404" s="204" t="s">
        <v>47</v>
      </c>
      <c r="O404" s="66"/>
      <c r="P404" s="205">
        <f>O404*H404</f>
        <v>0</v>
      </c>
      <c r="Q404" s="205">
        <v>0</v>
      </c>
      <c r="R404" s="205">
        <f>Q404*H404</f>
        <v>0</v>
      </c>
      <c r="S404" s="205">
        <v>0</v>
      </c>
      <c r="T404" s="206">
        <f>S404*H404</f>
        <v>0</v>
      </c>
      <c r="U404" s="36"/>
      <c r="V404" s="36"/>
      <c r="W404" s="36"/>
      <c r="X404" s="36"/>
      <c r="Y404" s="36"/>
      <c r="Z404" s="36"/>
      <c r="AA404" s="36"/>
      <c r="AB404" s="36"/>
      <c r="AC404" s="36"/>
      <c r="AD404" s="36"/>
      <c r="AE404" s="36"/>
      <c r="AR404" s="207" t="s">
        <v>243</v>
      </c>
      <c r="AT404" s="207" t="s">
        <v>238</v>
      </c>
      <c r="AU404" s="207" t="s">
        <v>83</v>
      </c>
      <c r="AY404" s="19" t="s">
        <v>236</v>
      </c>
      <c r="BE404" s="208">
        <f>IF(N404="základní",J404,0)</f>
        <v>0</v>
      </c>
      <c r="BF404" s="208">
        <f>IF(N404="snížená",J404,0)</f>
        <v>0</v>
      </c>
      <c r="BG404" s="208">
        <f>IF(N404="zákl. přenesená",J404,0)</f>
        <v>0</v>
      </c>
      <c r="BH404" s="208">
        <f>IF(N404="sníž. přenesená",J404,0)</f>
        <v>0</v>
      </c>
      <c r="BI404" s="208">
        <f>IF(N404="nulová",J404,0)</f>
        <v>0</v>
      </c>
      <c r="BJ404" s="19" t="s">
        <v>22</v>
      </c>
      <c r="BK404" s="208">
        <f>ROUND(I404*H404,2)</f>
        <v>0</v>
      </c>
      <c r="BL404" s="19" t="s">
        <v>243</v>
      </c>
      <c r="BM404" s="207" t="s">
        <v>617</v>
      </c>
    </row>
    <row r="405" spans="1:65" s="2" customFormat="1" ht="38.4">
      <c r="A405" s="36"/>
      <c r="B405" s="37"/>
      <c r="C405" s="38"/>
      <c r="D405" s="209" t="s">
        <v>245</v>
      </c>
      <c r="E405" s="38"/>
      <c r="F405" s="210" t="s">
        <v>618</v>
      </c>
      <c r="G405" s="38"/>
      <c r="H405" s="38"/>
      <c r="I405" s="118"/>
      <c r="J405" s="38"/>
      <c r="K405" s="38"/>
      <c r="L405" s="41"/>
      <c r="M405" s="211"/>
      <c r="N405" s="212"/>
      <c r="O405" s="66"/>
      <c r="P405" s="66"/>
      <c r="Q405" s="66"/>
      <c r="R405" s="66"/>
      <c r="S405" s="66"/>
      <c r="T405" s="67"/>
      <c r="U405" s="36"/>
      <c r="V405" s="36"/>
      <c r="W405" s="36"/>
      <c r="X405" s="36"/>
      <c r="Y405" s="36"/>
      <c r="Z405" s="36"/>
      <c r="AA405" s="36"/>
      <c r="AB405" s="36"/>
      <c r="AC405" s="36"/>
      <c r="AD405" s="36"/>
      <c r="AE405" s="36"/>
      <c r="AT405" s="19" t="s">
        <v>245</v>
      </c>
      <c r="AU405" s="19" t="s">
        <v>83</v>
      </c>
    </row>
    <row r="406" spans="1:65" s="2" customFormat="1" ht="22.8">
      <c r="A406" s="36"/>
      <c r="B406" s="37"/>
      <c r="C406" s="196" t="s">
        <v>619</v>
      </c>
      <c r="D406" s="196" t="s">
        <v>238</v>
      </c>
      <c r="E406" s="197" t="s">
        <v>620</v>
      </c>
      <c r="F406" s="198" t="s">
        <v>621</v>
      </c>
      <c r="G406" s="199" t="s">
        <v>328</v>
      </c>
      <c r="H406" s="200">
        <v>2263.4070000000002</v>
      </c>
      <c r="I406" s="201"/>
      <c r="J406" s="202">
        <f>ROUND(I406*H406,2)</f>
        <v>0</v>
      </c>
      <c r="K406" s="198" t="s">
        <v>242</v>
      </c>
      <c r="L406" s="41"/>
      <c r="M406" s="203" t="s">
        <v>20</v>
      </c>
      <c r="N406" s="204" t="s">
        <v>47</v>
      </c>
      <c r="O406" s="66"/>
      <c r="P406" s="205">
        <f>O406*H406</f>
        <v>0</v>
      </c>
      <c r="Q406" s="205">
        <v>3.9499999999999998E-5</v>
      </c>
      <c r="R406" s="205">
        <f>Q406*H406</f>
        <v>8.9404576499999999E-2</v>
      </c>
      <c r="S406" s="205">
        <v>0</v>
      </c>
      <c r="T406" s="206">
        <f>S406*H406</f>
        <v>0</v>
      </c>
      <c r="U406" s="36"/>
      <c r="V406" s="36"/>
      <c r="W406" s="36"/>
      <c r="X406" s="36"/>
      <c r="Y406" s="36"/>
      <c r="Z406" s="36"/>
      <c r="AA406" s="36"/>
      <c r="AB406" s="36"/>
      <c r="AC406" s="36"/>
      <c r="AD406" s="36"/>
      <c r="AE406" s="36"/>
      <c r="AR406" s="207" t="s">
        <v>243</v>
      </c>
      <c r="AT406" s="207" t="s">
        <v>238</v>
      </c>
      <c r="AU406" s="207" t="s">
        <v>83</v>
      </c>
      <c r="AY406" s="19" t="s">
        <v>236</v>
      </c>
      <c r="BE406" s="208">
        <f>IF(N406="základní",J406,0)</f>
        <v>0</v>
      </c>
      <c r="BF406" s="208">
        <f>IF(N406="snížená",J406,0)</f>
        <v>0</v>
      </c>
      <c r="BG406" s="208">
        <f>IF(N406="zákl. přenesená",J406,0)</f>
        <v>0</v>
      </c>
      <c r="BH406" s="208">
        <f>IF(N406="sníž. přenesená",J406,0)</f>
        <v>0</v>
      </c>
      <c r="BI406" s="208">
        <f>IF(N406="nulová",J406,0)</f>
        <v>0</v>
      </c>
      <c r="BJ406" s="19" t="s">
        <v>22</v>
      </c>
      <c r="BK406" s="208">
        <f>ROUND(I406*H406,2)</f>
        <v>0</v>
      </c>
      <c r="BL406" s="19" t="s">
        <v>243</v>
      </c>
      <c r="BM406" s="207" t="s">
        <v>622</v>
      </c>
    </row>
    <row r="407" spans="1:65" s="2" customFormat="1" ht="153.6">
      <c r="A407" s="36"/>
      <c r="B407" s="37"/>
      <c r="C407" s="38"/>
      <c r="D407" s="209" t="s">
        <v>245</v>
      </c>
      <c r="E407" s="38"/>
      <c r="F407" s="210" t="s">
        <v>623</v>
      </c>
      <c r="G407" s="38"/>
      <c r="H407" s="38"/>
      <c r="I407" s="118"/>
      <c r="J407" s="38"/>
      <c r="K407" s="38"/>
      <c r="L407" s="41"/>
      <c r="M407" s="211"/>
      <c r="N407" s="212"/>
      <c r="O407" s="66"/>
      <c r="P407" s="66"/>
      <c r="Q407" s="66"/>
      <c r="R407" s="66"/>
      <c r="S407" s="66"/>
      <c r="T407" s="67"/>
      <c r="U407" s="36"/>
      <c r="V407" s="36"/>
      <c r="W407" s="36"/>
      <c r="X407" s="36"/>
      <c r="Y407" s="36"/>
      <c r="Z407" s="36"/>
      <c r="AA407" s="36"/>
      <c r="AB407" s="36"/>
      <c r="AC407" s="36"/>
      <c r="AD407" s="36"/>
      <c r="AE407" s="36"/>
      <c r="AT407" s="19" t="s">
        <v>245</v>
      </c>
      <c r="AU407" s="19" t="s">
        <v>83</v>
      </c>
    </row>
    <row r="408" spans="1:65" s="13" customFormat="1" ht="10.199999999999999">
      <c r="B408" s="213"/>
      <c r="C408" s="214"/>
      <c r="D408" s="209" t="s">
        <v>247</v>
      </c>
      <c r="E408" s="215" t="s">
        <v>20</v>
      </c>
      <c r="F408" s="216" t="s">
        <v>428</v>
      </c>
      <c r="G408" s="214"/>
      <c r="H408" s="215" t="s">
        <v>20</v>
      </c>
      <c r="I408" s="217"/>
      <c r="J408" s="214"/>
      <c r="K408" s="214"/>
      <c r="L408" s="218"/>
      <c r="M408" s="219"/>
      <c r="N408" s="220"/>
      <c r="O408" s="220"/>
      <c r="P408" s="220"/>
      <c r="Q408" s="220"/>
      <c r="R408" s="220"/>
      <c r="S408" s="220"/>
      <c r="T408" s="221"/>
      <c r="AT408" s="222" t="s">
        <v>247</v>
      </c>
      <c r="AU408" s="222" t="s">
        <v>83</v>
      </c>
      <c r="AV408" s="13" t="s">
        <v>22</v>
      </c>
      <c r="AW408" s="13" t="s">
        <v>37</v>
      </c>
      <c r="AX408" s="13" t="s">
        <v>76</v>
      </c>
      <c r="AY408" s="222" t="s">
        <v>236</v>
      </c>
    </row>
    <row r="409" spans="1:65" s="14" customFormat="1" ht="10.199999999999999">
      <c r="B409" s="223"/>
      <c r="C409" s="224"/>
      <c r="D409" s="209" t="s">
        <v>247</v>
      </c>
      <c r="E409" s="225" t="s">
        <v>20</v>
      </c>
      <c r="F409" s="226" t="s">
        <v>624</v>
      </c>
      <c r="G409" s="224"/>
      <c r="H409" s="227">
        <v>699.93600000000004</v>
      </c>
      <c r="I409" s="228"/>
      <c r="J409" s="224"/>
      <c r="K409" s="224"/>
      <c r="L409" s="229"/>
      <c r="M409" s="230"/>
      <c r="N409" s="231"/>
      <c r="O409" s="231"/>
      <c r="P409" s="231"/>
      <c r="Q409" s="231"/>
      <c r="R409" s="231"/>
      <c r="S409" s="231"/>
      <c r="T409" s="232"/>
      <c r="AT409" s="233" t="s">
        <v>247</v>
      </c>
      <c r="AU409" s="233" t="s">
        <v>83</v>
      </c>
      <c r="AV409" s="14" t="s">
        <v>83</v>
      </c>
      <c r="AW409" s="14" t="s">
        <v>37</v>
      </c>
      <c r="AX409" s="14" t="s">
        <v>76</v>
      </c>
      <c r="AY409" s="233" t="s">
        <v>236</v>
      </c>
    </row>
    <row r="410" spans="1:65" s="14" customFormat="1" ht="10.199999999999999">
      <c r="B410" s="223"/>
      <c r="C410" s="224"/>
      <c r="D410" s="209" t="s">
        <v>247</v>
      </c>
      <c r="E410" s="225" t="s">
        <v>20</v>
      </c>
      <c r="F410" s="226" t="s">
        <v>625</v>
      </c>
      <c r="G410" s="224"/>
      <c r="H410" s="227">
        <v>597.21699999999998</v>
      </c>
      <c r="I410" s="228"/>
      <c r="J410" s="224"/>
      <c r="K410" s="224"/>
      <c r="L410" s="229"/>
      <c r="M410" s="230"/>
      <c r="N410" s="231"/>
      <c r="O410" s="231"/>
      <c r="P410" s="231"/>
      <c r="Q410" s="231"/>
      <c r="R410" s="231"/>
      <c r="S410" s="231"/>
      <c r="T410" s="232"/>
      <c r="AT410" s="233" t="s">
        <v>247</v>
      </c>
      <c r="AU410" s="233" t="s">
        <v>83</v>
      </c>
      <c r="AV410" s="14" t="s">
        <v>83</v>
      </c>
      <c r="AW410" s="14" t="s">
        <v>37</v>
      </c>
      <c r="AX410" s="14" t="s">
        <v>76</v>
      </c>
      <c r="AY410" s="233" t="s">
        <v>236</v>
      </c>
    </row>
    <row r="411" spans="1:65" s="14" customFormat="1" ht="10.199999999999999">
      <c r="B411" s="223"/>
      <c r="C411" s="224"/>
      <c r="D411" s="209" t="s">
        <v>247</v>
      </c>
      <c r="E411" s="225" t="s">
        <v>20</v>
      </c>
      <c r="F411" s="226" t="s">
        <v>626</v>
      </c>
      <c r="G411" s="224"/>
      <c r="H411" s="227">
        <v>966.25400000000002</v>
      </c>
      <c r="I411" s="228"/>
      <c r="J411" s="224"/>
      <c r="K411" s="224"/>
      <c r="L411" s="229"/>
      <c r="M411" s="230"/>
      <c r="N411" s="231"/>
      <c r="O411" s="231"/>
      <c r="P411" s="231"/>
      <c r="Q411" s="231"/>
      <c r="R411" s="231"/>
      <c r="S411" s="231"/>
      <c r="T411" s="232"/>
      <c r="AT411" s="233" t="s">
        <v>247</v>
      </c>
      <c r="AU411" s="233" t="s">
        <v>83</v>
      </c>
      <c r="AV411" s="14" t="s">
        <v>83</v>
      </c>
      <c r="AW411" s="14" t="s">
        <v>37</v>
      </c>
      <c r="AX411" s="14" t="s">
        <v>76</v>
      </c>
      <c r="AY411" s="233" t="s">
        <v>236</v>
      </c>
    </row>
    <row r="412" spans="1:65" s="16" customFormat="1" ht="10.199999999999999">
      <c r="B412" s="245"/>
      <c r="C412" s="246"/>
      <c r="D412" s="209" t="s">
        <v>247</v>
      </c>
      <c r="E412" s="247" t="s">
        <v>20</v>
      </c>
      <c r="F412" s="248" t="s">
        <v>309</v>
      </c>
      <c r="G412" s="246"/>
      <c r="H412" s="249">
        <v>2263.4070000000002</v>
      </c>
      <c r="I412" s="250"/>
      <c r="J412" s="246"/>
      <c r="K412" s="246"/>
      <c r="L412" s="251"/>
      <c r="M412" s="252"/>
      <c r="N412" s="253"/>
      <c r="O412" s="253"/>
      <c r="P412" s="253"/>
      <c r="Q412" s="253"/>
      <c r="R412" s="253"/>
      <c r="S412" s="253"/>
      <c r="T412" s="254"/>
      <c r="AT412" s="255" t="s">
        <v>247</v>
      </c>
      <c r="AU412" s="255" t="s">
        <v>83</v>
      </c>
      <c r="AV412" s="16" t="s">
        <v>243</v>
      </c>
      <c r="AW412" s="16" t="s">
        <v>37</v>
      </c>
      <c r="AX412" s="16" t="s">
        <v>22</v>
      </c>
      <c r="AY412" s="255" t="s">
        <v>236</v>
      </c>
    </row>
    <row r="413" spans="1:65" s="2" customFormat="1" ht="34.200000000000003">
      <c r="A413" s="36"/>
      <c r="B413" s="37"/>
      <c r="C413" s="196" t="s">
        <v>627</v>
      </c>
      <c r="D413" s="196" t="s">
        <v>238</v>
      </c>
      <c r="E413" s="197" t="s">
        <v>628</v>
      </c>
      <c r="F413" s="198" t="s">
        <v>629</v>
      </c>
      <c r="G413" s="199" t="s">
        <v>290</v>
      </c>
      <c r="H413" s="200">
        <v>6</v>
      </c>
      <c r="I413" s="201"/>
      <c r="J413" s="202">
        <f>ROUND(I413*H413,2)</f>
        <v>0</v>
      </c>
      <c r="K413" s="198" t="s">
        <v>242</v>
      </c>
      <c r="L413" s="41"/>
      <c r="M413" s="203" t="s">
        <v>20</v>
      </c>
      <c r="N413" s="204" t="s">
        <v>47</v>
      </c>
      <c r="O413" s="66"/>
      <c r="P413" s="205">
        <f>O413*H413</f>
        <v>0</v>
      </c>
      <c r="Q413" s="205">
        <v>2.3400000000000001E-2</v>
      </c>
      <c r="R413" s="205">
        <f>Q413*H413</f>
        <v>0.1404</v>
      </c>
      <c r="S413" s="205">
        <v>0</v>
      </c>
      <c r="T413" s="206">
        <f>S413*H413</f>
        <v>0</v>
      </c>
      <c r="U413" s="36"/>
      <c r="V413" s="36"/>
      <c r="W413" s="36"/>
      <c r="X413" s="36"/>
      <c r="Y413" s="36"/>
      <c r="Z413" s="36"/>
      <c r="AA413" s="36"/>
      <c r="AB413" s="36"/>
      <c r="AC413" s="36"/>
      <c r="AD413" s="36"/>
      <c r="AE413" s="36"/>
      <c r="AR413" s="207" t="s">
        <v>243</v>
      </c>
      <c r="AT413" s="207" t="s">
        <v>238</v>
      </c>
      <c r="AU413" s="207" t="s">
        <v>83</v>
      </c>
      <c r="AY413" s="19" t="s">
        <v>236</v>
      </c>
      <c r="BE413" s="208">
        <f>IF(N413="základní",J413,0)</f>
        <v>0</v>
      </c>
      <c r="BF413" s="208">
        <f>IF(N413="snížená",J413,0)</f>
        <v>0</v>
      </c>
      <c r="BG413" s="208">
        <f>IF(N413="zákl. přenesená",J413,0)</f>
        <v>0</v>
      </c>
      <c r="BH413" s="208">
        <f>IF(N413="sníž. přenesená",J413,0)</f>
        <v>0</v>
      </c>
      <c r="BI413" s="208">
        <f>IF(N413="nulová",J413,0)</f>
        <v>0</v>
      </c>
      <c r="BJ413" s="19" t="s">
        <v>22</v>
      </c>
      <c r="BK413" s="208">
        <f>ROUND(I413*H413,2)</f>
        <v>0</v>
      </c>
      <c r="BL413" s="19" t="s">
        <v>243</v>
      </c>
      <c r="BM413" s="207" t="s">
        <v>630</v>
      </c>
    </row>
    <row r="414" spans="1:65" s="2" customFormat="1" ht="86.4">
      <c r="A414" s="36"/>
      <c r="B414" s="37"/>
      <c r="C414" s="38"/>
      <c r="D414" s="209" t="s">
        <v>245</v>
      </c>
      <c r="E414" s="38"/>
      <c r="F414" s="210" t="s">
        <v>631</v>
      </c>
      <c r="G414" s="38"/>
      <c r="H414" s="38"/>
      <c r="I414" s="118"/>
      <c r="J414" s="38"/>
      <c r="K414" s="38"/>
      <c r="L414" s="41"/>
      <c r="M414" s="211"/>
      <c r="N414" s="212"/>
      <c r="O414" s="66"/>
      <c r="P414" s="66"/>
      <c r="Q414" s="66"/>
      <c r="R414" s="66"/>
      <c r="S414" s="66"/>
      <c r="T414" s="67"/>
      <c r="U414" s="36"/>
      <c r="V414" s="36"/>
      <c r="W414" s="36"/>
      <c r="X414" s="36"/>
      <c r="Y414" s="36"/>
      <c r="Z414" s="36"/>
      <c r="AA414" s="36"/>
      <c r="AB414" s="36"/>
      <c r="AC414" s="36"/>
      <c r="AD414" s="36"/>
      <c r="AE414" s="36"/>
      <c r="AT414" s="19" t="s">
        <v>245</v>
      </c>
      <c r="AU414" s="19" t="s">
        <v>83</v>
      </c>
    </row>
    <row r="415" spans="1:65" s="13" customFormat="1" ht="10.199999999999999">
      <c r="B415" s="213"/>
      <c r="C415" s="214"/>
      <c r="D415" s="209" t="s">
        <v>247</v>
      </c>
      <c r="E415" s="215" t="s">
        <v>20</v>
      </c>
      <c r="F415" s="216" t="s">
        <v>632</v>
      </c>
      <c r="G415" s="214"/>
      <c r="H415" s="215" t="s">
        <v>20</v>
      </c>
      <c r="I415" s="217"/>
      <c r="J415" s="214"/>
      <c r="K415" s="214"/>
      <c r="L415" s="218"/>
      <c r="M415" s="219"/>
      <c r="N415" s="220"/>
      <c r="O415" s="220"/>
      <c r="P415" s="220"/>
      <c r="Q415" s="220"/>
      <c r="R415" s="220"/>
      <c r="S415" s="220"/>
      <c r="T415" s="221"/>
      <c r="AT415" s="222" t="s">
        <v>247</v>
      </c>
      <c r="AU415" s="222" t="s">
        <v>83</v>
      </c>
      <c r="AV415" s="13" t="s">
        <v>22</v>
      </c>
      <c r="AW415" s="13" t="s">
        <v>37</v>
      </c>
      <c r="AX415" s="13" t="s">
        <v>76</v>
      </c>
      <c r="AY415" s="222" t="s">
        <v>236</v>
      </c>
    </row>
    <row r="416" spans="1:65" s="14" customFormat="1" ht="10.199999999999999">
      <c r="B416" s="223"/>
      <c r="C416" s="224"/>
      <c r="D416" s="209" t="s">
        <v>247</v>
      </c>
      <c r="E416" s="225" t="s">
        <v>20</v>
      </c>
      <c r="F416" s="226" t="s">
        <v>270</v>
      </c>
      <c r="G416" s="224"/>
      <c r="H416" s="227">
        <v>6</v>
      </c>
      <c r="I416" s="228"/>
      <c r="J416" s="224"/>
      <c r="K416" s="224"/>
      <c r="L416" s="229"/>
      <c r="M416" s="230"/>
      <c r="N416" s="231"/>
      <c r="O416" s="231"/>
      <c r="P416" s="231"/>
      <c r="Q416" s="231"/>
      <c r="R416" s="231"/>
      <c r="S416" s="231"/>
      <c r="T416" s="232"/>
      <c r="AT416" s="233" t="s">
        <v>247</v>
      </c>
      <c r="AU416" s="233" t="s">
        <v>83</v>
      </c>
      <c r="AV416" s="14" t="s">
        <v>83</v>
      </c>
      <c r="AW416" s="14" t="s">
        <v>37</v>
      </c>
      <c r="AX416" s="14" t="s">
        <v>22</v>
      </c>
      <c r="AY416" s="233" t="s">
        <v>236</v>
      </c>
    </row>
    <row r="417" spans="1:65" s="2" customFormat="1" ht="11.4">
      <c r="A417" s="36"/>
      <c r="B417" s="37"/>
      <c r="C417" s="256" t="s">
        <v>633</v>
      </c>
      <c r="D417" s="256" t="s">
        <v>482</v>
      </c>
      <c r="E417" s="257" t="s">
        <v>634</v>
      </c>
      <c r="F417" s="258" t="s">
        <v>635</v>
      </c>
      <c r="G417" s="259" t="s">
        <v>290</v>
      </c>
      <c r="H417" s="260">
        <v>6</v>
      </c>
      <c r="I417" s="261"/>
      <c r="J417" s="262">
        <f>ROUND(I417*H417,2)</f>
        <v>0</v>
      </c>
      <c r="K417" s="258" t="s">
        <v>20</v>
      </c>
      <c r="L417" s="263"/>
      <c r="M417" s="264" t="s">
        <v>20</v>
      </c>
      <c r="N417" s="265" t="s">
        <v>47</v>
      </c>
      <c r="O417" s="66"/>
      <c r="P417" s="205">
        <f>O417*H417</f>
        <v>0</v>
      </c>
      <c r="Q417" s="205">
        <v>0.01</v>
      </c>
      <c r="R417" s="205">
        <f>Q417*H417</f>
        <v>0.06</v>
      </c>
      <c r="S417" s="205">
        <v>0</v>
      </c>
      <c r="T417" s="206">
        <f>S417*H417</f>
        <v>0</v>
      </c>
      <c r="U417" s="36"/>
      <c r="V417" s="36"/>
      <c r="W417" s="36"/>
      <c r="X417" s="36"/>
      <c r="Y417" s="36"/>
      <c r="Z417" s="36"/>
      <c r="AA417" s="36"/>
      <c r="AB417" s="36"/>
      <c r="AC417" s="36"/>
      <c r="AD417" s="36"/>
      <c r="AE417" s="36"/>
      <c r="AR417" s="207" t="s">
        <v>280</v>
      </c>
      <c r="AT417" s="207" t="s">
        <v>482</v>
      </c>
      <c r="AU417" s="207" t="s">
        <v>83</v>
      </c>
      <c r="AY417" s="19" t="s">
        <v>236</v>
      </c>
      <c r="BE417" s="208">
        <f>IF(N417="základní",J417,0)</f>
        <v>0</v>
      </c>
      <c r="BF417" s="208">
        <f>IF(N417="snížená",J417,0)</f>
        <v>0</v>
      </c>
      <c r="BG417" s="208">
        <f>IF(N417="zákl. přenesená",J417,0)</f>
        <v>0</v>
      </c>
      <c r="BH417" s="208">
        <f>IF(N417="sníž. přenesená",J417,0)</f>
        <v>0</v>
      </c>
      <c r="BI417" s="208">
        <f>IF(N417="nulová",J417,0)</f>
        <v>0</v>
      </c>
      <c r="BJ417" s="19" t="s">
        <v>22</v>
      </c>
      <c r="BK417" s="208">
        <f>ROUND(I417*H417,2)</f>
        <v>0</v>
      </c>
      <c r="BL417" s="19" t="s">
        <v>243</v>
      </c>
      <c r="BM417" s="207" t="s">
        <v>636</v>
      </c>
    </row>
    <row r="418" spans="1:65" s="2" customFormat="1" ht="11.4">
      <c r="A418" s="36"/>
      <c r="B418" s="37"/>
      <c r="C418" s="196" t="s">
        <v>637</v>
      </c>
      <c r="D418" s="196" t="s">
        <v>238</v>
      </c>
      <c r="E418" s="197" t="s">
        <v>638</v>
      </c>
      <c r="F418" s="198" t="s">
        <v>639</v>
      </c>
      <c r="G418" s="199" t="s">
        <v>640</v>
      </c>
      <c r="H418" s="200">
        <v>1</v>
      </c>
      <c r="I418" s="201"/>
      <c r="J418" s="202">
        <f>ROUND(I418*H418,2)</f>
        <v>0</v>
      </c>
      <c r="K418" s="198" t="s">
        <v>20</v>
      </c>
      <c r="L418" s="41"/>
      <c r="M418" s="203" t="s">
        <v>20</v>
      </c>
      <c r="N418" s="204" t="s">
        <v>47</v>
      </c>
      <c r="O418" s="66"/>
      <c r="P418" s="205">
        <f>O418*H418</f>
        <v>0</v>
      </c>
      <c r="Q418" s="205">
        <v>0</v>
      </c>
      <c r="R418" s="205">
        <f>Q418*H418</f>
        <v>0</v>
      </c>
      <c r="S418" s="205">
        <v>0</v>
      </c>
      <c r="T418" s="206">
        <f>S418*H418</f>
        <v>0</v>
      </c>
      <c r="U418" s="36"/>
      <c r="V418" s="36"/>
      <c r="W418" s="36"/>
      <c r="X418" s="36"/>
      <c r="Y418" s="36"/>
      <c r="Z418" s="36"/>
      <c r="AA418" s="36"/>
      <c r="AB418" s="36"/>
      <c r="AC418" s="36"/>
      <c r="AD418" s="36"/>
      <c r="AE418" s="36"/>
      <c r="AR418" s="207" t="s">
        <v>243</v>
      </c>
      <c r="AT418" s="207" t="s">
        <v>238</v>
      </c>
      <c r="AU418" s="207" t="s">
        <v>83</v>
      </c>
      <c r="AY418" s="19" t="s">
        <v>236</v>
      </c>
      <c r="BE418" s="208">
        <f>IF(N418="základní",J418,0)</f>
        <v>0</v>
      </c>
      <c r="BF418" s="208">
        <f>IF(N418="snížená",J418,0)</f>
        <v>0</v>
      </c>
      <c r="BG418" s="208">
        <f>IF(N418="zákl. přenesená",J418,0)</f>
        <v>0</v>
      </c>
      <c r="BH418" s="208">
        <f>IF(N418="sníž. přenesená",J418,0)</f>
        <v>0</v>
      </c>
      <c r="BI418" s="208">
        <f>IF(N418="nulová",J418,0)</f>
        <v>0</v>
      </c>
      <c r="BJ418" s="19" t="s">
        <v>22</v>
      </c>
      <c r="BK418" s="208">
        <f>ROUND(I418*H418,2)</f>
        <v>0</v>
      </c>
      <c r="BL418" s="19" t="s">
        <v>243</v>
      </c>
      <c r="BM418" s="207" t="s">
        <v>641</v>
      </c>
    </row>
    <row r="419" spans="1:65" s="2" customFormat="1" ht="22.8">
      <c r="A419" s="36"/>
      <c r="B419" s="37"/>
      <c r="C419" s="196" t="s">
        <v>642</v>
      </c>
      <c r="D419" s="196" t="s">
        <v>238</v>
      </c>
      <c r="E419" s="197" t="s">
        <v>643</v>
      </c>
      <c r="F419" s="198" t="s">
        <v>644</v>
      </c>
      <c r="G419" s="199" t="s">
        <v>328</v>
      </c>
      <c r="H419" s="200">
        <v>230.251</v>
      </c>
      <c r="I419" s="201"/>
      <c r="J419" s="202">
        <f>ROUND(I419*H419,2)</f>
        <v>0</v>
      </c>
      <c r="K419" s="198" t="s">
        <v>242</v>
      </c>
      <c r="L419" s="41"/>
      <c r="M419" s="203" t="s">
        <v>20</v>
      </c>
      <c r="N419" s="204" t="s">
        <v>47</v>
      </c>
      <c r="O419" s="66"/>
      <c r="P419" s="205">
        <f>O419*H419</f>
        <v>0</v>
      </c>
      <c r="Q419" s="205">
        <v>0</v>
      </c>
      <c r="R419" s="205">
        <f>Q419*H419</f>
        <v>0</v>
      </c>
      <c r="S419" s="205">
        <v>0.13100000000000001</v>
      </c>
      <c r="T419" s="206">
        <f>S419*H419</f>
        <v>30.162881000000002</v>
      </c>
      <c r="U419" s="36"/>
      <c r="V419" s="36"/>
      <c r="W419" s="36"/>
      <c r="X419" s="36"/>
      <c r="Y419" s="36"/>
      <c r="Z419" s="36"/>
      <c r="AA419" s="36"/>
      <c r="AB419" s="36"/>
      <c r="AC419" s="36"/>
      <c r="AD419" s="36"/>
      <c r="AE419" s="36"/>
      <c r="AR419" s="207" t="s">
        <v>243</v>
      </c>
      <c r="AT419" s="207" t="s">
        <v>238</v>
      </c>
      <c r="AU419" s="207" t="s">
        <v>83</v>
      </c>
      <c r="AY419" s="19" t="s">
        <v>236</v>
      </c>
      <c r="BE419" s="208">
        <f>IF(N419="základní",J419,0)</f>
        <v>0</v>
      </c>
      <c r="BF419" s="208">
        <f>IF(N419="snížená",J419,0)</f>
        <v>0</v>
      </c>
      <c r="BG419" s="208">
        <f>IF(N419="zákl. přenesená",J419,0)</f>
        <v>0</v>
      </c>
      <c r="BH419" s="208">
        <f>IF(N419="sníž. přenesená",J419,0)</f>
        <v>0</v>
      </c>
      <c r="BI419" s="208">
        <f>IF(N419="nulová",J419,0)</f>
        <v>0</v>
      </c>
      <c r="BJ419" s="19" t="s">
        <v>22</v>
      </c>
      <c r="BK419" s="208">
        <f>ROUND(I419*H419,2)</f>
        <v>0</v>
      </c>
      <c r="BL419" s="19" t="s">
        <v>243</v>
      </c>
      <c r="BM419" s="207" t="s">
        <v>645</v>
      </c>
    </row>
    <row r="420" spans="1:65" s="13" customFormat="1" ht="10.199999999999999">
      <c r="B420" s="213"/>
      <c r="C420" s="214"/>
      <c r="D420" s="209" t="s">
        <v>247</v>
      </c>
      <c r="E420" s="215" t="s">
        <v>20</v>
      </c>
      <c r="F420" s="216" t="s">
        <v>304</v>
      </c>
      <c r="G420" s="214"/>
      <c r="H420" s="215" t="s">
        <v>20</v>
      </c>
      <c r="I420" s="217"/>
      <c r="J420" s="214"/>
      <c r="K420" s="214"/>
      <c r="L420" s="218"/>
      <c r="M420" s="219"/>
      <c r="N420" s="220"/>
      <c r="O420" s="220"/>
      <c r="P420" s="220"/>
      <c r="Q420" s="220"/>
      <c r="R420" s="220"/>
      <c r="S420" s="220"/>
      <c r="T420" s="221"/>
      <c r="AT420" s="222" t="s">
        <v>247</v>
      </c>
      <c r="AU420" s="222" t="s">
        <v>83</v>
      </c>
      <c r="AV420" s="13" t="s">
        <v>22</v>
      </c>
      <c r="AW420" s="13" t="s">
        <v>37</v>
      </c>
      <c r="AX420" s="13" t="s">
        <v>76</v>
      </c>
      <c r="AY420" s="222" t="s">
        <v>236</v>
      </c>
    </row>
    <row r="421" spans="1:65" s="14" customFormat="1" ht="10.199999999999999">
      <c r="B421" s="223"/>
      <c r="C421" s="224"/>
      <c r="D421" s="209" t="s">
        <v>247</v>
      </c>
      <c r="E421" s="225" t="s">
        <v>20</v>
      </c>
      <c r="F421" s="226" t="s">
        <v>646</v>
      </c>
      <c r="G421" s="224"/>
      <c r="H421" s="227">
        <v>15.342000000000001</v>
      </c>
      <c r="I421" s="228"/>
      <c r="J421" s="224"/>
      <c r="K421" s="224"/>
      <c r="L421" s="229"/>
      <c r="M421" s="230"/>
      <c r="N421" s="231"/>
      <c r="O421" s="231"/>
      <c r="P421" s="231"/>
      <c r="Q421" s="231"/>
      <c r="R421" s="231"/>
      <c r="S421" s="231"/>
      <c r="T421" s="232"/>
      <c r="AT421" s="233" t="s">
        <v>247</v>
      </c>
      <c r="AU421" s="233" t="s">
        <v>83</v>
      </c>
      <c r="AV421" s="14" t="s">
        <v>83</v>
      </c>
      <c r="AW421" s="14" t="s">
        <v>37</v>
      </c>
      <c r="AX421" s="14" t="s">
        <v>76</v>
      </c>
      <c r="AY421" s="233" t="s">
        <v>236</v>
      </c>
    </row>
    <row r="422" spans="1:65" s="14" customFormat="1" ht="10.199999999999999">
      <c r="B422" s="223"/>
      <c r="C422" s="224"/>
      <c r="D422" s="209" t="s">
        <v>247</v>
      </c>
      <c r="E422" s="225" t="s">
        <v>20</v>
      </c>
      <c r="F422" s="226" t="s">
        <v>647</v>
      </c>
      <c r="G422" s="224"/>
      <c r="H422" s="227">
        <v>16.484000000000002</v>
      </c>
      <c r="I422" s="228"/>
      <c r="J422" s="224"/>
      <c r="K422" s="224"/>
      <c r="L422" s="229"/>
      <c r="M422" s="230"/>
      <c r="N422" s="231"/>
      <c r="O422" s="231"/>
      <c r="P422" s="231"/>
      <c r="Q422" s="231"/>
      <c r="R422" s="231"/>
      <c r="S422" s="231"/>
      <c r="T422" s="232"/>
      <c r="AT422" s="233" t="s">
        <v>247</v>
      </c>
      <c r="AU422" s="233" t="s">
        <v>83</v>
      </c>
      <c r="AV422" s="14" t="s">
        <v>83</v>
      </c>
      <c r="AW422" s="14" t="s">
        <v>37</v>
      </c>
      <c r="AX422" s="14" t="s">
        <v>76</v>
      </c>
      <c r="AY422" s="233" t="s">
        <v>236</v>
      </c>
    </row>
    <row r="423" spans="1:65" s="14" customFormat="1" ht="10.199999999999999">
      <c r="B423" s="223"/>
      <c r="C423" s="224"/>
      <c r="D423" s="209" t="s">
        <v>247</v>
      </c>
      <c r="E423" s="225" t="s">
        <v>20</v>
      </c>
      <c r="F423" s="226" t="s">
        <v>648</v>
      </c>
      <c r="G423" s="224"/>
      <c r="H423" s="227">
        <v>-3.5459999999999998</v>
      </c>
      <c r="I423" s="228"/>
      <c r="J423" s="224"/>
      <c r="K423" s="224"/>
      <c r="L423" s="229"/>
      <c r="M423" s="230"/>
      <c r="N423" s="231"/>
      <c r="O423" s="231"/>
      <c r="P423" s="231"/>
      <c r="Q423" s="231"/>
      <c r="R423" s="231"/>
      <c r="S423" s="231"/>
      <c r="T423" s="232"/>
      <c r="AT423" s="233" t="s">
        <v>247</v>
      </c>
      <c r="AU423" s="233" t="s">
        <v>83</v>
      </c>
      <c r="AV423" s="14" t="s">
        <v>83</v>
      </c>
      <c r="AW423" s="14" t="s">
        <v>37</v>
      </c>
      <c r="AX423" s="14" t="s">
        <v>76</v>
      </c>
      <c r="AY423" s="233" t="s">
        <v>236</v>
      </c>
    </row>
    <row r="424" spans="1:65" s="14" customFormat="1" ht="10.199999999999999">
      <c r="B424" s="223"/>
      <c r="C424" s="224"/>
      <c r="D424" s="209" t="s">
        <v>247</v>
      </c>
      <c r="E424" s="225" t="s">
        <v>20</v>
      </c>
      <c r="F424" s="226" t="s">
        <v>649</v>
      </c>
      <c r="G424" s="224"/>
      <c r="H424" s="227">
        <v>14.227</v>
      </c>
      <c r="I424" s="228"/>
      <c r="J424" s="224"/>
      <c r="K424" s="224"/>
      <c r="L424" s="229"/>
      <c r="M424" s="230"/>
      <c r="N424" s="231"/>
      <c r="O424" s="231"/>
      <c r="P424" s="231"/>
      <c r="Q424" s="231"/>
      <c r="R424" s="231"/>
      <c r="S424" s="231"/>
      <c r="T424" s="232"/>
      <c r="AT424" s="233" t="s">
        <v>247</v>
      </c>
      <c r="AU424" s="233" t="s">
        <v>83</v>
      </c>
      <c r="AV424" s="14" t="s">
        <v>83</v>
      </c>
      <c r="AW424" s="14" t="s">
        <v>37</v>
      </c>
      <c r="AX424" s="14" t="s">
        <v>76</v>
      </c>
      <c r="AY424" s="233" t="s">
        <v>236</v>
      </c>
    </row>
    <row r="425" spans="1:65" s="14" customFormat="1" ht="10.199999999999999">
      <c r="B425" s="223"/>
      <c r="C425" s="224"/>
      <c r="D425" s="209" t="s">
        <v>247</v>
      </c>
      <c r="E425" s="225" t="s">
        <v>20</v>
      </c>
      <c r="F425" s="226" t="s">
        <v>650</v>
      </c>
      <c r="G425" s="224"/>
      <c r="H425" s="227">
        <v>8.2509999999999994</v>
      </c>
      <c r="I425" s="228"/>
      <c r="J425" s="224"/>
      <c r="K425" s="224"/>
      <c r="L425" s="229"/>
      <c r="M425" s="230"/>
      <c r="N425" s="231"/>
      <c r="O425" s="231"/>
      <c r="P425" s="231"/>
      <c r="Q425" s="231"/>
      <c r="R425" s="231"/>
      <c r="S425" s="231"/>
      <c r="T425" s="232"/>
      <c r="AT425" s="233" t="s">
        <v>247</v>
      </c>
      <c r="AU425" s="233" t="s">
        <v>83</v>
      </c>
      <c r="AV425" s="14" t="s">
        <v>83</v>
      </c>
      <c r="AW425" s="14" t="s">
        <v>37</v>
      </c>
      <c r="AX425" s="14" t="s">
        <v>76</v>
      </c>
      <c r="AY425" s="233" t="s">
        <v>236</v>
      </c>
    </row>
    <row r="426" spans="1:65" s="14" customFormat="1" ht="10.199999999999999">
      <c r="B426" s="223"/>
      <c r="C426" s="224"/>
      <c r="D426" s="209" t="s">
        <v>247</v>
      </c>
      <c r="E426" s="225" t="s">
        <v>20</v>
      </c>
      <c r="F426" s="226" t="s">
        <v>651</v>
      </c>
      <c r="G426" s="224"/>
      <c r="H426" s="227">
        <v>-1.1819999999999999</v>
      </c>
      <c r="I426" s="228"/>
      <c r="J426" s="224"/>
      <c r="K426" s="224"/>
      <c r="L426" s="229"/>
      <c r="M426" s="230"/>
      <c r="N426" s="231"/>
      <c r="O426" s="231"/>
      <c r="P426" s="231"/>
      <c r="Q426" s="231"/>
      <c r="R426" s="231"/>
      <c r="S426" s="231"/>
      <c r="T426" s="232"/>
      <c r="AT426" s="233" t="s">
        <v>247</v>
      </c>
      <c r="AU426" s="233" t="s">
        <v>83</v>
      </c>
      <c r="AV426" s="14" t="s">
        <v>83</v>
      </c>
      <c r="AW426" s="14" t="s">
        <v>37</v>
      </c>
      <c r="AX426" s="14" t="s">
        <v>76</v>
      </c>
      <c r="AY426" s="233" t="s">
        <v>236</v>
      </c>
    </row>
    <row r="427" spans="1:65" s="14" customFormat="1" ht="10.199999999999999">
      <c r="B427" s="223"/>
      <c r="C427" s="224"/>
      <c r="D427" s="209" t="s">
        <v>247</v>
      </c>
      <c r="E427" s="225" t="s">
        <v>20</v>
      </c>
      <c r="F427" s="226" t="s">
        <v>652</v>
      </c>
      <c r="G427" s="224"/>
      <c r="H427" s="227">
        <v>12.711</v>
      </c>
      <c r="I427" s="228"/>
      <c r="J427" s="224"/>
      <c r="K427" s="224"/>
      <c r="L427" s="229"/>
      <c r="M427" s="230"/>
      <c r="N427" s="231"/>
      <c r="O427" s="231"/>
      <c r="P427" s="231"/>
      <c r="Q427" s="231"/>
      <c r="R427" s="231"/>
      <c r="S427" s="231"/>
      <c r="T427" s="232"/>
      <c r="AT427" s="233" t="s">
        <v>247</v>
      </c>
      <c r="AU427" s="233" t="s">
        <v>83</v>
      </c>
      <c r="AV427" s="14" t="s">
        <v>83</v>
      </c>
      <c r="AW427" s="14" t="s">
        <v>37</v>
      </c>
      <c r="AX427" s="14" t="s">
        <v>76</v>
      </c>
      <c r="AY427" s="233" t="s">
        <v>236</v>
      </c>
    </row>
    <row r="428" spans="1:65" s="14" customFormat="1" ht="10.199999999999999">
      <c r="B428" s="223"/>
      <c r="C428" s="224"/>
      <c r="D428" s="209" t="s">
        <v>247</v>
      </c>
      <c r="E428" s="225" t="s">
        <v>20</v>
      </c>
      <c r="F428" s="226" t="s">
        <v>653</v>
      </c>
      <c r="G428" s="224"/>
      <c r="H428" s="227">
        <v>20.962</v>
      </c>
      <c r="I428" s="228"/>
      <c r="J428" s="224"/>
      <c r="K428" s="224"/>
      <c r="L428" s="229"/>
      <c r="M428" s="230"/>
      <c r="N428" s="231"/>
      <c r="O428" s="231"/>
      <c r="P428" s="231"/>
      <c r="Q428" s="231"/>
      <c r="R428" s="231"/>
      <c r="S428" s="231"/>
      <c r="T428" s="232"/>
      <c r="AT428" s="233" t="s">
        <v>247</v>
      </c>
      <c r="AU428" s="233" t="s">
        <v>83</v>
      </c>
      <c r="AV428" s="14" t="s">
        <v>83</v>
      </c>
      <c r="AW428" s="14" t="s">
        <v>37</v>
      </c>
      <c r="AX428" s="14" t="s">
        <v>76</v>
      </c>
      <c r="AY428" s="233" t="s">
        <v>236</v>
      </c>
    </row>
    <row r="429" spans="1:65" s="14" customFormat="1" ht="10.199999999999999">
      <c r="B429" s="223"/>
      <c r="C429" s="224"/>
      <c r="D429" s="209" t="s">
        <v>247</v>
      </c>
      <c r="E429" s="225" t="s">
        <v>20</v>
      </c>
      <c r="F429" s="226" t="s">
        <v>654</v>
      </c>
      <c r="G429" s="224"/>
      <c r="H429" s="227">
        <v>-2.3639999999999999</v>
      </c>
      <c r="I429" s="228"/>
      <c r="J429" s="224"/>
      <c r="K429" s="224"/>
      <c r="L429" s="229"/>
      <c r="M429" s="230"/>
      <c r="N429" s="231"/>
      <c r="O429" s="231"/>
      <c r="P429" s="231"/>
      <c r="Q429" s="231"/>
      <c r="R429" s="231"/>
      <c r="S429" s="231"/>
      <c r="T429" s="232"/>
      <c r="AT429" s="233" t="s">
        <v>247</v>
      </c>
      <c r="AU429" s="233" t="s">
        <v>83</v>
      </c>
      <c r="AV429" s="14" t="s">
        <v>83</v>
      </c>
      <c r="AW429" s="14" t="s">
        <v>37</v>
      </c>
      <c r="AX429" s="14" t="s">
        <v>76</v>
      </c>
      <c r="AY429" s="233" t="s">
        <v>236</v>
      </c>
    </row>
    <row r="430" spans="1:65" s="14" customFormat="1" ht="10.199999999999999">
      <c r="B430" s="223"/>
      <c r="C430" s="224"/>
      <c r="D430" s="209" t="s">
        <v>247</v>
      </c>
      <c r="E430" s="225" t="s">
        <v>20</v>
      </c>
      <c r="F430" s="226" t="s">
        <v>655</v>
      </c>
      <c r="G430" s="224"/>
      <c r="H430" s="227">
        <v>20.024999999999999</v>
      </c>
      <c r="I430" s="228"/>
      <c r="J430" s="224"/>
      <c r="K430" s="224"/>
      <c r="L430" s="229"/>
      <c r="M430" s="230"/>
      <c r="N430" s="231"/>
      <c r="O430" s="231"/>
      <c r="P430" s="231"/>
      <c r="Q430" s="231"/>
      <c r="R430" s="231"/>
      <c r="S430" s="231"/>
      <c r="T430" s="232"/>
      <c r="AT430" s="233" t="s">
        <v>247</v>
      </c>
      <c r="AU430" s="233" t="s">
        <v>83</v>
      </c>
      <c r="AV430" s="14" t="s">
        <v>83</v>
      </c>
      <c r="AW430" s="14" t="s">
        <v>37</v>
      </c>
      <c r="AX430" s="14" t="s">
        <v>76</v>
      </c>
      <c r="AY430" s="233" t="s">
        <v>236</v>
      </c>
    </row>
    <row r="431" spans="1:65" s="14" customFormat="1" ht="10.199999999999999">
      <c r="B431" s="223"/>
      <c r="C431" s="224"/>
      <c r="D431" s="209" t="s">
        <v>247</v>
      </c>
      <c r="E431" s="225" t="s">
        <v>20</v>
      </c>
      <c r="F431" s="226" t="s">
        <v>654</v>
      </c>
      <c r="G431" s="224"/>
      <c r="H431" s="227">
        <v>-2.3639999999999999</v>
      </c>
      <c r="I431" s="228"/>
      <c r="J431" s="224"/>
      <c r="K431" s="224"/>
      <c r="L431" s="229"/>
      <c r="M431" s="230"/>
      <c r="N431" s="231"/>
      <c r="O431" s="231"/>
      <c r="P431" s="231"/>
      <c r="Q431" s="231"/>
      <c r="R431" s="231"/>
      <c r="S431" s="231"/>
      <c r="T431" s="232"/>
      <c r="AT431" s="233" t="s">
        <v>247</v>
      </c>
      <c r="AU431" s="233" t="s">
        <v>83</v>
      </c>
      <c r="AV431" s="14" t="s">
        <v>83</v>
      </c>
      <c r="AW431" s="14" t="s">
        <v>37</v>
      </c>
      <c r="AX431" s="14" t="s">
        <v>76</v>
      </c>
      <c r="AY431" s="233" t="s">
        <v>236</v>
      </c>
    </row>
    <row r="432" spans="1:65" s="14" customFormat="1" ht="10.199999999999999">
      <c r="B432" s="223"/>
      <c r="C432" s="224"/>
      <c r="D432" s="209" t="s">
        <v>247</v>
      </c>
      <c r="E432" s="225" t="s">
        <v>20</v>
      </c>
      <c r="F432" s="226" t="s">
        <v>656</v>
      </c>
      <c r="G432" s="224"/>
      <c r="H432" s="227">
        <v>13.358000000000001</v>
      </c>
      <c r="I432" s="228"/>
      <c r="J432" s="224"/>
      <c r="K432" s="224"/>
      <c r="L432" s="229"/>
      <c r="M432" s="230"/>
      <c r="N432" s="231"/>
      <c r="O432" s="231"/>
      <c r="P432" s="231"/>
      <c r="Q432" s="231"/>
      <c r="R432" s="231"/>
      <c r="S432" s="231"/>
      <c r="T432" s="232"/>
      <c r="AT432" s="233" t="s">
        <v>247</v>
      </c>
      <c r="AU432" s="233" t="s">
        <v>83</v>
      </c>
      <c r="AV432" s="14" t="s">
        <v>83</v>
      </c>
      <c r="AW432" s="14" t="s">
        <v>37</v>
      </c>
      <c r="AX432" s="14" t="s">
        <v>76</v>
      </c>
      <c r="AY432" s="233" t="s">
        <v>236</v>
      </c>
    </row>
    <row r="433" spans="2:51" s="14" customFormat="1" ht="10.199999999999999">
      <c r="B433" s="223"/>
      <c r="C433" s="224"/>
      <c r="D433" s="209" t="s">
        <v>247</v>
      </c>
      <c r="E433" s="225" t="s">
        <v>20</v>
      </c>
      <c r="F433" s="226" t="s">
        <v>654</v>
      </c>
      <c r="G433" s="224"/>
      <c r="H433" s="227">
        <v>-2.3639999999999999</v>
      </c>
      <c r="I433" s="228"/>
      <c r="J433" s="224"/>
      <c r="K433" s="224"/>
      <c r="L433" s="229"/>
      <c r="M433" s="230"/>
      <c r="N433" s="231"/>
      <c r="O433" s="231"/>
      <c r="P433" s="231"/>
      <c r="Q433" s="231"/>
      <c r="R433" s="231"/>
      <c r="S433" s="231"/>
      <c r="T433" s="232"/>
      <c r="AT433" s="233" t="s">
        <v>247</v>
      </c>
      <c r="AU433" s="233" t="s">
        <v>83</v>
      </c>
      <c r="AV433" s="14" t="s">
        <v>83</v>
      </c>
      <c r="AW433" s="14" t="s">
        <v>37</v>
      </c>
      <c r="AX433" s="14" t="s">
        <v>76</v>
      </c>
      <c r="AY433" s="233" t="s">
        <v>236</v>
      </c>
    </row>
    <row r="434" spans="2:51" s="15" customFormat="1" ht="10.199999999999999">
      <c r="B434" s="234"/>
      <c r="C434" s="235"/>
      <c r="D434" s="209" t="s">
        <v>247</v>
      </c>
      <c r="E434" s="236" t="s">
        <v>20</v>
      </c>
      <c r="F434" s="237" t="s">
        <v>306</v>
      </c>
      <c r="G434" s="235"/>
      <c r="H434" s="238">
        <v>109.54</v>
      </c>
      <c r="I434" s="239"/>
      <c r="J434" s="235"/>
      <c r="K434" s="235"/>
      <c r="L434" s="240"/>
      <c r="M434" s="241"/>
      <c r="N434" s="242"/>
      <c r="O434" s="242"/>
      <c r="P434" s="242"/>
      <c r="Q434" s="242"/>
      <c r="R434" s="242"/>
      <c r="S434" s="242"/>
      <c r="T434" s="243"/>
      <c r="AT434" s="244" t="s">
        <v>247</v>
      </c>
      <c r="AU434" s="244" t="s">
        <v>83</v>
      </c>
      <c r="AV434" s="15" t="s">
        <v>254</v>
      </c>
      <c r="AW434" s="15" t="s">
        <v>37</v>
      </c>
      <c r="AX434" s="15" t="s">
        <v>76</v>
      </c>
      <c r="AY434" s="244" t="s">
        <v>236</v>
      </c>
    </row>
    <row r="435" spans="2:51" s="13" customFormat="1" ht="10.199999999999999">
      <c r="B435" s="213"/>
      <c r="C435" s="214"/>
      <c r="D435" s="209" t="s">
        <v>247</v>
      </c>
      <c r="E435" s="215" t="s">
        <v>20</v>
      </c>
      <c r="F435" s="216" t="s">
        <v>307</v>
      </c>
      <c r="G435" s="214"/>
      <c r="H435" s="215" t="s">
        <v>20</v>
      </c>
      <c r="I435" s="217"/>
      <c r="J435" s="214"/>
      <c r="K435" s="214"/>
      <c r="L435" s="218"/>
      <c r="M435" s="219"/>
      <c r="N435" s="220"/>
      <c r="O435" s="220"/>
      <c r="P435" s="220"/>
      <c r="Q435" s="220"/>
      <c r="R435" s="220"/>
      <c r="S435" s="220"/>
      <c r="T435" s="221"/>
      <c r="AT435" s="222" t="s">
        <v>247</v>
      </c>
      <c r="AU435" s="222" t="s">
        <v>83</v>
      </c>
      <c r="AV435" s="13" t="s">
        <v>22</v>
      </c>
      <c r="AW435" s="13" t="s">
        <v>37</v>
      </c>
      <c r="AX435" s="13" t="s">
        <v>76</v>
      </c>
      <c r="AY435" s="222" t="s">
        <v>236</v>
      </c>
    </row>
    <row r="436" spans="2:51" s="14" customFormat="1" ht="10.199999999999999">
      <c r="B436" s="223"/>
      <c r="C436" s="224"/>
      <c r="D436" s="209" t="s">
        <v>247</v>
      </c>
      <c r="E436" s="225" t="s">
        <v>20</v>
      </c>
      <c r="F436" s="226" t="s">
        <v>657</v>
      </c>
      <c r="G436" s="224"/>
      <c r="H436" s="227">
        <v>29.757000000000001</v>
      </c>
      <c r="I436" s="228"/>
      <c r="J436" s="224"/>
      <c r="K436" s="224"/>
      <c r="L436" s="229"/>
      <c r="M436" s="230"/>
      <c r="N436" s="231"/>
      <c r="O436" s="231"/>
      <c r="P436" s="231"/>
      <c r="Q436" s="231"/>
      <c r="R436" s="231"/>
      <c r="S436" s="231"/>
      <c r="T436" s="232"/>
      <c r="AT436" s="233" t="s">
        <v>247</v>
      </c>
      <c r="AU436" s="233" t="s">
        <v>83</v>
      </c>
      <c r="AV436" s="14" t="s">
        <v>83</v>
      </c>
      <c r="AW436" s="14" t="s">
        <v>37</v>
      </c>
      <c r="AX436" s="14" t="s">
        <v>76</v>
      </c>
      <c r="AY436" s="233" t="s">
        <v>236</v>
      </c>
    </row>
    <row r="437" spans="2:51" s="14" customFormat="1" ht="10.199999999999999">
      <c r="B437" s="223"/>
      <c r="C437" s="224"/>
      <c r="D437" s="209" t="s">
        <v>247</v>
      </c>
      <c r="E437" s="225" t="s">
        <v>20</v>
      </c>
      <c r="F437" s="226" t="s">
        <v>648</v>
      </c>
      <c r="G437" s="224"/>
      <c r="H437" s="227">
        <v>-3.5459999999999998</v>
      </c>
      <c r="I437" s="228"/>
      <c r="J437" s="224"/>
      <c r="K437" s="224"/>
      <c r="L437" s="229"/>
      <c r="M437" s="230"/>
      <c r="N437" s="231"/>
      <c r="O437" s="231"/>
      <c r="P437" s="231"/>
      <c r="Q437" s="231"/>
      <c r="R437" s="231"/>
      <c r="S437" s="231"/>
      <c r="T437" s="232"/>
      <c r="AT437" s="233" t="s">
        <v>247</v>
      </c>
      <c r="AU437" s="233" t="s">
        <v>83</v>
      </c>
      <c r="AV437" s="14" t="s">
        <v>83</v>
      </c>
      <c r="AW437" s="14" t="s">
        <v>37</v>
      </c>
      <c r="AX437" s="14" t="s">
        <v>76</v>
      </c>
      <c r="AY437" s="233" t="s">
        <v>236</v>
      </c>
    </row>
    <row r="438" spans="2:51" s="14" customFormat="1" ht="10.199999999999999">
      <c r="B438" s="223"/>
      <c r="C438" s="224"/>
      <c r="D438" s="209" t="s">
        <v>247</v>
      </c>
      <c r="E438" s="225" t="s">
        <v>20</v>
      </c>
      <c r="F438" s="226" t="s">
        <v>658</v>
      </c>
      <c r="G438" s="224"/>
      <c r="H438" s="227">
        <v>17.609000000000002</v>
      </c>
      <c r="I438" s="228"/>
      <c r="J438" s="224"/>
      <c r="K438" s="224"/>
      <c r="L438" s="229"/>
      <c r="M438" s="230"/>
      <c r="N438" s="231"/>
      <c r="O438" s="231"/>
      <c r="P438" s="231"/>
      <c r="Q438" s="231"/>
      <c r="R438" s="231"/>
      <c r="S438" s="231"/>
      <c r="T438" s="232"/>
      <c r="AT438" s="233" t="s">
        <v>247</v>
      </c>
      <c r="AU438" s="233" t="s">
        <v>83</v>
      </c>
      <c r="AV438" s="14" t="s">
        <v>83</v>
      </c>
      <c r="AW438" s="14" t="s">
        <v>37</v>
      </c>
      <c r="AX438" s="14" t="s">
        <v>76</v>
      </c>
      <c r="AY438" s="233" t="s">
        <v>236</v>
      </c>
    </row>
    <row r="439" spans="2:51" s="14" customFormat="1" ht="10.199999999999999">
      <c r="B439" s="223"/>
      <c r="C439" s="224"/>
      <c r="D439" s="209" t="s">
        <v>247</v>
      </c>
      <c r="E439" s="225" t="s">
        <v>20</v>
      </c>
      <c r="F439" s="226" t="s">
        <v>648</v>
      </c>
      <c r="G439" s="224"/>
      <c r="H439" s="227">
        <v>-3.5459999999999998</v>
      </c>
      <c r="I439" s="228"/>
      <c r="J439" s="224"/>
      <c r="K439" s="224"/>
      <c r="L439" s="229"/>
      <c r="M439" s="230"/>
      <c r="N439" s="231"/>
      <c r="O439" s="231"/>
      <c r="P439" s="231"/>
      <c r="Q439" s="231"/>
      <c r="R439" s="231"/>
      <c r="S439" s="231"/>
      <c r="T439" s="232"/>
      <c r="AT439" s="233" t="s">
        <v>247</v>
      </c>
      <c r="AU439" s="233" t="s">
        <v>83</v>
      </c>
      <c r="AV439" s="14" t="s">
        <v>83</v>
      </c>
      <c r="AW439" s="14" t="s">
        <v>37</v>
      </c>
      <c r="AX439" s="14" t="s">
        <v>76</v>
      </c>
      <c r="AY439" s="233" t="s">
        <v>236</v>
      </c>
    </row>
    <row r="440" spans="2:51" s="14" customFormat="1" ht="10.199999999999999">
      <c r="B440" s="223"/>
      <c r="C440" s="224"/>
      <c r="D440" s="209" t="s">
        <v>247</v>
      </c>
      <c r="E440" s="225" t="s">
        <v>20</v>
      </c>
      <c r="F440" s="226" t="s">
        <v>659</v>
      </c>
      <c r="G440" s="224"/>
      <c r="H440" s="227">
        <v>2.73</v>
      </c>
      <c r="I440" s="228"/>
      <c r="J440" s="224"/>
      <c r="K440" s="224"/>
      <c r="L440" s="229"/>
      <c r="M440" s="230"/>
      <c r="N440" s="231"/>
      <c r="O440" s="231"/>
      <c r="P440" s="231"/>
      <c r="Q440" s="231"/>
      <c r="R440" s="231"/>
      <c r="S440" s="231"/>
      <c r="T440" s="232"/>
      <c r="AT440" s="233" t="s">
        <v>247</v>
      </c>
      <c r="AU440" s="233" t="s">
        <v>83</v>
      </c>
      <c r="AV440" s="14" t="s">
        <v>83</v>
      </c>
      <c r="AW440" s="14" t="s">
        <v>37</v>
      </c>
      <c r="AX440" s="14" t="s">
        <v>76</v>
      </c>
      <c r="AY440" s="233" t="s">
        <v>236</v>
      </c>
    </row>
    <row r="441" spans="2:51" s="14" customFormat="1" ht="10.199999999999999">
      <c r="B441" s="223"/>
      <c r="C441" s="224"/>
      <c r="D441" s="209" t="s">
        <v>247</v>
      </c>
      <c r="E441" s="225" t="s">
        <v>20</v>
      </c>
      <c r="F441" s="226" t="s">
        <v>652</v>
      </c>
      <c r="G441" s="224"/>
      <c r="H441" s="227">
        <v>12.711</v>
      </c>
      <c r="I441" s="228"/>
      <c r="J441" s="224"/>
      <c r="K441" s="224"/>
      <c r="L441" s="229"/>
      <c r="M441" s="230"/>
      <c r="N441" s="231"/>
      <c r="O441" s="231"/>
      <c r="P441" s="231"/>
      <c r="Q441" s="231"/>
      <c r="R441" s="231"/>
      <c r="S441" s="231"/>
      <c r="T441" s="232"/>
      <c r="AT441" s="233" t="s">
        <v>247</v>
      </c>
      <c r="AU441" s="233" t="s">
        <v>83</v>
      </c>
      <c r="AV441" s="14" t="s">
        <v>83</v>
      </c>
      <c r="AW441" s="14" t="s">
        <v>37</v>
      </c>
      <c r="AX441" s="14" t="s">
        <v>76</v>
      </c>
      <c r="AY441" s="233" t="s">
        <v>236</v>
      </c>
    </row>
    <row r="442" spans="2:51" s="14" customFormat="1" ht="10.199999999999999">
      <c r="B442" s="223"/>
      <c r="C442" s="224"/>
      <c r="D442" s="209" t="s">
        <v>247</v>
      </c>
      <c r="E442" s="225" t="s">
        <v>20</v>
      </c>
      <c r="F442" s="226" t="s">
        <v>653</v>
      </c>
      <c r="G442" s="224"/>
      <c r="H442" s="227">
        <v>20.962</v>
      </c>
      <c r="I442" s="228"/>
      <c r="J442" s="224"/>
      <c r="K442" s="224"/>
      <c r="L442" s="229"/>
      <c r="M442" s="230"/>
      <c r="N442" s="231"/>
      <c r="O442" s="231"/>
      <c r="P442" s="231"/>
      <c r="Q442" s="231"/>
      <c r="R442" s="231"/>
      <c r="S442" s="231"/>
      <c r="T442" s="232"/>
      <c r="AT442" s="233" t="s">
        <v>247</v>
      </c>
      <c r="AU442" s="233" t="s">
        <v>83</v>
      </c>
      <c r="AV442" s="14" t="s">
        <v>83</v>
      </c>
      <c r="AW442" s="14" t="s">
        <v>37</v>
      </c>
      <c r="AX442" s="14" t="s">
        <v>76</v>
      </c>
      <c r="AY442" s="233" t="s">
        <v>236</v>
      </c>
    </row>
    <row r="443" spans="2:51" s="14" customFormat="1" ht="10.199999999999999">
      <c r="B443" s="223"/>
      <c r="C443" s="224"/>
      <c r="D443" s="209" t="s">
        <v>247</v>
      </c>
      <c r="E443" s="225" t="s">
        <v>20</v>
      </c>
      <c r="F443" s="226" t="s">
        <v>654</v>
      </c>
      <c r="G443" s="224"/>
      <c r="H443" s="227">
        <v>-2.3639999999999999</v>
      </c>
      <c r="I443" s="228"/>
      <c r="J443" s="224"/>
      <c r="K443" s="224"/>
      <c r="L443" s="229"/>
      <c r="M443" s="230"/>
      <c r="N443" s="231"/>
      <c r="O443" s="231"/>
      <c r="P443" s="231"/>
      <c r="Q443" s="231"/>
      <c r="R443" s="231"/>
      <c r="S443" s="231"/>
      <c r="T443" s="232"/>
      <c r="AT443" s="233" t="s">
        <v>247</v>
      </c>
      <c r="AU443" s="233" t="s">
        <v>83</v>
      </c>
      <c r="AV443" s="14" t="s">
        <v>83</v>
      </c>
      <c r="AW443" s="14" t="s">
        <v>37</v>
      </c>
      <c r="AX443" s="14" t="s">
        <v>76</v>
      </c>
      <c r="AY443" s="233" t="s">
        <v>236</v>
      </c>
    </row>
    <row r="444" spans="2:51" s="14" customFormat="1" ht="10.199999999999999">
      <c r="B444" s="223"/>
      <c r="C444" s="224"/>
      <c r="D444" s="209" t="s">
        <v>247</v>
      </c>
      <c r="E444" s="225" t="s">
        <v>20</v>
      </c>
      <c r="F444" s="226" t="s">
        <v>660</v>
      </c>
      <c r="G444" s="224"/>
      <c r="H444" s="227">
        <v>34.875999999999998</v>
      </c>
      <c r="I444" s="228"/>
      <c r="J444" s="224"/>
      <c r="K444" s="224"/>
      <c r="L444" s="229"/>
      <c r="M444" s="230"/>
      <c r="N444" s="231"/>
      <c r="O444" s="231"/>
      <c r="P444" s="231"/>
      <c r="Q444" s="231"/>
      <c r="R444" s="231"/>
      <c r="S444" s="231"/>
      <c r="T444" s="232"/>
      <c r="AT444" s="233" t="s">
        <v>247</v>
      </c>
      <c r="AU444" s="233" t="s">
        <v>83</v>
      </c>
      <c r="AV444" s="14" t="s">
        <v>83</v>
      </c>
      <c r="AW444" s="14" t="s">
        <v>37</v>
      </c>
      <c r="AX444" s="14" t="s">
        <v>76</v>
      </c>
      <c r="AY444" s="233" t="s">
        <v>236</v>
      </c>
    </row>
    <row r="445" spans="2:51" s="14" customFormat="1" ht="10.199999999999999">
      <c r="B445" s="223"/>
      <c r="C445" s="224"/>
      <c r="D445" s="209" t="s">
        <v>247</v>
      </c>
      <c r="E445" s="225" t="s">
        <v>20</v>
      </c>
      <c r="F445" s="226" t="s">
        <v>661</v>
      </c>
      <c r="G445" s="224"/>
      <c r="H445" s="227">
        <v>-4.7279999999999998</v>
      </c>
      <c r="I445" s="228"/>
      <c r="J445" s="224"/>
      <c r="K445" s="224"/>
      <c r="L445" s="229"/>
      <c r="M445" s="230"/>
      <c r="N445" s="231"/>
      <c r="O445" s="231"/>
      <c r="P445" s="231"/>
      <c r="Q445" s="231"/>
      <c r="R445" s="231"/>
      <c r="S445" s="231"/>
      <c r="T445" s="232"/>
      <c r="AT445" s="233" t="s">
        <v>247</v>
      </c>
      <c r="AU445" s="233" t="s">
        <v>83</v>
      </c>
      <c r="AV445" s="14" t="s">
        <v>83</v>
      </c>
      <c r="AW445" s="14" t="s">
        <v>37</v>
      </c>
      <c r="AX445" s="14" t="s">
        <v>76</v>
      </c>
      <c r="AY445" s="233" t="s">
        <v>236</v>
      </c>
    </row>
    <row r="446" spans="2:51" s="15" customFormat="1" ht="10.199999999999999">
      <c r="B446" s="234"/>
      <c r="C446" s="235"/>
      <c r="D446" s="209" t="s">
        <v>247</v>
      </c>
      <c r="E446" s="236" t="s">
        <v>20</v>
      </c>
      <c r="F446" s="237" t="s">
        <v>306</v>
      </c>
      <c r="G446" s="235"/>
      <c r="H446" s="238">
        <v>104.461</v>
      </c>
      <c r="I446" s="239"/>
      <c r="J446" s="235"/>
      <c r="K446" s="235"/>
      <c r="L446" s="240"/>
      <c r="M446" s="241"/>
      <c r="N446" s="242"/>
      <c r="O446" s="242"/>
      <c r="P446" s="242"/>
      <c r="Q446" s="242"/>
      <c r="R446" s="242"/>
      <c r="S446" s="242"/>
      <c r="T446" s="243"/>
      <c r="AT446" s="244" t="s">
        <v>247</v>
      </c>
      <c r="AU446" s="244" t="s">
        <v>83</v>
      </c>
      <c r="AV446" s="15" t="s">
        <v>254</v>
      </c>
      <c r="AW446" s="15" t="s">
        <v>37</v>
      </c>
      <c r="AX446" s="15" t="s">
        <v>76</v>
      </c>
      <c r="AY446" s="244" t="s">
        <v>236</v>
      </c>
    </row>
    <row r="447" spans="2:51" s="13" customFormat="1" ht="10.199999999999999">
      <c r="B447" s="213"/>
      <c r="C447" s="214"/>
      <c r="D447" s="209" t="s">
        <v>247</v>
      </c>
      <c r="E447" s="215" t="s">
        <v>20</v>
      </c>
      <c r="F447" s="216" t="s">
        <v>662</v>
      </c>
      <c r="G447" s="214"/>
      <c r="H447" s="215" t="s">
        <v>20</v>
      </c>
      <c r="I447" s="217"/>
      <c r="J447" s="214"/>
      <c r="K447" s="214"/>
      <c r="L447" s="218"/>
      <c r="M447" s="219"/>
      <c r="N447" s="220"/>
      <c r="O447" s="220"/>
      <c r="P447" s="220"/>
      <c r="Q447" s="220"/>
      <c r="R447" s="220"/>
      <c r="S447" s="220"/>
      <c r="T447" s="221"/>
      <c r="AT447" s="222" t="s">
        <v>247</v>
      </c>
      <c r="AU447" s="222" t="s">
        <v>83</v>
      </c>
      <c r="AV447" s="13" t="s">
        <v>22</v>
      </c>
      <c r="AW447" s="13" t="s">
        <v>37</v>
      </c>
      <c r="AX447" s="13" t="s">
        <v>76</v>
      </c>
      <c r="AY447" s="222" t="s">
        <v>236</v>
      </c>
    </row>
    <row r="448" spans="2:51" s="14" customFormat="1" ht="10.199999999999999">
      <c r="B448" s="223"/>
      <c r="C448" s="224"/>
      <c r="D448" s="209" t="s">
        <v>247</v>
      </c>
      <c r="E448" s="225" t="s">
        <v>20</v>
      </c>
      <c r="F448" s="226" t="s">
        <v>663</v>
      </c>
      <c r="G448" s="224"/>
      <c r="H448" s="227">
        <v>16.25</v>
      </c>
      <c r="I448" s="228"/>
      <c r="J448" s="224"/>
      <c r="K448" s="224"/>
      <c r="L448" s="229"/>
      <c r="M448" s="230"/>
      <c r="N448" s="231"/>
      <c r="O448" s="231"/>
      <c r="P448" s="231"/>
      <c r="Q448" s="231"/>
      <c r="R448" s="231"/>
      <c r="S448" s="231"/>
      <c r="T448" s="232"/>
      <c r="AT448" s="233" t="s">
        <v>247</v>
      </c>
      <c r="AU448" s="233" t="s">
        <v>83</v>
      </c>
      <c r="AV448" s="14" t="s">
        <v>83</v>
      </c>
      <c r="AW448" s="14" t="s">
        <v>37</v>
      </c>
      <c r="AX448" s="14" t="s">
        <v>76</v>
      </c>
      <c r="AY448" s="233" t="s">
        <v>236</v>
      </c>
    </row>
    <row r="449" spans="1:65" s="15" customFormat="1" ht="10.199999999999999">
      <c r="B449" s="234"/>
      <c r="C449" s="235"/>
      <c r="D449" s="209" t="s">
        <v>247</v>
      </c>
      <c r="E449" s="236" t="s">
        <v>20</v>
      </c>
      <c r="F449" s="237" t="s">
        <v>306</v>
      </c>
      <c r="G449" s="235"/>
      <c r="H449" s="238">
        <v>16.25</v>
      </c>
      <c r="I449" s="239"/>
      <c r="J449" s="235"/>
      <c r="K449" s="235"/>
      <c r="L449" s="240"/>
      <c r="M449" s="241"/>
      <c r="N449" s="242"/>
      <c r="O449" s="242"/>
      <c r="P449" s="242"/>
      <c r="Q449" s="242"/>
      <c r="R449" s="242"/>
      <c r="S449" s="242"/>
      <c r="T449" s="243"/>
      <c r="AT449" s="244" t="s">
        <v>247</v>
      </c>
      <c r="AU449" s="244" t="s">
        <v>83</v>
      </c>
      <c r="AV449" s="15" t="s">
        <v>254</v>
      </c>
      <c r="AW449" s="15" t="s">
        <v>37</v>
      </c>
      <c r="AX449" s="15" t="s">
        <v>76</v>
      </c>
      <c r="AY449" s="244" t="s">
        <v>236</v>
      </c>
    </row>
    <row r="450" spans="1:65" s="16" customFormat="1" ht="10.199999999999999">
      <c r="B450" s="245"/>
      <c r="C450" s="246"/>
      <c r="D450" s="209" t="s">
        <v>247</v>
      </c>
      <c r="E450" s="247" t="s">
        <v>20</v>
      </c>
      <c r="F450" s="248" t="s">
        <v>309</v>
      </c>
      <c r="G450" s="246"/>
      <c r="H450" s="249">
        <v>230.251</v>
      </c>
      <c r="I450" s="250"/>
      <c r="J450" s="246"/>
      <c r="K450" s="246"/>
      <c r="L450" s="251"/>
      <c r="M450" s="252"/>
      <c r="N450" s="253"/>
      <c r="O450" s="253"/>
      <c r="P450" s="253"/>
      <c r="Q450" s="253"/>
      <c r="R450" s="253"/>
      <c r="S450" s="253"/>
      <c r="T450" s="254"/>
      <c r="AT450" s="255" t="s">
        <v>247</v>
      </c>
      <c r="AU450" s="255" t="s">
        <v>83</v>
      </c>
      <c r="AV450" s="16" t="s">
        <v>243</v>
      </c>
      <c r="AW450" s="16" t="s">
        <v>37</v>
      </c>
      <c r="AX450" s="16" t="s">
        <v>22</v>
      </c>
      <c r="AY450" s="255" t="s">
        <v>236</v>
      </c>
    </row>
    <row r="451" spans="1:65" s="2" customFormat="1" ht="22.8">
      <c r="A451" s="36"/>
      <c r="B451" s="37"/>
      <c r="C451" s="196" t="s">
        <v>664</v>
      </c>
      <c r="D451" s="196" t="s">
        <v>238</v>
      </c>
      <c r="E451" s="197" t="s">
        <v>665</v>
      </c>
      <c r="F451" s="198" t="s">
        <v>666</v>
      </c>
      <c r="G451" s="199" t="s">
        <v>328</v>
      </c>
      <c r="H451" s="200">
        <v>201.137</v>
      </c>
      <c r="I451" s="201"/>
      <c r="J451" s="202">
        <f>ROUND(I451*H451,2)</f>
        <v>0</v>
      </c>
      <c r="K451" s="198" t="s">
        <v>242</v>
      </c>
      <c r="L451" s="41"/>
      <c r="M451" s="203" t="s">
        <v>20</v>
      </c>
      <c r="N451" s="204" t="s">
        <v>47</v>
      </c>
      <c r="O451" s="66"/>
      <c r="P451" s="205">
        <f>O451*H451</f>
        <v>0</v>
      </c>
      <c r="Q451" s="205">
        <v>0</v>
      </c>
      <c r="R451" s="205">
        <f>Q451*H451</f>
        <v>0</v>
      </c>
      <c r="S451" s="205">
        <v>0.26100000000000001</v>
      </c>
      <c r="T451" s="206">
        <f>S451*H451</f>
        <v>52.496757000000002</v>
      </c>
      <c r="U451" s="36"/>
      <c r="V451" s="36"/>
      <c r="W451" s="36"/>
      <c r="X451" s="36"/>
      <c r="Y451" s="36"/>
      <c r="Z451" s="36"/>
      <c r="AA451" s="36"/>
      <c r="AB451" s="36"/>
      <c r="AC451" s="36"/>
      <c r="AD451" s="36"/>
      <c r="AE451" s="36"/>
      <c r="AR451" s="207" t="s">
        <v>243</v>
      </c>
      <c r="AT451" s="207" t="s">
        <v>238</v>
      </c>
      <c r="AU451" s="207" t="s">
        <v>83</v>
      </c>
      <c r="AY451" s="19" t="s">
        <v>236</v>
      </c>
      <c r="BE451" s="208">
        <f>IF(N451="základní",J451,0)</f>
        <v>0</v>
      </c>
      <c r="BF451" s="208">
        <f>IF(N451="snížená",J451,0)</f>
        <v>0</v>
      </c>
      <c r="BG451" s="208">
        <f>IF(N451="zákl. přenesená",J451,0)</f>
        <v>0</v>
      </c>
      <c r="BH451" s="208">
        <f>IF(N451="sníž. přenesená",J451,0)</f>
        <v>0</v>
      </c>
      <c r="BI451" s="208">
        <f>IF(N451="nulová",J451,0)</f>
        <v>0</v>
      </c>
      <c r="BJ451" s="19" t="s">
        <v>22</v>
      </c>
      <c r="BK451" s="208">
        <f>ROUND(I451*H451,2)</f>
        <v>0</v>
      </c>
      <c r="BL451" s="19" t="s">
        <v>243</v>
      </c>
      <c r="BM451" s="207" t="s">
        <v>667</v>
      </c>
    </row>
    <row r="452" spans="1:65" s="13" customFormat="1" ht="10.199999999999999">
      <c r="B452" s="213"/>
      <c r="C452" s="214"/>
      <c r="D452" s="209" t="s">
        <v>247</v>
      </c>
      <c r="E452" s="215" t="s">
        <v>20</v>
      </c>
      <c r="F452" s="216" t="s">
        <v>304</v>
      </c>
      <c r="G452" s="214"/>
      <c r="H452" s="215" t="s">
        <v>20</v>
      </c>
      <c r="I452" s="217"/>
      <c r="J452" s="214"/>
      <c r="K452" s="214"/>
      <c r="L452" s="218"/>
      <c r="M452" s="219"/>
      <c r="N452" s="220"/>
      <c r="O452" s="220"/>
      <c r="P452" s="220"/>
      <c r="Q452" s="220"/>
      <c r="R452" s="220"/>
      <c r="S452" s="220"/>
      <c r="T452" s="221"/>
      <c r="AT452" s="222" t="s">
        <v>247</v>
      </c>
      <c r="AU452" s="222" t="s">
        <v>83</v>
      </c>
      <c r="AV452" s="13" t="s">
        <v>22</v>
      </c>
      <c r="AW452" s="13" t="s">
        <v>37</v>
      </c>
      <c r="AX452" s="13" t="s">
        <v>76</v>
      </c>
      <c r="AY452" s="222" t="s">
        <v>236</v>
      </c>
    </row>
    <row r="453" spans="1:65" s="14" customFormat="1" ht="10.199999999999999">
      <c r="B453" s="223"/>
      <c r="C453" s="224"/>
      <c r="D453" s="209" t="s">
        <v>247</v>
      </c>
      <c r="E453" s="225" t="s">
        <v>20</v>
      </c>
      <c r="F453" s="226" t="s">
        <v>668</v>
      </c>
      <c r="G453" s="224"/>
      <c r="H453" s="227">
        <v>3.702</v>
      </c>
      <c r="I453" s="228"/>
      <c r="J453" s="224"/>
      <c r="K453" s="224"/>
      <c r="L453" s="229"/>
      <c r="M453" s="230"/>
      <c r="N453" s="231"/>
      <c r="O453" s="231"/>
      <c r="P453" s="231"/>
      <c r="Q453" s="231"/>
      <c r="R453" s="231"/>
      <c r="S453" s="231"/>
      <c r="T453" s="232"/>
      <c r="AT453" s="233" t="s">
        <v>247</v>
      </c>
      <c r="AU453" s="233" t="s">
        <v>83</v>
      </c>
      <c r="AV453" s="14" t="s">
        <v>83</v>
      </c>
      <c r="AW453" s="14" t="s">
        <v>37</v>
      </c>
      <c r="AX453" s="14" t="s">
        <v>76</v>
      </c>
      <c r="AY453" s="233" t="s">
        <v>236</v>
      </c>
    </row>
    <row r="454" spans="1:65" s="14" customFormat="1" ht="10.199999999999999">
      <c r="B454" s="223"/>
      <c r="C454" s="224"/>
      <c r="D454" s="209" t="s">
        <v>247</v>
      </c>
      <c r="E454" s="225" t="s">
        <v>20</v>
      </c>
      <c r="F454" s="226" t="s">
        <v>669</v>
      </c>
      <c r="G454" s="224"/>
      <c r="H454" s="227">
        <v>8.4740000000000002</v>
      </c>
      <c r="I454" s="228"/>
      <c r="J454" s="224"/>
      <c r="K454" s="224"/>
      <c r="L454" s="229"/>
      <c r="M454" s="230"/>
      <c r="N454" s="231"/>
      <c r="O454" s="231"/>
      <c r="P454" s="231"/>
      <c r="Q454" s="231"/>
      <c r="R454" s="231"/>
      <c r="S454" s="231"/>
      <c r="T454" s="232"/>
      <c r="AT454" s="233" t="s">
        <v>247</v>
      </c>
      <c r="AU454" s="233" t="s">
        <v>83</v>
      </c>
      <c r="AV454" s="14" t="s">
        <v>83</v>
      </c>
      <c r="AW454" s="14" t="s">
        <v>37</v>
      </c>
      <c r="AX454" s="14" t="s">
        <v>76</v>
      </c>
      <c r="AY454" s="233" t="s">
        <v>236</v>
      </c>
    </row>
    <row r="455" spans="1:65" s="14" customFormat="1" ht="10.199999999999999">
      <c r="B455" s="223"/>
      <c r="C455" s="224"/>
      <c r="D455" s="209" t="s">
        <v>247</v>
      </c>
      <c r="E455" s="225" t="s">
        <v>20</v>
      </c>
      <c r="F455" s="226" t="s">
        <v>670</v>
      </c>
      <c r="G455" s="224"/>
      <c r="H455" s="227">
        <v>-2.1669999999999998</v>
      </c>
      <c r="I455" s="228"/>
      <c r="J455" s="224"/>
      <c r="K455" s="224"/>
      <c r="L455" s="229"/>
      <c r="M455" s="230"/>
      <c r="N455" s="231"/>
      <c r="O455" s="231"/>
      <c r="P455" s="231"/>
      <c r="Q455" s="231"/>
      <c r="R455" s="231"/>
      <c r="S455" s="231"/>
      <c r="T455" s="232"/>
      <c r="AT455" s="233" t="s">
        <v>247</v>
      </c>
      <c r="AU455" s="233" t="s">
        <v>83</v>
      </c>
      <c r="AV455" s="14" t="s">
        <v>83</v>
      </c>
      <c r="AW455" s="14" t="s">
        <v>37</v>
      </c>
      <c r="AX455" s="14" t="s">
        <v>76</v>
      </c>
      <c r="AY455" s="233" t="s">
        <v>236</v>
      </c>
    </row>
    <row r="456" spans="1:65" s="14" customFormat="1" ht="10.199999999999999">
      <c r="B456" s="223"/>
      <c r="C456" s="224"/>
      <c r="D456" s="209" t="s">
        <v>247</v>
      </c>
      <c r="E456" s="225" t="s">
        <v>20</v>
      </c>
      <c r="F456" s="226" t="s">
        <v>671</v>
      </c>
      <c r="G456" s="224"/>
      <c r="H456" s="227">
        <v>8.92</v>
      </c>
      <c r="I456" s="228"/>
      <c r="J456" s="224"/>
      <c r="K456" s="224"/>
      <c r="L456" s="229"/>
      <c r="M456" s="230"/>
      <c r="N456" s="231"/>
      <c r="O456" s="231"/>
      <c r="P456" s="231"/>
      <c r="Q456" s="231"/>
      <c r="R456" s="231"/>
      <c r="S456" s="231"/>
      <c r="T456" s="232"/>
      <c r="AT456" s="233" t="s">
        <v>247</v>
      </c>
      <c r="AU456" s="233" t="s">
        <v>83</v>
      </c>
      <c r="AV456" s="14" t="s">
        <v>83</v>
      </c>
      <c r="AW456" s="14" t="s">
        <v>37</v>
      </c>
      <c r="AX456" s="14" t="s">
        <v>76</v>
      </c>
      <c r="AY456" s="233" t="s">
        <v>236</v>
      </c>
    </row>
    <row r="457" spans="1:65" s="14" customFormat="1" ht="10.199999999999999">
      <c r="B457" s="223"/>
      <c r="C457" s="224"/>
      <c r="D457" s="209" t="s">
        <v>247</v>
      </c>
      <c r="E457" s="225" t="s">
        <v>20</v>
      </c>
      <c r="F457" s="226" t="s">
        <v>670</v>
      </c>
      <c r="G457" s="224"/>
      <c r="H457" s="227">
        <v>-2.1669999999999998</v>
      </c>
      <c r="I457" s="228"/>
      <c r="J457" s="224"/>
      <c r="K457" s="224"/>
      <c r="L457" s="229"/>
      <c r="M457" s="230"/>
      <c r="N457" s="231"/>
      <c r="O457" s="231"/>
      <c r="P457" s="231"/>
      <c r="Q457" s="231"/>
      <c r="R457" s="231"/>
      <c r="S457" s="231"/>
      <c r="T457" s="232"/>
      <c r="AT457" s="233" t="s">
        <v>247</v>
      </c>
      <c r="AU457" s="233" t="s">
        <v>83</v>
      </c>
      <c r="AV457" s="14" t="s">
        <v>83</v>
      </c>
      <c r="AW457" s="14" t="s">
        <v>37</v>
      </c>
      <c r="AX457" s="14" t="s">
        <v>76</v>
      </c>
      <c r="AY457" s="233" t="s">
        <v>236</v>
      </c>
    </row>
    <row r="458" spans="1:65" s="14" customFormat="1" ht="10.199999999999999">
      <c r="B458" s="223"/>
      <c r="C458" s="224"/>
      <c r="D458" s="209" t="s">
        <v>247</v>
      </c>
      <c r="E458" s="225" t="s">
        <v>20</v>
      </c>
      <c r="F458" s="226" t="s">
        <v>672</v>
      </c>
      <c r="G458" s="224"/>
      <c r="H458" s="227">
        <v>9.2319999999999993</v>
      </c>
      <c r="I458" s="228"/>
      <c r="J458" s="224"/>
      <c r="K458" s="224"/>
      <c r="L458" s="229"/>
      <c r="M458" s="230"/>
      <c r="N458" s="231"/>
      <c r="O458" s="231"/>
      <c r="P458" s="231"/>
      <c r="Q458" s="231"/>
      <c r="R458" s="231"/>
      <c r="S458" s="231"/>
      <c r="T458" s="232"/>
      <c r="AT458" s="233" t="s">
        <v>247</v>
      </c>
      <c r="AU458" s="233" t="s">
        <v>83</v>
      </c>
      <c r="AV458" s="14" t="s">
        <v>83</v>
      </c>
      <c r="AW458" s="14" t="s">
        <v>37</v>
      </c>
      <c r="AX458" s="14" t="s">
        <v>76</v>
      </c>
      <c r="AY458" s="233" t="s">
        <v>236</v>
      </c>
    </row>
    <row r="459" spans="1:65" s="14" customFormat="1" ht="10.199999999999999">
      <c r="B459" s="223"/>
      <c r="C459" s="224"/>
      <c r="D459" s="209" t="s">
        <v>247</v>
      </c>
      <c r="E459" s="225" t="s">
        <v>20</v>
      </c>
      <c r="F459" s="226" t="s">
        <v>670</v>
      </c>
      <c r="G459" s="224"/>
      <c r="H459" s="227">
        <v>-2.1669999999999998</v>
      </c>
      <c r="I459" s="228"/>
      <c r="J459" s="224"/>
      <c r="K459" s="224"/>
      <c r="L459" s="229"/>
      <c r="M459" s="230"/>
      <c r="N459" s="231"/>
      <c r="O459" s="231"/>
      <c r="P459" s="231"/>
      <c r="Q459" s="231"/>
      <c r="R459" s="231"/>
      <c r="S459" s="231"/>
      <c r="T459" s="232"/>
      <c r="AT459" s="233" t="s">
        <v>247</v>
      </c>
      <c r="AU459" s="233" t="s">
        <v>83</v>
      </c>
      <c r="AV459" s="14" t="s">
        <v>83</v>
      </c>
      <c r="AW459" s="14" t="s">
        <v>37</v>
      </c>
      <c r="AX459" s="14" t="s">
        <v>76</v>
      </c>
      <c r="AY459" s="233" t="s">
        <v>236</v>
      </c>
    </row>
    <row r="460" spans="1:65" s="14" customFormat="1" ht="10.199999999999999">
      <c r="B460" s="223"/>
      <c r="C460" s="224"/>
      <c r="D460" s="209" t="s">
        <v>247</v>
      </c>
      <c r="E460" s="225" t="s">
        <v>20</v>
      </c>
      <c r="F460" s="226" t="s">
        <v>673</v>
      </c>
      <c r="G460" s="224"/>
      <c r="H460" s="227">
        <v>33.552</v>
      </c>
      <c r="I460" s="228"/>
      <c r="J460" s="224"/>
      <c r="K460" s="224"/>
      <c r="L460" s="229"/>
      <c r="M460" s="230"/>
      <c r="N460" s="231"/>
      <c r="O460" s="231"/>
      <c r="P460" s="231"/>
      <c r="Q460" s="231"/>
      <c r="R460" s="231"/>
      <c r="S460" s="231"/>
      <c r="T460" s="232"/>
      <c r="AT460" s="233" t="s">
        <v>247</v>
      </c>
      <c r="AU460" s="233" t="s">
        <v>83</v>
      </c>
      <c r="AV460" s="14" t="s">
        <v>83</v>
      </c>
      <c r="AW460" s="14" t="s">
        <v>37</v>
      </c>
      <c r="AX460" s="14" t="s">
        <v>76</v>
      </c>
      <c r="AY460" s="233" t="s">
        <v>236</v>
      </c>
    </row>
    <row r="461" spans="1:65" s="14" customFormat="1" ht="10.199999999999999">
      <c r="B461" s="223"/>
      <c r="C461" s="224"/>
      <c r="D461" s="209" t="s">
        <v>247</v>
      </c>
      <c r="E461" s="225" t="s">
        <v>20</v>
      </c>
      <c r="F461" s="226" t="s">
        <v>674</v>
      </c>
      <c r="G461" s="224"/>
      <c r="H461" s="227">
        <v>35.229999999999997</v>
      </c>
      <c r="I461" s="228"/>
      <c r="J461" s="224"/>
      <c r="K461" s="224"/>
      <c r="L461" s="229"/>
      <c r="M461" s="230"/>
      <c r="N461" s="231"/>
      <c r="O461" s="231"/>
      <c r="P461" s="231"/>
      <c r="Q461" s="231"/>
      <c r="R461" s="231"/>
      <c r="S461" s="231"/>
      <c r="T461" s="232"/>
      <c r="AT461" s="233" t="s">
        <v>247</v>
      </c>
      <c r="AU461" s="233" t="s">
        <v>83</v>
      </c>
      <c r="AV461" s="14" t="s">
        <v>83</v>
      </c>
      <c r="AW461" s="14" t="s">
        <v>37</v>
      </c>
      <c r="AX461" s="14" t="s">
        <v>76</v>
      </c>
      <c r="AY461" s="233" t="s">
        <v>236</v>
      </c>
    </row>
    <row r="462" spans="1:65" s="14" customFormat="1" ht="10.199999999999999">
      <c r="B462" s="223"/>
      <c r="C462" s="224"/>
      <c r="D462" s="209" t="s">
        <v>247</v>
      </c>
      <c r="E462" s="225" t="s">
        <v>20</v>
      </c>
      <c r="F462" s="226" t="s">
        <v>675</v>
      </c>
      <c r="G462" s="224"/>
      <c r="H462" s="227">
        <v>-1.5760000000000001</v>
      </c>
      <c r="I462" s="228"/>
      <c r="J462" s="224"/>
      <c r="K462" s="224"/>
      <c r="L462" s="229"/>
      <c r="M462" s="230"/>
      <c r="N462" s="231"/>
      <c r="O462" s="231"/>
      <c r="P462" s="231"/>
      <c r="Q462" s="231"/>
      <c r="R462" s="231"/>
      <c r="S462" s="231"/>
      <c r="T462" s="232"/>
      <c r="AT462" s="233" t="s">
        <v>247</v>
      </c>
      <c r="AU462" s="233" t="s">
        <v>83</v>
      </c>
      <c r="AV462" s="14" t="s">
        <v>83</v>
      </c>
      <c r="AW462" s="14" t="s">
        <v>37</v>
      </c>
      <c r="AX462" s="14" t="s">
        <v>76</v>
      </c>
      <c r="AY462" s="233" t="s">
        <v>236</v>
      </c>
    </row>
    <row r="463" spans="1:65" s="14" customFormat="1" ht="10.199999999999999">
      <c r="B463" s="223"/>
      <c r="C463" s="224"/>
      <c r="D463" s="209" t="s">
        <v>247</v>
      </c>
      <c r="E463" s="225" t="s">
        <v>20</v>
      </c>
      <c r="F463" s="226" t="s">
        <v>651</v>
      </c>
      <c r="G463" s="224"/>
      <c r="H463" s="227">
        <v>-1.1819999999999999</v>
      </c>
      <c r="I463" s="228"/>
      <c r="J463" s="224"/>
      <c r="K463" s="224"/>
      <c r="L463" s="229"/>
      <c r="M463" s="230"/>
      <c r="N463" s="231"/>
      <c r="O463" s="231"/>
      <c r="P463" s="231"/>
      <c r="Q463" s="231"/>
      <c r="R463" s="231"/>
      <c r="S463" s="231"/>
      <c r="T463" s="232"/>
      <c r="AT463" s="233" t="s">
        <v>247</v>
      </c>
      <c r="AU463" s="233" t="s">
        <v>83</v>
      </c>
      <c r="AV463" s="14" t="s">
        <v>83</v>
      </c>
      <c r="AW463" s="14" t="s">
        <v>37</v>
      </c>
      <c r="AX463" s="14" t="s">
        <v>76</v>
      </c>
      <c r="AY463" s="233" t="s">
        <v>236</v>
      </c>
    </row>
    <row r="464" spans="1:65" s="14" customFormat="1" ht="10.199999999999999">
      <c r="B464" s="223"/>
      <c r="C464" s="224"/>
      <c r="D464" s="209" t="s">
        <v>247</v>
      </c>
      <c r="E464" s="225" t="s">
        <v>20</v>
      </c>
      <c r="F464" s="226" t="s">
        <v>676</v>
      </c>
      <c r="G464" s="224"/>
      <c r="H464" s="227">
        <v>3.7909999999999999</v>
      </c>
      <c r="I464" s="228"/>
      <c r="J464" s="224"/>
      <c r="K464" s="224"/>
      <c r="L464" s="229"/>
      <c r="M464" s="230"/>
      <c r="N464" s="231"/>
      <c r="O464" s="231"/>
      <c r="P464" s="231"/>
      <c r="Q464" s="231"/>
      <c r="R464" s="231"/>
      <c r="S464" s="231"/>
      <c r="T464" s="232"/>
      <c r="AT464" s="233" t="s">
        <v>247</v>
      </c>
      <c r="AU464" s="233" t="s">
        <v>83</v>
      </c>
      <c r="AV464" s="14" t="s">
        <v>83</v>
      </c>
      <c r="AW464" s="14" t="s">
        <v>37</v>
      </c>
      <c r="AX464" s="14" t="s">
        <v>76</v>
      </c>
      <c r="AY464" s="233" t="s">
        <v>236</v>
      </c>
    </row>
    <row r="465" spans="1:65" s="15" customFormat="1" ht="10.199999999999999">
      <c r="B465" s="234"/>
      <c r="C465" s="235"/>
      <c r="D465" s="209" t="s">
        <v>247</v>
      </c>
      <c r="E465" s="236" t="s">
        <v>20</v>
      </c>
      <c r="F465" s="237" t="s">
        <v>306</v>
      </c>
      <c r="G465" s="235"/>
      <c r="H465" s="238">
        <v>93.641999999999996</v>
      </c>
      <c r="I465" s="239"/>
      <c r="J465" s="235"/>
      <c r="K465" s="235"/>
      <c r="L465" s="240"/>
      <c r="M465" s="241"/>
      <c r="N465" s="242"/>
      <c r="O465" s="242"/>
      <c r="P465" s="242"/>
      <c r="Q465" s="242"/>
      <c r="R465" s="242"/>
      <c r="S465" s="242"/>
      <c r="T465" s="243"/>
      <c r="AT465" s="244" t="s">
        <v>247</v>
      </c>
      <c r="AU465" s="244" t="s">
        <v>83</v>
      </c>
      <c r="AV465" s="15" t="s">
        <v>254</v>
      </c>
      <c r="AW465" s="15" t="s">
        <v>37</v>
      </c>
      <c r="AX465" s="15" t="s">
        <v>76</v>
      </c>
      <c r="AY465" s="244" t="s">
        <v>236</v>
      </c>
    </row>
    <row r="466" spans="1:65" s="13" customFormat="1" ht="10.199999999999999">
      <c r="B466" s="213"/>
      <c r="C466" s="214"/>
      <c r="D466" s="209" t="s">
        <v>247</v>
      </c>
      <c r="E466" s="215" t="s">
        <v>20</v>
      </c>
      <c r="F466" s="216" t="s">
        <v>307</v>
      </c>
      <c r="G466" s="214"/>
      <c r="H466" s="215" t="s">
        <v>20</v>
      </c>
      <c r="I466" s="217"/>
      <c r="J466" s="214"/>
      <c r="K466" s="214"/>
      <c r="L466" s="218"/>
      <c r="M466" s="219"/>
      <c r="N466" s="220"/>
      <c r="O466" s="220"/>
      <c r="P466" s="220"/>
      <c r="Q466" s="220"/>
      <c r="R466" s="220"/>
      <c r="S466" s="220"/>
      <c r="T466" s="221"/>
      <c r="AT466" s="222" t="s">
        <v>247</v>
      </c>
      <c r="AU466" s="222" t="s">
        <v>83</v>
      </c>
      <c r="AV466" s="13" t="s">
        <v>22</v>
      </c>
      <c r="AW466" s="13" t="s">
        <v>37</v>
      </c>
      <c r="AX466" s="13" t="s">
        <v>76</v>
      </c>
      <c r="AY466" s="222" t="s">
        <v>236</v>
      </c>
    </row>
    <row r="467" spans="1:65" s="14" customFormat="1" ht="10.199999999999999">
      <c r="B467" s="223"/>
      <c r="C467" s="224"/>
      <c r="D467" s="209" t="s">
        <v>247</v>
      </c>
      <c r="E467" s="225" t="s">
        <v>20</v>
      </c>
      <c r="F467" s="226" t="s">
        <v>677</v>
      </c>
      <c r="G467" s="224"/>
      <c r="H467" s="227">
        <v>22.11</v>
      </c>
      <c r="I467" s="228"/>
      <c r="J467" s="224"/>
      <c r="K467" s="224"/>
      <c r="L467" s="229"/>
      <c r="M467" s="230"/>
      <c r="N467" s="231"/>
      <c r="O467" s="231"/>
      <c r="P467" s="231"/>
      <c r="Q467" s="231"/>
      <c r="R467" s="231"/>
      <c r="S467" s="231"/>
      <c r="T467" s="232"/>
      <c r="AT467" s="233" t="s">
        <v>247</v>
      </c>
      <c r="AU467" s="233" t="s">
        <v>83</v>
      </c>
      <c r="AV467" s="14" t="s">
        <v>83</v>
      </c>
      <c r="AW467" s="14" t="s">
        <v>37</v>
      </c>
      <c r="AX467" s="14" t="s">
        <v>76</v>
      </c>
      <c r="AY467" s="233" t="s">
        <v>236</v>
      </c>
    </row>
    <row r="468" spans="1:65" s="14" customFormat="1" ht="10.199999999999999">
      <c r="B468" s="223"/>
      <c r="C468" s="224"/>
      <c r="D468" s="209" t="s">
        <v>247</v>
      </c>
      <c r="E468" s="225" t="s">
        <v>20</v>
      </c>
      <c r="F468" s="226" t="s">
        <v>678</v>
      </c>
      <c r="G468" s="224"/>
      <c r="H468" s="227">
        <v>14.105</v>
      </c>
      <c r="I468" s="228"/>
      <c r="J468" s="224"/>
      <c r="K468" s="224"/>
      <c r="L468" s="229"/>
      <c r="M468" s="230"/>
      <c r="N468" s="231"/>
      <c r="O468" s="231"/>
      <c r="P468" s="231"/>
      <c r="Q468" s="231"/>
      <c r="R468" s="231"/>
      <c r="S468" s="231"/>
      <c r="T468" s="232"/>
      <c r="AT468" s="233" t="s">
        <v>247</v>
      </c>
      <c r="AU468" s="233" t="s">
        <v>83</v>
      </c>
      <c r="AV468" s="14" t="s">
        <v>83</v>
      </c>
      <c r="AW468" s="14" t="s">
        <v>37</v>
      </c>
      <c r="AX468" s="14" t="s">
        <v>76</v>
      </c>
      <c r="AY468" s="233" t="s">
        <v>236</v>
      </c>
    </row>
    <row r="469" spans="1:65" s="14" customFormat="1" ht="10.199999999999999">
      <c r="B469" s="223"/>
      <c r="C469" s="224"/>
      <c r="D469" s="209" t="s">
        <v>247</v>
      </c>
      <c r="E469" s="225" t="s">
        <v>20</v>
      </c>
      <c r="F469" s="226" t="s">
        <v>679</v>
      </c>
      <c r="G469" s="224"/>
      <c r="H469" s="227">
        <v>27.573</v>
      </c>
      <c r="I469" s="228"/>
      <c r="J469" s="224"/>
      <c r="K469" s="224"/>
      <c r="L469" s="229"/>
      <c r="M469" s="230"/>
      <c r="N469" s="231"/>
      <c r="O469" s="231"/>
      <c r="P469" s="231"/>
      <c r="Q469" s="231"/>
      <c r="R469" s="231"/>
      <c r="S469" s="231"/>
      <c r="T469" s="232"/>
      <c r="AT469" s="233" t="s">
        <v>247</v>
      </c>
      <c r="AU469" s="233" t="s">
        <v>83</v>
      </c>
      <c r="AV469" s="14" t="s">
        <v>83</v>
      </c>
      <c r="AW469" s="14" t="s">
        <v>37</v>
      </c>
      <c r="AX469" s="14" t="s">
        <v>76</v>
      </c>
      <c r="AY469" s="233" t="s">
        <v>236</v>
      </c>
    </row>
    <row r="470" spans="1:65" s="14" customFormat="1" ht="10.199999999999999">
      <c r="B470" s="223"/>
      <c r="C470" s="224"/>
      <c r="D470" s="209" t="s">
        <v>247</v>
      </c>
      <c r="E470" s="225" t="s">
        <v>20</v>
      </c>
      <c r="F470" s="226" t="s">
        <v>680</v>
      </c>
      <c r="G470" s="224"/>
      <c r="H470" s="227">
        <v>-3.1520000000000001</v>
      </c>
      <c r="I470" s="228"/>
      <c r="J470" s="224"/>
      <c r="K470" s="224"/>
      <c r="L470" s="229"/>
      <c r="M470" s="230"/>
      <c r="N470" s="231"/>
      <c r="O470" s="231"/>
      <c r="P470" s="231"/>
      <c r="Q470" s="231"/>
      <c r="R470" s="231"/>
      <c r="S470" s="231"/>
      <c r="T470" s="232"/>
      <c r="AT470" s="233" t="s">
        <v>247</v>
      </c>
      <c r="AU470" s="233" t="s">
        <v>83</v>
      </c>
      <c r="AV470" s="14" t="s">
        <v>83</v>
      </c>
      <c r="AW470" s="14" t="s">
        <v>37</v>
      </c>
      <c r="AX470" s="14" t="s">
        <v>76</v>
      </c>
      <c r="AY470" s="233" t="s">
        <v>236</v>
      </c>
    </row>
    <row r="471" spans="1:65" s="14" customFormat="1" ht="10.199999999999999">
      <c r="B471" s="223"/>
      <c r="C471" s="224"/>
      <c r="D471" s="209" t="s">
        <v>247</v>
      </c>
      <c r="E471" s="225" t="s">
        <v>20</v>
      </c>
      <c r="F471" s="226" t="s">
        <v>681</v>
      </c>
      <c r="G471" s="224"/>
      <c r="H471" s="227">
        <v>23.888000000000002</v>
      </c>
      <c r="I471" s="228"/>
      <c r="J471" s="224"/>
      <c r="K471" s="224"/>
      <c r="L471" s="229"/>
      <c r="M471" s="230"/>
      <c r="N471" s="231"/>
      <c r="O471" s="231"/>
      <c r="P471" s="231"/>
      <c r="Q471" s="231"/>
      <c r="R471" s="231"/>
      <c r="S471" s="231"/>
      <c r="T471" s="232"/>
      <c r="AT471" s="233" t="s">
        <v>247</v>
      </c>
      <c r="AU471" s="233" t="s">
        <v>83</v>
      </c>
      <c r="AV471" s="14" t="s">
        <v>83</v>
      </c>
      <c r="AW471" s="14" t="s">
        <v>37</v>
      </c>
      <c r="AX471" s="14" t="s">
        <v>76</v>
      </c>
      <c r="AY471" s="233" t="s">
        <v>236</v>
      </c>
    </row>
    <row r="472" spans="1:65" s="14" customFormat="1" ht="10.199999999999999">
      <c r="B472" s="223"/>
      <c r="C472" s="224"/>
      <c r="D472" s="209" t="s">
        <v>247</v>
      </c>
      <c r="E472" s="225" t="s">
        <v>20</v>
      </c>
      <c r="F472" s="226" t="s">
        <v>682</v>
      </c>
      <c r="G472" s="224"/>
      <c r="H472" s="227">
        <v>24.547000000000001</v>
      </c>
      <c r="I472" s="228"/>
      <c r="J472" s="224"/>
      <c r="K472" s="224"/>
      <c r="L472" s="229"/>
      <c r="M472" s="230"/>
      <c r="N472" s="231"/>
      <c r="O472" s="231"/>
      <c r="P472" s="231"/>
      <c r="Q472" s="231"/>
      <c r="R472" s="231"/>
      <c r="S472" s="231"/>
      <c r="T472" s="232"/>
      <c r="AT472" s="233" t="s">
        <v>247</v>
      </c>
      <c r="AU472" s="233" t="s">
        <v>83</v>
      </c>
      <c r="AV472" s="14" t="s">
        <v>83</v>
      </c>
      <c r="AW472" s="14" t="s">
        <v>37</v>
      </c>
      <c r="AX472" s="14" t="s">
        <v>76</v>
      </c>
      <c r="AY472" s="233" t="s">
        <v>236</v>
      </c>
    </row>
    <row r="473" spans="1:65" s="14" customFormat="1" ht="10.199999999999999">
      <c r="B473" s="223"/>
      <c r="C473" s="224"/>
      <c r="D473" s="209" t="s">
        <v>247</v>
      </c>
      <c r="E473" s="225" t="s">
        <v>20</v>
      </c>
      <c r="F473" s="226" t="s">
        <v>675</v>
      </c>
      <c r="G473" s="224"/>
      <c r="H473" s="227">
        <v>-1.5760000000000001</v>
      </c>
      <c r="I473" s="228"/>
      <c r="J473" s="224"/>
      <c r="K473" s="224"/>
      <c r="L473" s="229"/>
      <c r="M473" s="230"/>
      <c r="N473" s="231"/>
      <c r="O473" s="231"/>
      <c r="P473" s="231"/>
      <c r="Q473" s="231"/>
      <c r="R473" s="231"/>
      <c r="S473" s="231"/>
      <c r="T473" s="232"/>
      <c r="AT473" s="233" t="s">
        <v>247</v>
      </c>
      <c r="AU473" s="233" t="s">
        <v>83</v>
      </c>
      <c r="AV473" s="14" t="s">
        <v>83</v>
      </c>
      <c r="AW473" s="14" t="s">
        <v>37</v>
      </c>
      <c r="AX473" s="14" t="s">
        <v>76</v>
      </c>
      <c r="AY473" s="233" t="s">
        <v>236</v>
      </c>
    </row>
    <row r="474" spans="1:65" s="15" customFormat="1" ht="10.199999999999999">
      <c r="B474" s="234"/>
      <c r="C474" s="235"/>
      <c r="D474" s="209" t="s">
        <v>247</v>
      </c>
      <c r="E474" s="236" t="s">
        <v>20</v>
      </c>
      <c r="F474" s="237" t="s">
        <v>306</v>
      </c>
      <c r="G474" s="235"/>
      <c r="H474" s="238">
        <v>107.495</v>
      </c>
      <c r="I474" s="239"/>
      <c r="J474" s="235"/>
      <c r="K474" s="235"/>
      <c r="L474" s="240"/>
      <c r="M474" s="241"/>
      <c r="N474" s="242"/>
      <c r="O474" s="242"/>
      <c r="P474" s="242"/>
      <c r="Q474" s="242"/>
      <c r="R474" s="242"/>
      <c r="S474" s="242"/>
      <c r="T474" s="243"/>
      <c r="AT474" s="244" t="s">
        <v>247</v>
      </c>
      <c r="AU474" s="244" t="s">
        <v>83</v>
      </c>
      <c r="AV474" s="15" t="s">
        <v>254</v>
      </c>
      <c r="AW474" s="15" t="s">
        <v>37</v>
      </c>
      <c r="AX474" s="15" t="s">
        <v>76</v>
      </c>
      <c r="AY474" s="244" t="s">
        <v>236</v>
      </c>
    </row>
    <row r="475" spans="1:65" s="16" customFormat="1" ht="10.199999999999999">
      <c r="B475" s="245"/>
      <c r="C475" s="246"/>
      <c r="D475" s="209" t="s">
        <v>247</v>
      </c>
      <c r="E475" s="247" t="s">
        <v>20</v>
      </c>
      <c r="F475" s="248" t="s">
        <v>309</v>
      </c>
      <c r="G475" s="246"/>
      <c r="H475" s="249">
        <v>201.137</v>
      </c>
      <c r="I475" s="250"/>
      <c r="J475" s="246"/>
      <c r="K475" s="246"/>
      <c r="L475" s="251"/>
      <c r="M475" s="252"/>
      <c r="N475" s="253"/>
      <c r="O475" s="253"/>
      <c r="P475" s="253"/>
      <c r="Q475" s="253"/>
      <c r="R475" s="253"/>
      <c r="S475" s="253"/>
      <c r="T475" s="254"/>
      <c r="AT475" s="255" t="s">
        <v>247</v>
      </c>
      <c r="AU475" s="255" t="s">
        <v>83</v>
      </c>
      <c r="AV475" s="16" t="s">
        <v>243</v>
      </c>
      <c r="AW475" s="16" t="s">
        <v>37</v>
      </c>
      <c r="AX475" s="16" t="s">
        <v>22</v>
      </c>
      <c r="AY475" s="255" t="s">
        <v>236</v>
      </c>
    </row>
    <row r="476" spans="1:65" s="2" customFormat="1" ht="22.8">
      <c r="A476" s="36"/>
      <c r="B476" s="37"/>
      <c r="C476" s="196" t="s">
        <v>683</v>
      </c>
      <c r="D476" s="196" t="s">
        <v>238</v>
      </c>
      <c r="E476" s="197" t="s">
        <v>684</v>
      </c>
      <c r="F476" s="198" t="s">
        <v>685</v>
      </c>
      <c r="G476" s="199" t="s">
        <v>241</v>
      </c>
      <c r="H476" s="200">
        <v>89.808000000000007</v>
      </c>
      <c r="I476" s="201"/>
      <c r="J476" s="202">
        <f>ROUND(I476*H476,2)</f>
        <v>0</v>
      </c>
      <c r="K476" s="198" t="s">
        <v>242</v>
      </c>
      <c r="L476" s="41"/>
      <c r="M476" s="203" t="s">
        <v>20</v>
      </c>
      <c r="N476" s="204" t="s">
        <v>47</v>
      </c>
      <c r="O476" s="66"/>
      <c r="P476" s="205">
        <f>O476*H476</f>
        <v>0</v>
      </c>
      <c r="Q476" s="205">
        <v>0</v>
      </c>
      <c r="R476" s="205">
        <f>Q476*H476</f>
        <v>0</v>
      </c>
      <c r="S476" s="205">
        <v>1.8</v>
      </c>
      <c r="T476" s="206">
        <f>S476*H476</f>
        <v>161.65440000000001</v>
      </c>
      <c r="U476" s="36"/>
      <c r="V476" s="36"/>
      <c r="W476" s="36"/>
      <c r="X476" s="36"/>
      <c r="Y476" s="36"/>
      <c r="Z476" s="36"/>
      <c r="AA476" s="36"/>
      <c r="AB476" s="36"/>
      <c r="AC476" s="36"/>
      <c r="AD476" s="36"/>
      <c r="AE476" s="36"/>
      <c r="AR476" s="207" t="s">
        <v>243</v>
      </c>
      <c r="AT476" s="207" t="s">
        <v>238</v>
      </c>
      <c r="AU476" s="207" t="s">
        <v>83</v>
      </c>
      <c r="AY476" s="19" t="s">
        <v>236</v>
      </c>
      <c r="BE476" s="208">
        <f>IF(N476="základní",J476,0)</f>
        <v>0</v>
      </c>
      <c r="BF476" s="208">
        <f>IF(N476="snížená",J476,0)</f>
        <v>0</v>
      </c>
      <c r="BG476" s="208">
        <f>IF(N476="zákl. přenesená",J476,0)</f>
        <v>0</v>
      </c>
      <c r="BH476" s="208">
        <f>IF(N476="sníž. přenesená",J476,0)</f>
        <v>0</v>
      </c>
      <c r="BI476" s="208">
        <f>IF(N476="nulová",J476,0)</f>
        <v>0</v>
      </c>
      <c r="BJ476" s="19" t="s">
        <v>22</v>
      </c>
      <c r="BK476" s="208">
        <f>ROUND(I476*H476,2)</f>
        <v>0</v>
      </c>
      <c r="BL476" s="19" t="s">
        <v>243</v>
      </c>
      <c r="BM476" s="207" t="s">
        <v>686</v>
      </c>
    </row>
    <row r="477" spans="1:65" s="2" customFormat="1" ht="38.4">
      <c r="A477" s="36"/>
      <c r="B477" s="37"/>
      <c r="C477" s="38"/>
      <c r="D477" s="209" t="s">
        <v>245</v>
      </c>
      <c r="E477" s="38"/>
      <c r="F477" s="210" t="s">
        <v>687</v>
      </c>
      <c r="G477" s="38"/>
      <c r="H477" s="38"/>
      <c r="I477" s="118"/>
      <c r="J477" s="38"/>
      <c r="K477" s="38"/>
      <c r="L477" s="41"/>
      <c r="M477" s="211"/>
      <c r="N477" s="212"/>
      <c r="O477" s="66"/>
      <c r="P477" s="66"/>
      <c r="Q477" s="66"/>
      <c r="R477" s="66"/>
      <c r="S477" s="66"/>
      <c r="T477" s="67"/>
      <c r="U477" s="36"/>
      <c r="V477" s="36"/>
      <c r="W477" s="36"/>
      <c r="X477" s="36"/>
      <c r="Y477" s="36"/>
      <c r="Z477" s="36"/>
      <c r="AA477" s="36"/>
      <c r="AB477" s="36"/>
      <c r="AC477" s="36"/>
      <c r="AD477" s="36"/>
      <c r="AE477" s="36"/>
      <c r="AT477" s="19" t="s">
        <v>245</v>
      </c>
      <c r="AU477" s="19" t="s">
        <v>83</v>
      </c>
    </row>
    <row r="478" spans="1:65" s="13" customFormat="1" ht="10.199999999999999">
      <c r="B478" s="213"/>
      <c r="C478" s="214"/>
      <c r="D478" s="209" t="s">
        <v>247</v>
      </c>
      <c r="E478" s="215" t="s">
        <v>20</v>
      </c>
      <c r="F478" s="216" t="s">
        <v>304</v>
      </c>
      <c r="G478" s="214"/>
      <c r="H478" s="215" t="s">
        <v>20</v>
      </c>
      <c r="I478" s="217"/>
      <c r="J478" s="214"/>
      <c r="K478" s="214"/>
      <c r="L478" s="218"/>
      <c r="M478" s="219"/>
      <c r="N478" s="220"/>
      <c r="O478" s="220"/>
      <c r="P478" s="220"/>
      <c r="Q478" s="220"/>
      <c r="R478" s="220"/>
      <c r="S478" s="220"/>
      <c r="T478" s="221"/>
      <c r="AT478" s="222" t="s">
        <v>247</v>
      </c>
      <c r="AU478" s="222" t="s">
        <v>83</v>
      </c>
      <c r="AV478" s="13" t="s">
        <v>22</v>
      </c>
      <c r="AW478" s="13" t="s">
        <v>37</v>
      </c>
      <c r="AX478" s="13" t="s">
        <v>76</v>
      </c>
      <c r="AY478" s="222" t="s">
        <v>236</v>
      </c>
    </row>
    <row r="479" spans="1:65" s="14" customFormat="1" ht="10.199999999999999">
      <c r="B479" s="223"/>
      <c r="C479" s="224"/>
      <c r="D479" s="209" t="s">
        <v>247</v>
      </c>
      <c r="E479" s="225" t="s">
        <v>20</v>
      </c>
      <c r="F479" s="226" t="s">
        <v>688</v>
      </c>
      <c r="G479" s="224"/>
      <c r="H479" s="227">
        <v>3.835</v>
      </c>
      <c r="I479" s="228"/>
      <c r="J479" s="224"/>
      <c r="K479" s="224"/>
      <c r="L479" s="229"/>
      <c r="M479" s="230"/>
      <c r="N479" s="231"/>
      <c r="O479" s="231"/>
      <c r="P479" s="231"/>
      <c r="Q479" s="231"/>
      <c r="R479" s="231"/>
      <c r="S479" s="231"/>
      <c r="T479" s="232"/>
      <c r="AT479" s="233" t="s">
        <v>247</v>
      </c>
      <c r="AU479" s="233" t="s">
        <v>83</v>
      </c>
      <c r="AV479" s="14" t="s">
        <v>83</v>
      </c>
      <c r="AW479" s="14" t="s">
        <v>37</v>
      </c>
      <c r="AX479" s="14" t="s">
        <v>76</v>
      </c>
      <c r="AY479" s="233" t="s">
        <v>236</v>
      </c>
    </row>
    <row r="480" spans="1:65" s="14" customFormat="1" ht="10.199999999999999">
      <c r="B480" s="223"/>
      <c r="C480" s="224"/>
      <c r="D480" s="209" t="s">
        <v>247</v>
      </c>
      <c r="E480" s="225" t="s">
        <v>20</v>
      </c>
      <c r="F480" s="226" t="s">
        <v>689</v>
      </c>
      <c r="G480" s="224"/>
      <c r="H480" s="227">
        <v>-1.667</v>
      </c>
      <c r="I480" s="228"/>
      <c r="J480" s="224"/>
      <c r="K480" s="224"/>
      <c r="L480" s="229"/>
      <c r="M480" s="230"/>
      <c r="N480" s="231"/>
      <c r="O480" s="231"/>
      <c r="P480" s="231"/>
      <c r="Q480" s="231"/>
      <c r="R480" s="231"/>
      <c r="S480" s="231"/>
      <c r="T480" s="232"/>
      <c r="AT480" s="233" t="s">
        <v>247</v>
      </c>
      <c r="AU480" s="233" t="s">
        <v>83</v>
      </c>
      <c r="AV480" s="14" t="s">
        <v>83</v>
      </c>
      <c r="AW480" s="14" t="s">
        <v>37</v>
      </c>
      <c r="AX480" s="14" t="s">
        <v>76</v>
      </c>
      <c r="AY480" s="233" t="s">
        <v>236</v>
      </c>
    </row>
    <row r="481" spans="2:51" s="14" customFormat="1" ht="10.199999999999999">
      <c r="B481" s="223"/>
      <c r="C481" s="224"/>
      <c r="D481" s="209" t="s">
        <v>247</v>
      </c>
      <c r="E481" s="225" t="s">
        <v>20</v>
      </c>
      <c r="F481" s="226" t="s">
        <v>690</v>
      </c>
      <c r="G481" s="224"/>
      <c r="H481" s="227">
        <v>23.669</v>
      </c>
      <c r="I481" s="228"/>
      <c r="J481" s="224"/>
      <c r="K481" s="224"/>
      <c r="L481" s="229"/>
      <c r="M481" s="230"/>
      <c r="N481" s="231"/>
      <c r="O481" s="231"/>
      <c r="P481" s="231"/>
      <c r="Q481" s="231"/>
      <c r="R481" s="231"/>
      <c r="S481" s="231"/>
      <c r="T481" s="232"/>
      <c r="AT481" s="233" t="s">
        <v>247</v>
      </c>
      <c r="AU481" s="233" t="s">
        <v>83</v>
      </c>
      <c r="AV481" s="14" t="s">
        <v>83</v>
      </c>
      <c r="AW481" s="14" t="s">
        <v>37</v>
      </c>
      <c r="AX481" s="14" t="s">
        <v>76</v>
      </c>
      <c r="AY481" s="233" t="s">
        <v>236</v>
      </c>
    </row>
    <row r="482" spans="2:51" s="14" customFormat="1" ht="10.199999999999999">
      <c r="B482" s="223"/>
      <c r="C482" s="224"/>
      <c r="D482" s="209" t="s">
        <v>247</v>
      </c>
      <c r="E482" s="225" t="s">
        <v>20</v>
      </c>
      <c r="F482" s="226" t="s">
        <v>691</v>
      </c>
      <c r="G482" s="224"/>
      <c r="H482" s="227">
        <v>-1.4179999999999999</v>
      </c>
      <c r="I482" s="228"/>
      <c r="J482" s="224"/>
      <c r="K482" s="224"/>
      <c r="L482" s="229"/>
      <c r="M482" s="230"/>
      <c r="N482" s="231"/>
      <c r="O482" s="231"/>
      <c r="P482" s="231"/>
      <c r="Q482" s="231"/>
      <c r="R482" s="231"/>
      <c r="S482" s="231"/>
      <c r="T482" s="232"/>
      <c r="AT482" s="233" t="s">
        <v>247</v>
      </c>
      <c r="AU482" s="233" t="s">
        <v>83</v>
      </c>
      <c r="AV482" s="14" t="s">
        <v>83</v>
      </c>
      <c r="AW482" s="14" t="s">
        <v>37</v>
      </c>
      <c r="AX482" s="14" t="s">
        <v>76</v>
      </c>
      <c r="AY482" s="233" t="s">
        <v>236</v>
      </c>
    </row>
    <row r="483" spans="2:51" s="14" customFormat="1" ht="10.199999999999999">
      <c r="B483" s="223"/>
      <c r="C483" s="224"/>
      <c r="D483" s="209" t="s">
        <v>247</v>
      </c>
      <c r="E483" s="225" t="s">
        <v>20</v>
      </c>
      <c r="F483" s="226" t="s">
        <v>692</v>
      </c>
      <c r="G483" s="224"/>
      <c r="H483" s="227">
        <v>-0.433</v>
      </c>
      <c r="I483" s="228"/>
      <c r="J483" s="224"/>
      <c r="K483" s="224"/>
      <c r="L483" s="229"/>
      <c r="M483" s="230"/>
      <c r="N483" s="231"/>
      <c r="O483" s="231"/>
      <c r="P483" s="231"/>
      <c r="Q483" s="231"/>
      <c r="R483" s="231"/>
      <c r="S483" s="231"/>
      <c r="T483" s="232"/>
      <c r="AT483" s="233" t="s">
        <v>247</v>
      </c>
      <c r="AU483" s="233" t="s">
        <v>83</v>
      </c>
      <c r="AV483" s="14" t="s">
        <v>83</v>
      </c>
      <c r="AW483" s="14" t="s">
        <v>37</v>
      </c>
      <c r="AX483" s="14" t="s">
        <v>76</v>
      </c>
      <c r="AY483" s="233" t="s">
        <v>236</v>
      </c>
    </row>
    <row r="484" spans="2:51" s="14" customFormat="1" ht="10.199999999999999">
      <c r="B484" s="223"/>
      <c r="C484" s="224"/>
      <c r="D484" s="209" t="s">
        <v>247</v>
      </c>
      <c r="E484" s="225" t="s">
        <v>20</v>
      </c>
      <c r="F484" s="226" t="s">
        <v>693</v>
      </c>
      <c r="G484" s="224"/>
      <c r="H484" s="227">
        <v>2.73</v>
      </c>
      <c r="I484" s="228"/>
      <c r="J484" s="224"/>
      <c r="K484" s="224"/>
      <c r="L484" s="229"/>
      <c r="M484" s="230"/>
      <c r="N484" s="231"/>
      <c r="O484" s="231"/>
      <c r="P484" s="231"/>
      <c r="Q484" s="231"/>
      <c r="R484" s="231"/>
      <c r="S484" s="231"/>
      <c r="T484" s="232"/>
      <c r="AT484" s="233" t="s">
        <v>247</v>
      </c>
      <c r="AU484" s="233" t="s">
        <v>83</v>
      </c>
      <c r="AV484" s="14" t="s">
        <v>83</v>
      </c>
      <c r="AW484" s="14" t="s">
        <v>37</v>
      </c>
      <c r="AX484" s="14" t="s">
        <v>76</v>
      </c>
      <c r="AY484" s="233" t="s">
        <v>236</v>
      </c>
    </row>
    <row r="485" spans="2:51" s="14" customFormat="1" ht="10.199999999999999">
      <c r="B485" s="223"/>
      <c r="C485" s="224"/>
      <c r="D485" s="209" t="s">
        <v>247</v>
      </c>
      <c r="E485" s="225" t="s">
        <v>20</v>
      </c>
      <c r="F485" s="226" t="s">
        <v>694</v>
      </c>
      <c r="G485" s="224"/>
      <c r="H485" s="227">
        <v>3.2120000000000002</v>
      </c>
      <c r="I485" s="228"/>
      <c r="J485" s="224"/>
      <c r="K485" s="224"/>
      <c r="L485" s="229"/>
      <c r="M485" s="230"/>
      <c r="N485" s="231"/>
      <c r="O485" s="231"/>
      <c r="P485" s="231"/>
      <c r="Q485" s="231"/>
      <c r="R485" s="231"/>
      <c r="S485" s="231"/>
      <c r="T485" s="232"/>
      <c r="AT485" s="233" t="s">
        <v>247</v>
      </c>
      <c r="AU485" s="233" t="s">
        <v>83</v>
      </c>
      <c r="AV485" s="14" t="s">
        <v>83</v>
      </c>
      <c r="AW485" s="14" t="s">
        <v>37</v>
      </c>
      <c r="AX485" s="14" t="s">
        <v>76</v>
      </c>
      <c r="AY485" s="233" t="s">
        <v>236</v>
      </c>
    </row>
    <row r="486" spans="2:51" s="14" customFormat="1" ht="10.199999999999999">
      <c r="B486" s="223"/>
      <c r="C486" s="224"/>
      <c r="D486" s="209" t="s">
        <v>247</v>
      </c>
      <c r="E486" s="225" t="s">
        <v>20</v>
      </c>
      <c r="F486" s="226" t="s">
        <v>695</v>
      </c>
      <c r="G486" s="224"/>
      <c r="H486" s="227">
        <v>7.0810000000000004</v>
      </c>
      <c r="I486" s="228"/>
      <c r="J486" s="224"/>
      <c r="K486" s="224"/>
      <c r="L486" s="229"/>
      <c r="M486" s="230"/>
      <c r="N486" s="231"/>
      <c r="O486" s="231"/>
      <c r="P486" s="231"/>
      <c r="Q486" s="231"/>
      <c r="R486" s="231"/>
      <c r="S486" s="231"/>
      <c r="T486" s="232"/>
      <c r="AT486" s="233" t="s">
        <v>247</v>
      </c>
      <c r="AU486" s="233" t="s">
        <v>83</v>
      </c>
      <c r="AV486" s="14" t="s">
        <v>83</v>
      </c>
      <c r="AW486" s="14" t="s">
        <v>37</v>
      </c>
      <c r="AX486" s="14" t="s">
        <v>76</v>
      </c>
      <c r="AY486" s="233" t="s">
        <v>236</v>
      </c>
    </row>
    <row r="487" spans="2:51" s="14" customFormat="1" ht="10.199999999999999">
      <c r="B487" s="223"/>
      <c r="C487" s="224"/>
      <c r="D487" s="209" t="s">
        <v>247</v>
      </c>
      <c r="E487" s="225" t="s">
        <v>20</v>
      </c>
      <c r="F487" s="226" t="s">
        <v>696</v>
      </c>
      <c r="G487" s="224"/>
      <c r="H487" s="227">
        <v>1.784</v>
      </c>
      <c r="I487" s="228"/>
      <c r="J487" s="224"/>
      <c r="K487" s="224"/>
      <c r="L487" s="229"/>
      <c r="M487" s="230"/>
      <c r="N487" s="231"/>
      <c r="O487" s="231"/>
      <c r="P487" s="231"/>
      <c r="Q487" s="231"/>
      <c r="R487" s="231"/>
      <c r="S487" s="231"/>
      <c r="T487" s="232"/>
      <c r="AT487" s="233" t="s">
        <v>247</v>
      </c>
      <c r="AU487" s="233" t="s">
        <v>83</v>
      </c>
      <c r="AV487" s="14" t="s">
        <v>83</v>
      </c>
      <c r="AW487" s="14" t="s">
        <v>37</v>
      </c>
      <c r="AX487" s="14" t="s">
        <v>76</v>
      </c>
      <c r="AY487" s="233" t="s">
        <v>236</v>
      </c>
    </row>
    <row r="488" spans="2:51" s="14" customFormat="1" ht="10.199999999999999">
      <c r="B488" s="223"/>
      <c r="C488" s="224"/>
      <c r="D488" s="209" t="s">
        <v>247</v>
      </c>
      <c r="E488" s="225" t="s">
        <v>20</v>
      </c>
      <c r="F488" s="226" t="s">
        <v>697</v>
      </c>
      <c r="G488" s="224"/>
      <c r="H488" s="227">
        <v>3.9470000000000001</v>
      </c>
      <c r="I488" s="228"/>
      <c r="J488" s="224"/>
      <c r="K488" s="224"/>
      <c r="L488" s="229"/>
      <c r="M488" s="230"/>
      <c r="N488" s="231"/>
      <c r="O488" s="231"/>
      <c r="P488" s="231"/>
      <c r="Q488" s="231"/>
      <c r="R488" s="231"/>
      <c r="S488" s="231"/>
      <c r="T488" s="232"/>
      <c r="AT488" s="233" t="s">
        <v>247</v>
      </c>
      <c r="AU488" s="233" t="s">
        <v>83</v>
      </c>
      <c r="AV488" s="14" t="s">
        <v>83</v>
      </c>
      <c r="AW488" s="14" t="s">
        <v>37</v>
      </c>
      <c r="AX488" s="14" t="s">
        <v>76</v>
      </c>
      <c r="AY488" s="233" t="s">
        <v>236</v>
      </c>
    </row>
    <row r="489" spans="2:51" s="14" customFormat="1" ht="10.199999999999999">
      <c r="B489" s="223"/>
      <c r="C489" s="224"/>
      <c r="D489" s="209" t="s">
        <v>247</v>
      </c>
      <c r="E489" s="225" t="s">
        <v>20</v>
      </c>
      <c r="F489" s="226" t="s">
        <v>698</v>
      </c>
      <c r="G489" s="224"/>
      <c r="H489" s="227">
        <v>-0.47299999999999998</v>
      </c>
      <c r="I489" s="228"/>
      <c r="J489" s="224"/>
      <c r="K489" s="224"/>
      <c r="L489" s="229"/>
      <c r="M489" s="230"/>
      <c r="N489" s="231"/>
      <c r="O489" s="231"/>
      <c r="P489" s="231"/>
      <c r="Q489" s="231"/>
      <c r="R489" s="231"/>
      <c r="S489" s="231"/>
      <c r="T489" s="232"/>
      <c r="AT489" s="233" t="s">
        <v>247</v>
      </c>
      <c r="AU489" s="233" t="s">
        <v>83</v>
      </c>
      <c r="AV489" s="14" t="s">
        <v>83</v>
      </c>
      <c r="AW489" s="14" t="s">
        <v>37</v>
      </c>
      <c r="AX489" s="14" t="s">
        <v>76</v>
      </c>
      <c r="AY489" s="233" t="s">
        <v>236</v>
      </c>
    </row>
    <row r="490" spans="2:51" s="15" customFormat="1" ht="10.199999999999999">
      <c r="B490" s="234"/>
      <c r="C490" s="235"/>
      <c r="D490" s="209" t="s">
        <v>247</v>
      </c>
      <c r="E490" s="236" t="s">
        <v>20</v>
      </c>
      <c r="F490" s="237" t="s">
        <v>306</v>
      </c>
      <c r="G490" s="235"/>
      <c r="H490" s="238">
        <v>42.267000000000003</v>
      </c>
      <c r="I490" s="239"/>
      <c r="J490" s="235"/>
      <c r="K490" s="235"/>
      <c r="L490" s="240"/>
      <c r="M490" s="241"/>
      <c r="N490" s="242"/>
      <c r="O490" s="242"/>
      <c r="P490" s="242"/>
      <c r="Q490" s="242"/>
      <c r="R490" s="242"/>
      <c r="S490" s="242"/>
      <c r="T490" s="243"/>
      <c r="AT490" s="244" t="s">
        <v>247</v>
      </c>
      <c r="AU490" s="244" t="s">
        <v>83</v>
      </c>
      <c r="AV490" s="15" t="s">
        <v>254</v>
      </c>
      <c r="AW490" s="15" t="s">
        <v>37</v>
      </c>
      <c r="AX490" s="15" t="s">
        <v>76</v>
      </c>
      <c r="AY490" s="244" t="s">
        <v>236</v>
      </c>
    </row>
    <row r="491" spans="2:51" s="13" customFormat="1" ht="10.199999999999999">
      <c r="B491" s="213"/>
      <c r="C491" s="214"/>
      <c r="D491" s="209" t="s">
        <v>247</v>
      </c>
      <c r="E491" s="215" t="s">
        <v>20</v>
      </c>
      <c r="F491" s="216" t="s">
        <v>307</v>
      </c>
      <c r="G491" s="214"/>
      <c r="H491" s="215" t="s">
        <v>20</v>
      </c>
      <c r="I491" s="217"/>
      <c r="J491" s="214"/>
      <c r="K491" s="214"/>
      <c r="L491" s="218"/>
      <c r="M491" s="219"/>
      <c r="N491" s="220"/>
      <c r="O491" s="220"/>
      <c r="P491" s="220"/>
      <c r="Q491" s="220"/>
      <c r="R491" s="220"/>
      <c r="S491" s="220"/>
      <c r="T491" s="221"/>
      <c r="AT491" s="222" t="s">
        <v>247</v>
      </c>
      <c r="AU491" s="222" t="s">
        <v>83</v>
      </c>
      <c r="AV491" s="13" t="s">
        <v>22</v>
      </c>
      <c r="AW491" s="13" t="s">
        <v>37</v>
      </c>
      <c r="AX491" s="13" t="s">
        <v>76</v>
      </c>
      <c r="AY491" s="222" t="s">
        <v>236</v>
      </c>
    </row>
    <row r="492" spans="2:51" s="14" customFormat="1" ht="10.199999999999999">
      <c r="B492" s="223"/>
      <c r="C492" s="224"/>
      <c r="D492" s="209" t="s">
        <v>247</v>
      </c>
      <c r="E492" s="225" t="s">
        <v>20</v>
      </c>
      <c r="F492" s="226" t="s">
        <v>699</v>
      </c>
      <c r="G492" s="224"/>
      <c r="H492" s="227">
        <v>8.3539999999999992</v>
      </c>
      <c r="I492" s="228"/>
      <c r="J492" s="224"/>
      <c r="K492" s="224"/>
      <c r="L492" s="229"/>
      <c r="M492" s="230"/>
      <c r="N492" s="231"/>
      <c r="O492" s="231"/>
      <c r="P492" s="231"/>
      <c r="Q492" s="231"/>
      <c r="R492" s="231"/>
      <c r="S492" s="231"/>
      <c r="T492" s="232"/>
      <c r="AT492" s="233" t="s">
        <v>247</v>
      </c>
      <c r="AU492" s="233" t="s">
        <v>83</v>
      </c>
      <c r="AV492" s="14" t="s">
        <v>83</v>
      </c>
      <c r="AW492" s="14" t="s">
        <v>37</v>
      </c>
      <c r="AX492" s="14" t="s">
        <v>76</v>
      </c>
      <c r="AY492" s="233" t="s">
        <v>236</v>
      </c>
    </row>
    <row r="493" spans="2:51" s="14" customFormat="1" ht="10.199999999999999">
      <c r="B493" s="223"/>
      <c r="C493" s="224"/>
      <c r="D493" s="209" t="s">
        <v>247</v>
      </c>
      <c r="E493" s="225" t="s">
        <v>20</v>
      </c>
      <c r="F493" s="226" t="s">
        <v>700</v>
      </c>
      <c r="G493" s="224"/>
      <c r="H493" s="227">
        <v>-0.53600000000000003</v>
      </c>
      <c r="I493" s="228"/>
      <c r="J493" s="224"/>
      <c r="K493" s="224"/>
      <c r="L493" s="229"/>
      <c r="M493" s="230"/>
      <c r="N493" s="231"/>
      <c r="O493" s="231"/>
      <c r="P493" s="231"/>
      <c r="Q493" s="231"/>
      <c r="R493" s="231"/>
      <c r="S493" s="231"/>
      <c r="T493" s="232"/>
      <c r="AT493" s="233" t="s">
        <v>247</v>
      </c>
      <c r="AU493" s="233" t="s">
        <v>83</v>
      </c>
      <c r="AV493" s="14" t="s">
        <v>83</v>
      </c>
      <c r="AW493" s="14" t="s">
        <v>37</v>
      </c>
      <c r="AX493" s="14" t="s">
        <v>76</v>
      </c>
      <c r="AY493" s="233" t="s">
        <v>236</v>
      </c>
    </row>
    <row r="494" spans="2:51" s="14" customFormat="1" ht="10.199999999999999">
      <c r="B494" s="223"/>
      <c r="C494" s="224"/>
      <c r="D494" s="209" t="s">
        <v>247</v>
      </c>
      <c r="E494" s="225" t="s">
        <v>20</v>
      </c>
      <c r="F494" s="226" t="s">
        <v>701</v>
      </c>
      <c r="G494" s="224"/>
      <c r="H494" s="227">
        <v>5.9950000000000001</v>
      </c>
      <c r="I494" s="228"/>
      <c r="J494" s="224"/>
      <c r="K494" s="224"/>
      <c r="L494" s="229"/>
      <c r="M494" s="230"/>
      <c r="N494" s="231"/>
      <c r="O494" s="231"/>
      <c r="P494" s="231"/>
      <c r="Q494" s="231"/>
      <c r="R494" s="231"/>
      <c r="S494" s="231"/>
      <c r="T494" s="232"/>
      <c r="AT494" s="233" t="s">
        <v>247</v>
      </c>
      <c r="AU494" s="233" t="s">
        <v>83</v>
      </c>
      <c r="AV494" s="14" t="s">
        <v>83</v>
      </c>
      <c r="AW494" s="14" t="s">
        <v>37</v>
      </c>
      <c r="AX494" s="14" t="s">
        <v>76</v>
      </c>
      <c r="AY494" s="233" t="s">
        <v>236</v>
      </c>
    </row>
    <row r="495" spans="2:51" s="14" customFormat="1" ht="10.199999999999999">
      <c r="B495" s="223"/>
      <c r="C495" s="224"/>
      <c r="D495" s="209" t="s">
        <v>247</v>
      </c>
      <c r="E495" s="225" t="s">
        <v>20</v>
      </c>
      <c r="F495" s="226" t="s">
        <v>702</v>
      </c>
      <c r="G495" s="224"/>
      <c r="H495" s="227">
        <v>5.4050000000000002</v>
      </c>
      <c r="I495" s="228"/>
      <c r="J495" s="224"/>
      <c r="K495" s="224"/>
      <c r="L495" s="229"/>
      <c r="M495" s="230"/>
      <c r="N495" s="231"/>
      <c r="O495" s="231"/>
      <c r="P495" s="231"/>
      <c r="Q495" s="231"/>
      <c r="R495" s="231"/>
      <c r="S495" s="231"/>
      <c r="T495" s="232"/>
      <c r="AT495" s="233" t="s">
        <v>247</v>
      </c>
      <c r="AU495" s="233" t="s">
        <v>83</v>
      </c>
      <c r="AV495" s="14" t="s">
        <v>83</v>
      </c>
      <c r="AW495" s="14" t="s">
        <v>37</v>
      </c>
      <c r="AX495" s="14" t="s">
        <v>76</v>
      </c>
      <c r="AY495" s="233" t="s">
        <v>236</v>
      </c>
    </row>
    <row r="496" spans="2:51" s="14" customFormat="1" ht="10.199999999999999">
      <c r="B496" s="223"/>
      <c r="C496" s="224"/>
      <c r="D496" s="209" t="s">
        <v>247</v>
      </c>
      <c r="E496" s="225" t="s">
        <v>20</v>
      </c>
      <c r="F496" s="226" t="s">
        <v>703</v>
      </c>
      <c r="G496" s="224"/>
      <c r="H496" s="227">
        <v>4.4960000000000004</v>
      </c>
      <c r="I496" s="228"/>
      <c r="J496" s="224"/>
      <c r="K496" s="224"/>
      <c r="L496" s="229"/>
      <c r="M496" s="230"/>
      <c r="N496" s="231"/>
      <c r="O496" s="231"/>
      <c r="P496" s="231"/>
      <c r="Q496" s="231"/>
      <c r="R496" s="231"/>
      <c r="S496" s="231"/>
      <c r="T496" s="232"/>
      <c r="AT496" s="233" t="s">
        <v>247</v>
      </c>
      <c r="AU496" s="233" t="s">
        <v>83</v>
      </c>
      <c r="AV496" s="14" t="s">
        <v>83</v>
      </c>
      <c r="AW496" s="14" t="s">
        <v>37</v>
      </c>
      <c r="AX496" s="14" t="s">
        <v>76</v>
      </c>
      <c r="AY496" s="233" t="s">
        <v>236</v>
      </c>
    </row>
    <row r="497" spans="1:65" s="14" customFormat="1" ht="10.199999999999999">
      <c r="B497" s="223"/>
      <c r="C497" s="224"/>
      <c r="D497" s="209" t="s">
        <v>247</v>
      </c>
      <c r="E497" s="225" t="s">
        <v>20</v>
      </c>
      <c r="F497" s="226" t="s">
        <v>704</v>
      </c>
      <c r="G497" s="224"/>
      <c r="H497" s="227">
        <v>2.2109999999999999</v>
      </c>
      <c r="I497" s="228"/>
      <c r="J497" s="224"/>
      <c r="K497" s="224"/>
      <c r="L497" s="229"/>
      <c r="M497" s="230"/>
      <c r="N497" s="231"/>
      <c r="O497" s="231"/>
      <c r="P497" s="231"/>
      <c r="Q497" s="231"/>
      <c r="R497" s="231"/>
      <c r="S497" s="231"/>
      <c r="T497" s="232"/>
      <c r="AT497" s="233" t="s">
        <v>247</v>
      </c>
      <c r="AU497" s="233" t="s">
        <v>83</v>
      </c>
      <c r="AV497" s="14" t="s">
        <v>83</v>
      </c>
      <c r="AW497" s="14" t="s">
        <v>37</v>
      </c>
      <c r="AX497" s="14" t="s">
        <v>76</v>
      </c>
      <c r="AY497" s="233" t="s">
        <v>236</v>
      </c>
    </row>
    <row r="498" spans="1:65" s="14" customFormat="1" ht="10.199999999999999">
      <c r="B498" s="223"/>
      <c r="C498" s="224"/>
      <c r="D498" s="209" t="s">
        <v>247</v>
      </c>
      <c r="E498" s="225" t="s">
        <v>20</v>
      </c>
      <c r="F498" s="226" t="s">
        <v>705</v>
      </c>
      <c r="G498" s="224"/>
      <c r="H498" s="227">
        <v>13.077999999999999</v>
      </c>
      <c r="I498" s="228"/>
      <c r="J498" s="224"/>
      <c r="K498" s="224"/>
      <c r="L498" s="229"/>
      <c r="M498" s="230"/>
      <c r="N498" s="231"/>
      <c r="O498" s="231"/>
      <c r="P498" s="231"/>
      <c r="Q498" s="231"/>
      <c r="R498" s="231"/>
      <c r="S498" s="231"/>
      <c r="T498" s="232"/>
      <c r="AT498" s="233" t="s">
        <v>247</v>
      </c>
      <c r="AU498" s="233" t="s">
        <v>83</v>
      </c>
      <c r="AV498" s="14" t="s">
        <v>83</v>
      </c>
      <c r="AW498" s="14" t="s">
        <v>37</v>
      </c>
      <c r="AX498" s="14" t="s">
        <v>76</v>
      </c>
      <c r="AY498" s="233" t="s">
        <v>236</v>
      </c>
    </row>
    <row r="499" spans="1:65" s="14" customFormat="1" ht="10.199999999999999">
      <c r="B499" s="223"/>
      <c r="C499" s="224"/>
      <c r="D499" s="209" t="s">
        <v>247</v>
      </c>
      <c r="E499" s="225" t="s">
        <v>20</v>
      </c>
      <c r="F499" s="226" t="s">
        <v>706</v>
      </c>
      <c r="G499" s="224"/>
      <c r="H499" s="227">
        <v>-7.0919999999999996</v>
      </c>
      <c r="I499" s="228"/>
      <c r="J499" s="224"/>
      <c r="K499" s="224"/>
      <c r="L499" s="229"/>
      <c r="M499" s="230"/>
      <c r="N499" s="231"/>
      <c r="O499" s="231"/>
      <c r="P499" s="231"/>
      <c r="Q499" s="231"/>
      <c r="R499" s="231"/>
      <c r="S499" s="231"/>
      <c r="T499" s="232"/>
      <c r="AT499" s="233" t="s">
        <v>247</v>
      </c>
      <c r="AU499" s="233" t="s">
        <v>83</v>
      </c>
      <c r="AV499" s="14" t="s">
        <v>83</v>
      </c>
      <c r="AW499" s="14" t="s">
        <v>37</v>
      </c>
      <c r="AX499" s="14" t="s">
        <v>76</v>
      </c>
      <c r="AY499" s="233" t="s">
        <v>236</v>
      </c>
    </row>
    <row r="500" spans="1:65" s="14" customFormat="1" ht="10.199999999999999">
      <c r="B500" s="223"/>
      <c r="C500" s="224"/>
      <c r="D500" s="209" t="s">
        <v>247</v>
      </c>
      <c r="E500" s="225" t="s">
        <v>20</v>
      </c>
      <c r="F500" s="226" t="s">
        <v>707</v>
      </c>
      <c r="G500" s="224"/>
      <c r="H500" s="227">
        <v>1.99</v>
      </c>
      <c r="I500" s="228"/>
      <c r="J500" s="224"/>
      <c r="K500" s="224"/>
      <c r="L500" s="229"/>
      <c r="M500" s="230"/>
      <c r="N500" s="231"/>
      <c r="O500" s="231"/>
      <c r="P500" s="231"/>
      <c r="Q500" s="231"/>
      <c r="R500" s="231"/>
      <c r="S500" s="231"/>
      <c r="T500" s="232"/>
      <c r="AT500" s="233" t="s">
        <v>247</v>
      </c>
      <c r="AU500" s="233" t="s">
        <v>83</v>
      </c>
      <c r="AV500" s="14" t="s">
        <v>83</v>
      </c>
      <c r="AW500" s="14" t="s">
        <v>37</v>
      </c>
      <c r="AX500" s="14" t="s">
        <v>76</v>
      </c>
      <c r="AY500" s="233" t="s">
        <v>236</v>
      </c>
    </row>
    <row r="501" spans="1:65" s="14" customFormat="1" ht="10.199999999999999">
      <c r="B501" s="223"/>
      <c r="C501" s="224"/>
      <c r="D501" s="209" t="s">
        <v>247</v>
      </c>
      <c r="E501" s="225" t="s">
        <v>20</v>
      </c>
      <c r="F501" s="226" t="s">
        <v>708</v>
      </c>
      <c r="G501" s="224"/>
      <c r="H501" s="227">
        <v>2.5449999999999999</v>
      </c>
      <c r="I501" s="228"/>
      <c r="J501" s="224"/>
      <c r="K501" s="224"/>
      <c r="L501" s="229"/>
      <c r="M501" s="230"/>
      <c r="N501" s="231"/>
      <c r="O501" s="231"/>
      <c r="P501" s="231"/>
      <c r="Q501" s="231"/>
      <c r="R501" s="231"/>
      <c r="S501" s="231"/>
      <c r="T501" s="232"/>
      <c r="AT501" s="233" t="s">
        <v>247</v>
      </c>
      <c r="AU501" s="233" t="s">
        <v>83</v>
      </c>
      <c r="AV501" s="14" t="s">
        <v>83</v>
      </c>
      <c r="AW501" s="14" t="s">
        <v>37</v>
      </c>
      <c r="AX501" s="14" t="s">
        <v>76</v>
      </c>
      <c r="AY501" s="233" t="s">
        <v>236</v>
      </c>
    </row>
    <row r="502" spans="1:65" s="14" customFormat="1" ht="10.199999999999999">
      <c r="B502" s="223"/>
      <c r="C502" s="224"/>
      <c r="D502" s="209" t="s">
        <v>247</v>
      </c>
      <c r="E502" s="225" t="s">
        <v>20</v>
      </c>
      <c r="F502" s="226" t="s">
        <v>709</v>
      </c>
      <c r="G502" s="224"/>
      <c r="H502" s="227">
        <v>3.4649999999999999</v>
      </c>
      <c r="I502" s="228"/>
      <c r="J502" s="224"/>
      <c r="K502" s="224"/>
      <c r="L502" s="229"/>
      <c r="M502" s="230"/>
      <c r="N502" s="231"/>
      <c r="O502" s="231"/>
      <c r="P502" s="231"/>
      <c r="Q502" s="231"/>
      <c r="R502" s="231"/>
      <c r="S502" s="231"/>
      <c r="T502" s="232"/>
      <c r="AT502" s="233" t="s">
        <v>247</v>
      </c>
      <c r="AU502" s="233" t="s">
        <v>83</v>
      </c>
      <c r="AV502" s="14" t="s">
        <v>83</v>
      </c>
      <c r="AW502" s="14" t="s">
        <v>37</v>
      </c>
      <c r="AX502" s="14" t="s">
        <v>76</v>
      </c>
      <c r="AY502" s="233" t="s">
        <v>236</v>
      </c>
    </row>
    <row r="503" spans="1:65" s="14" customFormat="1" ht="10.199999999999999">
      <c r="B503" s="223"/>
      <c r="C503" s="224"/>
      <c r="D503" s="209" t="s">
        <v>247</v>
      </c>
      <c r="E503" s="225" t="s">
        <v>20</v>
      </c>
      <c r="F503" s="226" t="s">
        <v>710</v>
      </c>
      <c r="G503" s="224"/>
      <c r="H503" s="227">
        <v>-0.46899999999999997</v>
      </c>
      <c r="I503" s="228"/>
      <c r="J503" s="224"/>
      <c r="K503" s="224"/>
      <c r="L503" s="229"/>
      <c r="M503" s="230"/>
      <c r="N503" s="231"/>
      <c r="O503" s="231"/>
      <c r="P503" s="231"/>
      <c r="Q503" s="231"/>
      <c r="R503" s="231"/>
      <c r="S503" s="231"/>
      <c r="T503" s="232"/>
      <c r="AT503" s="233" t="s">
        <v>247</v>
      </c>
      <c r="AU503" s="233" t="s">
        <v>83</v>
      </c>
      <c r="AV503" s="14" t="s">
        <v>83</v>
      </c>
      <c r="AW503" s="14" t="s">
        <v>37</v>
      </c>
      <c r="AX503" s="14" t="s">
        <v>76</v>
      </c>
      <c r="AY503" s="233" t="s">
        <v>236</v>
      </c>
    </row>
    <row r="504" spans="1:65" s="14" customFormat="1" ht="10.199999999999999">
      <c r="B504" s="223"/>
      <c r="C504" s="224"/>
      <c r="D504" s="209" t="s">
        <v>247</v>
      </c>
      <c r="E504" s="225" t="s">
        <v>20</v>
      </c>
      <c r="F504" s="226" t="s">
        <v>711</v>
      </c>
      <c r="G504" s="224"/>
      <c r="H504" s="227">
        <v>4.7030000000000003</v>
      </c>
      <c r="I504" s="228"/>
      <c r="J504" s="224"/>
      <c r="K504" s="224"/>
      <c r="L504" s="229"/>
      <c r="M504" s="230"/>
      <c r="N504" s="231"/>
      <c r="O504" s="231"/>
      <c r="P504" s="231"/>
      <c r="Q504" s="231"/>
      <c r="R504" s="231"/>
      <c r="S504" s="231"/>
      <c r="T504" s="232"/>
      <c r="AT504" s="233" t="s">
        <v>247</v>
      </c>
      <c r="AU504" s="233" t="s">
        <v>83</v>
      </c>
      <c r="AV504" s="14" t="s">
        <v>83</v>
      </c>
      <c r="AW504" s="14" t="s">
        <v>37</v>
      </c>
      <c r="AX504" s="14" t="s">
        <v>76</v>
      </c>
      <c r="AY504" s="233" t="s">
        <v>236</v>
      </c>
    </row>
    <row r="505" spans="1:65" s="14" customFormat="1" ht="10.199999999999999">
      <c r="B505" s="223"/>
      <c r="C505" s="224"/>
      <c r="D505" s="209" t="s">
        <v>247</v>
      </c>
      <c r="E505" s="225" t="s">
        <v>20</v>
      </c>
      <c r="F505" s="226" t="s">
        <v>712</v>
      </c>
      <c r="G505" s="224"/>
      <c r="H505" s="227">
        <v>-0.504</v>
      </c>
      <c r="I505" s="228"/>
      <c r="J505" s="224"/>
      <c r="K505" s="224"/>
      <c r="L505" s="229"/>
      <c r="M505" s="230"/>
      <c r="N505" s="231"/>
      <c r="O505" s="231"/>
      <c r="P505" s="231"/>
      <c r="Q505" s="231"/>
      <c r="R505" s="231"/>
      <c r="S505" s="231"/>
      <c r="T505" s="232"/>
      <c r="AT505" s="233" t="s">
        <v>247</v>
      </c>
      <c r="AU505" s="233" t="s">
        <v>83</v>
      </c>
      <c r="AV505" s="14" t="s">
        <v>83</v>
      </c>
      <c r="AW505" s="14" t="s">
        <v>37</v>
      </c>
      <c r="AX505" s="14" t="s">
        <v>76</v>
      </c>
      <c r="AY505" s="233" t="s">
        <v>236</v>
      </c>
    </row>
    <row r="506" spans="1:65" s="14" customFormat="1" ht="10.199999999999999">
      <c r="B506" s="223"/>
      <c r="C506" s="224"/>
      <c r="D506" s="209" t="s">
        <v>247</v>
      </c>
      <c r="E506" s="225" t="s">
        <v>20</v>
      </c>
      <c r="F506" s="226" t="s">
        <v>713</v>
      </c>
      <c r="G506" s="224"/>
      <c r="H506" s="227">
        <v>2.4049999999999998</v>
      </c>
      <c r="I506" s="228"/>
      <c r="J506" s="224"/>
      <c r="K506" s="224"/>
      <c r="L506" s="229"/>
      <c r="M506" s="230"/>
      <c r="N506" s="231"/>
      <c r="O506" s="231"/>
      <c r="P506" s="231"/>
      <c r="Q506" s="231"/>
      <c r="R506" s="231"/>
      <c r="S506" s="231"/>
      <c r="T506" s="232"/>
      <c r="AT506" s="233" t="s">
        <v>247</v>
      </c>
      <c r="AU506" s="233" t="s">
        <v>83</v>
      </c>
      <c r="AV506" s="14" t="s">
        <v>83</v>
      </c>
      <c r="AW506" s="14" t="s">
        <v>37</v>
      </c>
      <c r="AX506" s="14" t="s">
        <v>76</v>
      </c>
      <c r="AY506" s="233" t="s">
        <v>236</v>
      </c>
    </row>
    <row r="507" spans="1:65" s="15" customFormat="1" ht="10.199999999999999">
      <c r="B507" s="234"/>
      <c r="C507" s="235"/>
      <c r="D507" s="209" t="s">
        <v>247</v>
      </c>
      <c r="E507" s="236" t="s">
        <v>20</v>
      </c>
      <c r="F507" s="237" t="s">
        <v>306</v>
      </c>
      <c r="G507" s="235"/>
      <c r="H507" s="238">
        <v>46.045999999999999</v>
      </c>
      <c r="I507" s="239"/>
      <c r="J507" s="235"/>
      <c r="K507" s="235"/>
      <c r="L507" s="240"/>
      <c r="M507" s="241"/>
      <c r="N507" s="242"/>
      <c r="O507" s="242"/>
      <c r="P507" s="242"/>
      <c r="Q507" s="242"/>
      <c r="R507" s="242"/>
      <c r="S507" s="242"/>
      <c r="T507" s="243"/>
      <c r="AT507" s="244" t="s">
        <v>247</v>
      </c>
      <c r="AU507" s="244" t="s">
        <v>83</v>
      </c>
      <c r="AV507" s="15" t="s">
        <v>254</v>
      </c>
      <c r="AW507" s="15" t="s">
        <v>37</v>
      </c>
      <c r="AX507" s="15" t="s">
        <v>76</v>
      </c>
      <c r="AY507" s="244" t="s">
        <v>236</v>
      </c>
    </row>
    <row r="508" spans="1:65" s="13" customFormat="1" ht="10.199999999999999">
      <c r="B508" s="213"/>
      <c r="C508" s="214"/>
      <c r="D508" s="209" t="s">
        <v>247</v>
      </c>
      <c r="E508" s="215" t="s">
        <v>20</v>
      </c>
      <c r="F508" s="216" t="s">
        <v>662</v>
      </c>
      <c r="G508" s="214"/>
      <c r="H508" s="215" t="s">
        <v>20</v>
      </c>
      <c r="I508" s="217"/>
      <c r="J508" s="214"/>
      <c r="K508" s="214"/>
      <c r="L508" s="218"/>
      <c r="M508" s="219"/>
      <c r="N508" s="220"/>
      <c r="O508" s="220"/>
      <c r="P508" s="220"/>
      <c r="Q508" s="220"/>
      <c r="R508" s="220"/>
      <c r="S508" s="220"/>
      <c r="T508" s="221"/>
      <c r="AT508" s="222" t="s">
        <v>247</v>
      </c>
      <c r="AU508" s="222" t="s">
        <v>83</v>
      </c>
      <c r="AV508" s="13" t="s">
        <v>22</v>
      </c>
      <c r="AW508" s="13" t="s">
        <v>37</v>
      </c>
      <c r="AX508" s="13" t="s">
        <v>76</v>
      </c>
      <c r="AY508" s="222" t="s">
        <v>236</v>
      </c>
    </row>
    <row r="509" spans="1:65" s="14" customFormat="1" ht="10.199999999999999">
      <c r="B509" s="223"/>
      <c r="C509" s="224"/>
      <c r="D509" s="209" t="s">
        <v>247</v>
      </c>
      <c r="E509" s="225" t="s">
        <v>20</v>
      </c>
      <c r="F509" s="226" t="s">
        <v>714</v>
      </c>
      <c r="G509" s="224"/>
      <c r="H509" s="227">
        <v>1.4950000000000001</v>
      </c>
      <c r="I509" s="228"/>
      <c r="J509" s="224"/>
      <c r="K509" s="224"/>
      <c r="L509" s="229"/>
      <c r="M509" s="230"/>
      <c r="N509" s="231"/>
      <c r="O509" s="231"/>
      <c r="P509" s="231"/>
      <c r="Q509" s="231"/>
      <c r="R509" s="231"/>
      <c r="S509" s="231"/>
      <c r="T509" s="232"/>
      <c r="AT509" s="233" t="s">
        <v>247</v>
      </c>
      <c r="AU509" s="233" t="s">
        <v>83</v>
      </c>
      <c r="AV509" s="14" t="s">
        <v>83</v>
      </c>
      <c r="AW509" s="14" t="s">
        <v>37</v>
      </c>
      <c r="AX509" s="14" t="s">
        <v>76</v>
      </c>
      <c r="AY509" s="233" t="s">
        <v>236</v>
      </c>
    </row>
    <row r="510" spans="1:65" s="15" customFormat="1" ht="10.199999999999999">
      <c r="B510" s="234"/>
      <c r="C510" s="235"/>
      <c r="D510" s="209" t="s">
        <v>247</v>
      </c>
      <c r="E510" s="236" t="s">
        <v>20</v>
      </c>
      <c r="F510" s="237" t="s">
        <v>306</v>
      </c>
      <c r="G510" s="235"/>
      <c r="H510" s="238">
        <v>1.4950000000000001</v>
      </c>
      <c r="I510" s="239"/>
      <c r="J510" s="235"/>
      <c r="K510" s="235"/>
      <c r="L510" s="240"/>
      <c r="M510" s="241"/>
      <c r="N510" s="242"/>
      <c r="O510" s="242"/>
      <c r="P510" s="242"/>
      <c r="Q510" s="242"/>
      <c r="R510" s="242"/>
      <c r="S510" s="242"/>
      <c r="T510" s="243"/>
      <c r="AT510" s="244" t="s">
        <v>247</v>
      </c>
      <c r="AU510" s="244" t="s">
        <v>83</v>
      </c>
      <c r="AV510" s="15" t="s">
        <v>254</v>
      </c>
      <c r="AW510" s="15" t="s">
        <v>37</v>
      </c>
      <c r="AX510" s="15" t="s">
        <v>76</v>
      </c>
      <c r="AY510" s="244" t="s">
        <v>236</v>
      </c>
    </row>
    <row r="511" spans="1:65" s="16" customFormat="1" ht="10.199999999999999">
      <c r="B511" s="245"/>
      <c r="C511" s="246"/>
      <c r="D511" s="209" t="s">
        <v>247</v>
      </c>
      <c r="E511" s="247" t="s">
        <v>20</v>
      </c>
      <c r="F511" s="248" t="s">
        <v>309</v>
      </c>
      <c r="G511" s="246"/>
      <c r="H511" s="249">
        <v>89.808000000000007</v>
      </c>
      <c r="I511" s="250"/>
      <c r="J511" s="246"/>
      <c r="K511" s="246"/>
      <c r="L511" s="251"/>
      <c r="M511" s="252"/>
      <c r="N511" s="253"/>
      <c r="O511" s="253"/>
      <c r="P511" s="253"/>
      <c r="Q511" s="253"/>
      <c r="R511" s="253"/>
      <c r="S511" s="253"/>
      <c r="T511" s="254"/>
      <c r="AT511" s="255" t="s">
        <v>247</v>
      </c>
      <c r="AU511" s="255" t="s">
        <v>83</v>
      </c>
      <c r="AV511" s="16" t="s">
        <v>243</v>
      </c>
      <c r="AW511" s="16" t="s">
        <v>37</v>
      </c>
      <c r="AX511" s="16" t="s">
        <v>22</v>
      </c>
      <c r="AY511" s="255" t="s">
        <v>236</v>
      </c>
    </row>
    <row r="512" spans="1:65" s="2" customFormat="1" ht="22.8">
      <c r="A512" s="36"/>
      <c r="B512" s="37"/>
      <c r="C512" s="196" t="s">
        <v>715</v>
      </c>
      <c r="D512" s="196" t="s">
        <v>238</v>
      </c>
      <c r="E512" s="197" t="s">
        <v>716</v>
      </c>
      <c r="F512" s="198" t="s">
        <v>717</v>
      </c>
      <c r="G512" s="199" t="s">
        <v>241</v>
      </c>
      <c r="H512" s="200">
        <v>2.0289999999999999</v>
      </c>
      <c r="I512" s="201"/>
      <c r="J512" s="202">
        <f>ROUND(I512*H512,2)</f>
        <v>0</v>
      </c>
      <c r="K512" s="198" t="s">
        <v>242</v>
      </c>
      <c r="L512" s="41"/>
      <c r="M512" s="203" t="s">
        <v>20</v>
      </c>
      <c r="N512" s="204" t="s">
        <v>47</v>
      </c>
      <c r="O512" s="66"/>
      <c r="P512" s="205">
        <f>O512*H512</f>
        <v>0</v>
      </c>
      <c r="Q512" s="205">
        <v>0</v>
      </c>
      <c r="R512" s="205">
        <f>Q512*H512</f>
        <v>0</v>
      </c>
      <c r="S512" s="205">
        <v>2.4</v>
      </c>
      <c r="T512" s="206">
        <f>S512*H512</f>
        <v>4.8695999999999993</v>
      </c>
      <c r="U512" s="36"/>
      <c r="V512" s="36"/>
      <c r="W512" s="36"/>
      <c r="X512" s="36"/>
      <c r="Y512" s="36"/>
      <c r="Z512" s="36"/>
      <c r="AA512" s="36"/>
      <c r="AB512" s="36"/>
      <c r="AC512" s="36"/>
      <c r="AD512" s="36"/>
      <c r="AE512" s="36"/>
      <c r="AR512" s="207" t="s">
        <v>243</v>
      </c>
      <c r="AT512" s="207" t="s">
        <v>238</v>
      </c>
      <c r="AU512" s="207" t="s">
        <v>83</v>
      </c>
      <c r="AY512" s="19" t="s">
        <v>236</v>
      </c>
      <c r="BE512" s="208">
        <f>IF(N512="základní",J512,0)</f>
        <v>0</v>
      </c>
      <c r="BF512" s="208">
        <f>IF(N512="snížená",J512,0)</f>
        <v>0</v>
      </c>
      <c r="BG512" s="208">
        <f>IF(N512="zákl. přenesená",J512,0)</f>
        <v>0</v>
      </c>
      <c r="BH512" s="208">
        <f>IF(N512="sníž. přenesená",J512,0)</f>
        <v>0</v>
      </c>
      <c r="BI512" s="208">
        <f>IF(N512="nulová",J512,0)</f>
        <v>0</v>
      </c>
      <c r="BJ512" s="19" t="s">
        <v>22</v>
      </c>
      <c r="BK512" s="208">
        <f>ROUND(I512*H512,2)</f>
        <v>0</v>
      </c>
      <c r="BL512" s="19" t="s">
        <v>243</v>
      </c>
      <c r="BM512" s="207" t="s">
        <v>718</v>
      </c>
    </row>
    <row r="513" spans="1:65" s="2" customFormat="1" ht="28.8">
      <c r="A513" s="36"/>
      <c r="B513" s="37"/>
      <c r="C513" s="38"/>
      <c r="D513" s="209" t="s">
        <v>245</v>
      </c>
      <c r="E513" s="38"/>
      <c r="F513" s="210" t="s">
        <v>719</v>
      </c>
      <c r="G513" s="38"/>
      <c r="H513" s="38"/>
      <c r="I513" s="118"/>
      <c r="J513" s="38"/>
      <c r="K513" s="38"/>
      <c r="L513" s="41"/>
      <c r="M513" s="211"/>
      <c r="N513" s="212"/>
      <c r="O513" s="66"/>
      <c r="P513" s="66"/>
      <c r="Q513" s="66"/>
      <c r="R513" s="66"/>
      <c r="S513" s="66"/>
      <c r="T513" s="67"/>
      <c r="U513" s="36"/>
      <c r="V513" s="36"/>
      <c r="W513" s="36"/>
      <c r="X513" s="36"/>
      <c r="Y513" s="36"/>
      <c r="Z513" s="36"/>
      <c r="AA513" s="36"/>
      <c r="AB513" s="36"/>
      <c r="AC513" s="36"/>
      <c r="AD513" s="36"/>
      <c r="AE513" s="36"/>
      <c r="AT513" s="19" t="s">
        <v>245</v>
      </c>
      <c r="AU513" s="19" t="s">
        <v>83</v>
      </c>
    </row>
    <row r="514" spans="1:65" s="13" customFormat="1" ht="10.199999999999999">
      <c r="B514" s="213"/>
      <c r="C514" s="214"/>
      <c r="D514" s="209" t="s">
        <v>247</v>
      </c>
      <c r="E514" s="215" t="s">
        <v>20</v>
      </c>
      <c r="F514" s="216" t="s">
        <v>304</v>
      </c>
      <c r="G514" s="214"/>
      <c r="H514" s="215" t="s">
        <v>20</v>
      </c>
      <c r="I514" s="217"/>
      <c r="J514" s="214"/>
      <c r="K514" s="214"/>
      <c r="L514" s="218"/>
      <c r="M514" s="219"/>
      <c r="N514" s="220"/>
      <c r="O514" s="220"/>
      <c r="P514" s="220"/>
      <c r="Q514" s="220"/>
      <c r="R514" s="220"/>
      <c r="S514" s="220"/>
      <c r="T514" s="221"/>
      <c r="AT514" s="222" t="s">
        <v>247</v>
      </c>
      <c r="AU514" s="222" t="s">
        <v>83</v>
      </c>
      <c r="AV514" s="13" t="s">
        <v>22</v>
      </c>
      <c r="AW514" s="13" t="s">
        <v>37</v>
      </c>
      <c r="AX514" s="13" t="s">
        <v>76</v>
      </c>
      <c r="AY514" s="222" t="s">
        <v>236</v>
      </c>
    </row>
    <row r="515" spans="1:65" s="14" customFormat="1" ht="10.199999999999999">
      <c r="B515" s="223"/>
      <c r="C515" s="224"/>
      <c r="D515" s="209" t="s">
        <v>247</v>
      </c>
      <c r="E515" s="225" t="s">
        <v>20</v>
      </c>
      <c r="F515" s="226" t="s">
        <v>720</v>
      </c>
      <c r="G515" s="224"/>
      <c r="H515" s="227">
        <v>0.79400000000000004</v>
      </c>
      <c r="I515" s="228"/>
      <c r="J515" s="224"/>
      <c r="K515" s="224"/>
      <c r="L515" s="229"/>
      <c r="M515" s="230"/>
      <c r="N515" s="231"/>
      <c r="O515" s="231"/>
      <c r="P515" s="231"/>
      <c r="Q515" s="231"/>
      <c r="R515" s="231"/>
      <c r="S515" s="231"/>
      <c r="T515" s="232"/>
      <c r="AT515" s="233" t="s">
        <v>247</v>
      </c>
      <c r="AU515" s="233" t="s">
        <v>83</v>
      </c>
      <c r="AV515" s="14" t="s">
        <v>83</v>
      </c>
      <c r="AW515" s="14" t="s">
        <v>37</v>
      </c>
      <c r="AX515" s="14" t="s">
        <v>76</v>
      </c>
      <c r="AY515" s="233" t="s">
        <v>236</v>
      </c>
    </row>
    <row r="516" spans="1:65" s="13" customFormat="1" ht="10.199999999999999">
      <c r="B516" s="213"/>
      <c r="C516" s="214"/>
      <c r="D516" s="209" t="s">
        <v>247</v>
      </c>
      <c r="E516" s="215" t="s">
        <v>20</v>
      </c>
      <c r="F516" s="216" t="s">
        <v>307</v>
      </c>
      <c r="G516" s="214"/>
      <c r="H516" s="215" t="s">
        <v>20</v>
      </c>
      <c r="I516" s="217"/>
      <c r="J516" s="214"/>
      <c r="K516" s="214"/>
      <c r="L516" s="218"/>
      <c r="M516" s="219"/>
      <c r="N516" s="220"/>
      <c r="O516" s="220"/>
      <c r="P516" s="220"/>
      <c r="Q516" s="220"/>
      <c r="R516" s="220"/>
      <c r="S516" s="220"/>
      <c r="T516" s="221"/>
      <c r="AT516" s="222" t="s">
        <v>247</v>
      </c>
      <c r="AU516" s="222" t="s">
        <v>83</v>
      </c>
      <c r="AV516" s="13" t="s">
        <v>22</v>
      </c>
      <c r="AW516" s="13" t="s">
        <v>37</v>
      </c>
      <c r="AX516" s="13" t="s">
        <v>76</v>
      </c>
      <c r="AY516" s="222" t="s">
        <v>236</v>
      </c>
    </row>
    <row r="517" spans="1:65" s="14" customFormat="1" ht="10.199999999999999">
      <c r="B517" s="223"/>
      <c r="C517" s="224"/>
      <c r="D517" s="209" t="s">
        <v>247</v>
      </c>
      <c r="E517" s="225" t="s">
        <v>20</v>
      </c>
      <c r="F517" s="226" t="s">
        <v>721</v>
      </c>
      <c r="G517" s="224"/>
      <c r="H517" s="227">
        <v>1.2350000000000001</v>
      </c>
      <c r="I517" s="228"/>
      <c r="J517" s="224"/>
      <c r="K517" s="224"/>
      <c r="L517" s="229"/>
      <c r="M517" s="230"/>
      <c r="N517" s="231"/>
      <c r="O517" s="231"/>
      <c r="P517" s="231"/>
      <c r="Q517" s="231"/>
      <c r="R517" s="231"/>
      <c r="S517" s="231"/>
      <c r="T517" s="232"/>
      <c r="AT517" s="233" t="s">
        <v>247</v>
      </c>
      <c r="AU517" s="233" t="s">
        <v>83</v>
      </c>
      <c r="AV517" s="14" t="s">
        <v>83</v>
      </c>
      <c r="AW517" s="14" t="s">
        <v>37</v>
      </c>
      <c r="AX517" s="14" t="s">
        <v>76</v>
      </c>
      <c r="AY517" s="233" t="s">
        <v>236</v>
      </c>
    </row>
    <row r="518" spans="1:65" s="16" customFormat="1" ht="10.199999999999999">
      <c r="B518" s="245"/>
      <c r="C518" s="246"/>
      <c r="D518" s="209" t="s">
        <v>247</v>
      </c>
      <c r="E518" s="247" t="s">
        <v>20</v>
      </c>
      <c r="F518" s="248" t="s">
        <v>309</v>
      </c>
      <c r="G518" s="246"/>
      <c r="H518" s="249">
        <v>2.0289999999999999</v>
      </c>
      <c r="I518" s="250"/>
      <c r="J518" s="246"/>
      <c r="K518" s="246"/>
      <c r="L518" s="251"/>
      <c r="M518" s="252"/>
      <c r="N518" s="253"/>
      <c r="O518" s="253"/>
      <c r="P518" s="253"/>
      <c r="Q518" s="253"/>
      <c r="R518" s="253"/>
      <c r="S518" s="253"/>
      <c r="T518" s="254"/>
      <c r="AT518" s="255" t="s">
        <v>247</v>
      </c>
      <c r="AU518" s="255" t="s">
        <v>83</v>
      </c>
      <c r="AV518" s="16" t="s">
        <v>243</v>
      </c>
      <c r="AW518" s="16" t="s">
        <v>37</v>
      </c>
      <c r="AX518" s="16" t="s">
        <v>22</v>
      </c>
      <c r="AY518" s="255" t="s">
        <v>236</v>
      </c>
    </row>
    <row r="519" spans="1:65" s="2" customFormat="1" ht="11.4">
      <c r="A519" s="36"/>
      <c r="B519" s="37"/>
      <c r="C519" s="196" t="s">
        <v>722</v>
      </c>
      <c r="D519" s="196" t="s">
        <v>238</v>
      </c>
      <c r="E519" s="197" t="s">
        <v>723</v>
      </c>
      <c r="F519" s="198" t="s">
        <v>724</v>
      </c>
      <c r="G519" s="199" t="s">
        <v>241</v>
      </c>
      <c r="H519" s="200">
        <v>3.36</v>
      </c>
      <c r="I519" s="201"/>
      <c r="J519" s="202">
        <f>ROUND(I519*H519,2)</f>
        <v>0</v>
      </c>
      <c r="K519" s="198" t="s">
        <v>242</v>
      </c>
      <c r="L519" s="41"/>
      <c r="M519" s="203" t="s">
        <v>20</v>
      </c>
      <c r="N519" s="204" t="s">
        <v>47</v>
      </c>
      <c r="O519" s="66"/>
      <c r="P519" s="205">
        <f>O519*H519</f>
        <v>0</v>
      </c>
      <c r="Q519" s="205">
        <v>0</v>
      </c>
      <c r="R519" s="205">
        <f>Q519*H519</f>
        <v>0</v>
      </c>
      <c r="S519" s="205">
        <v>2.2000000000000002</v>
      </c>
      <c r="T519" s="206">
        <f>S519*H519</f>
        <v>7.3920000000000003</v>
      </c>
      <c r="U519" s="36"/>
      <c r="V519" s="36"/>
      <c r="W519" s="36"/>
      <c r="X519" s="36"/>
      <c r="Y519" s="36"/>
      <c r="Z519" s="36"/>
      <c r="AA519" s="36"/>
      <c r="AB519" s="36"/>
      <c r="AC519" s="36"/>
      <c r="AD519" s="36"/>
      <c r="AE519" s="36"/>
      <c r="AR519" s="207" t="s">
        <v>243</v>
      </c>
      <c r="AT519" s="207" t="s">
        <v>238</v>
      </c>
      <c r="AU519" s="207" t="s">
        <v>83</v>
      </c>
      <c r="AY519" s="19" t="s">
        <v>236</v>
      </c>
      <c r="BE519" s="208">
        <f>IF(N519="základní",J519,0)</f>
        <v>0</v>
      </c>
      <c r="BF519" s="208">
        <f>IF(N519="snížená",J519,0)</f>
        <v>0</v>
      </c>
      <c r="BG519" s="208">
        <f>IF(N519="zákl. přenesená",J519,0)</f>
        <v>0</v>
      </c>
      <c r="BH519" s="208">
        <f>IF(N519="sníž. přenesená",J519,0)</f>
        <v>0</v>
      </c>
      <c r="BI519" s="208">
        <f>IF(N519="nulová",J519,0)</f>
        <v>0</v>
      </c>
      <c r="BJ519" s="19" t="s">
        <v>22</v>
      </c>
      <c r="BK519" s="208">
        <f>ROUND(I519*H519,2)</f>
        <v>0</v>
      </c>
      <c r="BL519" s="19" t="s">
        <v>243</v>
      </c>
      <c r="BM519" s="207" t="s">
        <v>725</v>
      </c>
    </row>
    <row r="520" spans="1:65" s="13" customFormat="1" ht="10.199999999999999">
      <c r="B520" s="213"/>
      <c r="C520" s="214"/>
      <c r="D520" s="209" t="s">
        <v>247</v>
      </c>
      <c r="E520" s="215" t="s">
        <v>20</v>
      </c>
      <c r="F520" s="216" t="s">
        <v>491</v>
      </c>
      <c r="G520" s="214"/>
      <c r="H520" s="215" t="s">
        <v>20</v>
      </c>
      <c r="I520" s="217"/>
      <c r="J520" s="214"/>
      <c r="K520" s="214"/>
      <c r="L520" s="218"/>
      <c r="M520" s="219"/>
      <c r="N520" s="220"/>
      <c r="O520" s="220"/>
      <c r="P520" s="220"/>
      <c r="Q520" s="220"/>
      <c r="R520" s="220"/>
      <c r="S520" s="220"/>
      <c r="T520" s="221"/>
      <c r="AT520" s="222" t="s">
        <v>247</v>
      </c>
      <c r="AU520" s="222" t="s">
        <v>83</v>
      </c>
      <c r="AV520" s="13" t="s">
        <v>22</v>
      </c>
      <c r="AW520" s="13" t="s">
        <v>37</v>
      </c>
      <c r="AX520" s="13" t="s">
        <v>76</v>
      </c>
      <c r="AY520" s="222" t="s">
        <v>236</v>
      </c>
    </row>
    <row r="521" spans="1:65" s="14" customFormat="1" ht="10.199999999999999">
      <c r="B521" s="223"/>
      <c r="C521" s="224"/>
      <c r="D521" s="209" t="s">
        <v>247</v>
      </c>
      <c r="E521" s="225" t="s">
        <v>20</v>
      </c>
      <c r="F521" s="226" t="s">
        <v>492</v>
      </c>
      <c r="G521" s="224"/>
      <c r="H521" s="227">
        <v>3.36</v>
      </c>
      <c r="I521" s="228"/>
      <c r="J521" s="224"/>
      <c r="K521" s="224"/>
      <c r="L521" s="229"/>
      <c r="M521" s="230"/>
      <c r="N521" s="231"/>
      <c r="O521" s="231"/>
      <c r="P521" s="231"/>
      <c r="Q521" s="231"/>
      <c r="R521" s="231"/>
      <c r="S521" s="231"/>
      <c r="T521" s="232"/>
      <c r="AT521" s="233" t="s">
        <v>247</v>
      </c>
      <c r="AU521" s="233" t="s">
        <v>83</v>
      </c>
      <c r="AV521" s="14" t="s">
        <v>83</v>
      </c>
      <c r="AW521" s="14" t="s">
        <v>37</v>
      </c>
      <c r="AX521" s="14" t="s">
        <v>22</v>
      </c>
      <c r="AY521" s="233" t="s">
        <v>236</v>
      </c>
    </row>
    <row r="522" spans="1:65" s="2" customFormat="1" ht="11.4">
      <c r="A522" s="36"/>
      <c r="B522" s="37"/>
      <c r="C522" s="196" t="s">
        <v>726</v>
      </c>
      <c r="D522" s="196" t="s">
        <v>238</v>
      </c>
      <c r="E522" s="197" t="s">
        <v>727</v>
      </c>
      <c r="F522" s="198" t="s">
        <v>728</v>
      </c>
      <c r="G522" s="199" t="s">
        <v>241</v>
      </c>
      <c r="H522" s="200">
        <v>147.26</v>
      </c>
      <c r="I522" s="201"/>
      <c r="J522" s="202">
        <f>ROUND(I522*H522,2)</f>
        <v>0</v>
      </c>
      <c r="K522" s="198" t="s">
        <v>242</v>
      </c>
      <c r="L522" s="41"/>
      <c r="M522" s="203" t="s">
        <v>20</v>
      </c>
      <c r="N522" s="204" t="s">
        <v>47</v>
      </c>
      <c r="O522" s="66"/>
      <c r="P522" s="205">
        <f>O522*H522</f>
        <v>0</v>
      </c>
      <c r="Q522" s="205">
        <v>0</v>
      </c>
      <c r="R522" s="205">
        <f>Q522*H522</f>
        <v>0</v>
      </c>
      <c r="S522" s="205">
        <v>2.2000000000000002</v>
      </c>
      <c r="T522" s="206">
        <f>S522*H522</f>
        <v>323.97199999999998</v>
      </c>
      <c r="U522" s="36"/>
      <c r="V522" s="36"/>
      <c r="W522" s="36"/>
      <c r="X522" s="36"/>
      <c r="Y522" s="36"/>
      <c r="Z522" s="36"/>
      <c r="AA522" s="36"/>
      <c r="AB522" s="36"/>
      <c r="AC522" s="36"/>
      <c r="AD522" s="36"/>
      <c r="AE522" s="36"/>
      <c r="AR522" s="207" t="s">
        <v>243</v>
      </c>
      <c r="AT522" s="207" t="s">
        <v>238</v>
      </c>
      <c r="AU522" s="207" t="s">
        <v>83</v>
      </c>
      <c r="AY522" s="19" t="s">
        <v>236</v>
      </c>
      <c r="BE522" s="208">
        <f>IF(N522="základní",J522,0)</f>
        <v>0</v>
      </c>
      <c r="BF522" s="208">
        <f>IF(N522="snížená",J522,0)</f>
        <v>0</v>
      </c>
      <c r="BG522" s="208">
        <f>IF(N522="zákl. přenesená",J522,0)</f>
        <v>0</v>
      </c>
      <c r="BH522" s="208">
        <f>IF(N522="sníž. přenesená",J522,0)</f>
        <v>0</v>
      </c>
      <c r="BI522" s="208">
        <f>IF(N522="nulová",J522,0)</f>
        <v>0</v>
      </c>
      <c r="BJ522" s="19" t="s">
        <v>22</v>
      </c>
      <c r="BK522" s="208">
        <f>ROUND(I522*H522,2)</f>
        <v>0</v>
      </c>
      <c r="BL522" s="19" t="s">
        <v>243</v>
      </c>
      <c r="BM522" s="207" t="s">
        <v>729</v>
      </c>
    </row>
    <row r="523" spans="1:65" s="13" customFormat="1" ht="10.199999999999999">
      <c r="B523" s="213"/>
      <c r="C523" s="214"/>
      <c r="D523" s="209" t="s">
        <v>247</v>
      </c>
      <c r="E523" s="215" t="s">
        <v>20</v>
      </c>
      <c r="F523" s="216" t="s">
        <v>304</v>
      </c>
      <c r="G523" s="214"/>
      <c r="H523" s="215" t="s">
        <v>20</v>
      </c>
      <c r="I523" s="217"/>
      <c r="J523" s="214"/>
      <c r="K523" s="214"/>
      <c r="L523" s="218"/>
      <c r="M523" s="219"/>
      <c r="N523" s="220"/>
      <c r="O523" s="220"/>
      <c r="P523" s="220"/>
      <c r="Q523" s="220"/>
      <c r="R523" s="220"/>
      <c r="S523" s="220"/>
      <c r="T523" s="221"/>
      <c r="AT523" s="222" t="s">
        <v>247</v>
      </c>
      <c r="AU523" s="222" t="s">
        <v>83</v>
      </c>
      <c r="AV523" s="13" t="s">
        <v>22</v>
      </c>
      <c r="AW523" s="13" t="s">
        <v>37</v>
      </c>
      <c r="AX523" s="13" t="s">
        <v>76</v>
      </c>
      <c r="AY523" s="222" t="s">
        <v>236</v>
      </c>
    </row>
    <row r="524" spans="1:65" s="14" customFormat="1" ht="10.199999999999999">
      <c r="B524" s="223"/>
      <c r="C524" s="224"/>
      <c r="D524" s="209" t="s">
        <v>247</v>
      </c>
      <c r="E524" s="225" t="s">
        <v>20</v>
      </c>
      <c r="F524" s="226" t="s">
        <v>730</v>
      </c>
      <c r="G524" s="224"/>
      <c r="H524" s="227">
        <v>1.38</v>
      </c>
      <c r="I524" s="228"/>
      <c r="J524" s="224"/>
      <c r="K524" s="224"/>
      <c r="L524" s="229"/>
      <c r="M524" s="230"/>
      <c r="N524" s="231"/>
      <c r="O524" s="231"/>
      <c r="P524" s="231"/>
      <c r="Q524" s="231"/>
      <c r="R524" s="231"/>
      <c r="S524" s="231"/>
      <c r="T524" s="232"/>
      <c r="AT524" s="233" t="s">
        <v>247</v>
      </c>
      <c r="AU524" s="233" t="s">
        <v>83</v>
      </c>
      <c r="AV524" s="14" t="s">
        <v>83</v>
      </c>
      <c r="AW524" s="14" t="s">
        <v>37</v>
      </c>
      <c r="AX524" s="14" t="s">
        <v>76</v>
      </c>
      <c r="AY524" s="233" t="s">
        <v>236</v>
      </c>
    </row>
    <row r="525" spans="1:65" s="14" customFormat="1" ht="10.199999999999999">
      <c r="B525" s="223"/>
      <c r="C525" s="224"/>
      <c r="D525" s="209" t="s">
        <v>247</v>
      </c>
      <c r="E525" s="225" t="s">
        <v>20</v>
      </c>
      <c r="F525" s="226" t="s">
        <v>731</v>
      </c>
      <c r="G525" s="224"/>
      <c r="H525" s="227">
        <v>6.08</v>
      </c>
      <c r="I525" s="228"/>
      <c r="J525" s="224"/>
      <c r="K525" s="224"/>
      <c r="L525" s="229"/>
      <c r="M525" s="230"/>
      <c r="N525" s="231"/>
      <c r="O525" s="231"/>
      <c r="P525" s="231"/>
      <c r="Q525" s="231"/>
      <c r="R525" s="231"/>
      <c r="S525" s="231"/>
      <c r="T525" s="232"/>
      <c r="AT525" s="233" t="s">
        <v>247</v>
      </c>
      <c r="AU525" s="233" t="s">
        <v>83</v>
      </c>
      <c r="AV525" s="14" t="s">
        <v>83</v>
      </c>
      <c r="AW525" s="14" t="s">
        <v>37</v>
      </c>
      <c r="AX525" s="14" t="s">
        <v>76</v>
      </c>
      <c r="AY525" s="233" t="s">
        <v>236</v>
      </c>
    </row>
    <row r="526" spans="1:65" s="14" customFormat="1" ht="10.199999999999999">
      <c r="B526" s="223"/>
      <c r="C526" s="224"/>
      <c r="D526" s="209" t="s">
        <v>247</v>
      </c>
      <c r="E526" s="225" t="s">
        <v>20</v>
      </c>
      <c r="F526" s="226" t="s">
        <v>732</v>
      </c>
      <c r="G526" s="224"/>
      <c r="H526" s="227">
        <v>20.04</v>
      </c>
      <c r="I526" s="228"/>
      <c r="J526" s="224"/>
      <c r="K526" s="224"/>
      <c r="L526" s="229"/>
      <c r="M526" s="230"/>
      <c r="N526" s="231"/>
      <c r="O526" s="231"/>
      <c r="P526" s="231"/>
      <c r="Q526" s="231"/>
      <c r="R526" s="231"/>
      <c r="S526" s="231"/>
      <c r="T526" s="232"/>
      <c r="AT526" s="233" t="s">
        <v>247</v>
      </c>
      <c r="AU526" s="233" t="s">
        <v>83</v>
      </c>
      <c r="AV526" s="14" t="s">
        <v>83</v>
      </c>
      <c r="AW526" s="14" t="s">
        <v>37</v>
      </c>
      <c r="AX526" s="14" t="s">
        <v>76</v>
      </c>
      <c r="AY526" s="233" t="s">
        <v>236</v>
      </c>
    </row>
    <row r="527" spans="1:65" s="14" customFormat="1" ht="10.199999999999999">
      <c r="B527" s="223"/>
      <c r="C527" s="224"/>
      <c r="D527" s="209" t="s">
        <v>247</v>
      </c>
      <c r="E527" s="225" t="s">
        <v>20</v>
      </c>
      <c r="F527" s="226" t="s">
        <v>733</v>
      </c>
      <c r="G527" s="224"/>
      <c r="H527" s="227">
        <v>19.32</v>
      </c>
      <c r="I527" s="228"/>
      <c r="J527" s="224"/>
      <c r="K527" s="224"/>
      <c r="L527" s="229"/>
      <c r="M527" s="230"/>
      <c r="N527" s="231"/>
      <c r="O527" s="231"/>
      <c r="P527" s="231"/>
      <c r="Q527" s="231"/>
      <c r="R527" s="231"/>
      <c r="S527" s="231"/>
      <c r="T527" s="232"/>
      <c r="AT527" s="233" t="s">
        <v>247</v>
      </c>
      <c r="AU527" s="233" t="s">
        <v>83</v>
      </c>
      <c r="AV527" s="14" t="s">
        <v>83</v>
      </c>
      <c r="AW527" s="14" t="s">
        <v>37</v>
      </c>
      <c r="AX527" s="14" t="s">
        <v>76</v>
      </c>
      <c r="AY527" s="233" t="s">
        <v>236</v>
      </c>
    </row>
    <row r="528" spans="1:65" s="14" customFormat="1" ht="10.199999999999999">
      <c r="B528" s="223"/>
      <c r="C528" s="224"/>
      <c r="D528" s="209" t="s">
        <v>247</v>
      </c>
      <c r="E528" s="225" t="s">
        <v>20</v>
      </c>
      <c r="F528" s="226" t="s">
        <v>734</v>
      </c>
      <c r="G528" s="224"/>
      <c r="H528" s="227">
        <v>25.41</v>
      </c>
      <c r="I528" s="228"/>
      <c r="J528" s="224"/>
      <c r="K528" s="224"/>
      <c r="L528" s="229"/>
      <c r="M528" s="230"/>
      <c r="N528" s="231"/>
      <c r="O528" s="231"/>
      <c r="P528" s="231"/>
      <c r="Q528" s="231"/>
      <c r="R528" s="231"/>
      <c r="S528" s="231"/>
      <c r="T528" s="232"/>
      <c r="AT528" s="233" t="s">
        <v>247</v>
      </c>
      <c r="AU528" s="233" t="s">
        <v>83</v>
      </c>
      <c r="AV528" s="14" t="s">
        <v>83</v>
      </c>
      <c r="AW528" s="14" t="s">
        <v>37</v>
      </c>
      <c r="AX528" s="14" t="s">
        <v>76</v>
      </c>
      <c r="AY528" s="233" t="s">
        <v>236</v>
      </c>
    </row>
    <row r="529" spans="1:65" s="15" customFormat="1" ht="10.199999999999999">
      <c r="B529" s="234"/>
      <c r="C529" s="235"/>
      <c r="D529" s="209" t="s">
        <v>247</v>
      </c>
      <c r="E529" s="236" t="s">
        <v>20</v>
      </c>
      <c r="F529" s="237" t="s">
        <v>306</v>
      </c>
      <c r="G529" s="235"/>
      <c r="H529" s="238">
        <v>72.23</v>
      </c>
      <c r="I529" s="239"/>
      <c r="J529" s="235"/>
      <c r="K529" s="235"/>
      <c r="L529" s="240"/>
      <c r="M529" s="241"/>
      <c r="N529" s="242"/>
      <c r="O529" s="242"/>
      <c r="P529" s="242"/>
      <c r="Q529" s="242"/>
      <c r="R529" s="242"/>
      <c r="S529" s="242"/>
      <c r="T529" s="243"/>
      <c r="AT529" s="244" t="s">
        <v>247</v>
      </c>
      <c r="AU529" s="244" t="s">
        <v>83</v>
      </c>
      <c r="AV529" s="15" t="s">
        <v>254</v>
      </c>
      <c r="AW529" s="15" t="s">
        <v>37</v>
      </c>
      <c r="AX529" s="15" t="s">
        <v>76</v>
      </c>
      <c r="AY529" s="244" t="s">
        <v>236</v>
      </c>
    </row>
    <row r="530" spans="1:65" s="13" customFormat="1" ht="10.199999999999999">
      <c r="B530" s="213"/>
      <c r="C530" s="214"/>
      <c r="D530" s="209" t="s">
        <v>247</v>
      </c>
      <c r="E530" s="215" t="s">
        <v>20</v>
      </c>
      <c r="F530" s="216" t="s">
        <v>307</v>
      </c>
      <c r="G530" s="214"/>
      <c r="H530" s="215" t="s">
        <v>20</v>
      </c>
      <c r="I530" s="217"/>
      <c r="J530" s="214"/>
      <c r="K530" s="214"/>
      <c r="L530" s="218"/>
      <c r="M530" s="219"/>
      <c r="N530" s="220"/>
      <c r="O530" s="220"/>
      <c r="P530" s="220"/>
      <c r="Q530" s="220"/>
      <c r="R530" s="220"/>
      <c r="S530" s="220"/>
      <c r="T530" s="221"/>
      <c r="AT530" s="222" t="s">
        <v>247</v>
      </c>
      <c r="AU530" s="222" t="s">
        <v>83</v>
      </c>
      <c r="AV530" s="13" t="s">
        <v>22</v>
      </c>
      <c r="AW530" s="13" t="s">
        <v>37</v>
      </c>
      <c r="AX530" s="13" t="s">
        <v>76</v>
      </c>
      <c r="AY530" s="222" t="s">
        <v>236</v>
      </c>
    </row>
    <row r="531" spans="1:65" s="14" customFormat="1" ht="10.199999999999999">
      <c r="B531" s="223"/>
      <c r="C531" s="224"/>
      <c r="D531" s="209" t="s">
        <v>247</v>
      </c>
      <c r="E531" s="225" t="s">
        <v>20</v>
      </c>
      <c r="F531" s="226" t="s">
        <v>735</v>
      </c>
      <c r="G531" s="224"/>
      <c r="H531" s="227">
        <v>6.09</v>
      </c>
      <c r="I531" s="228"/>
      <c r="J531" s="224"/>
      <c r="K531" s="224"/>
      <c r="L531" s="229"/>
      <c r="M531" s="230"/>
      <c r="N531" s="231"/>
      <c r="O531" s="231"/>
      <c r="P531" s="231"/>
      <c r="Q531" s="231"/>
      <c r="R531" s="231"/>
      <c r="S531" s="231"/>
      <c r="T531" s="232"/>
      <c r="AT531" s="233" t="s">
        <v>247</v>
      </c>
      <c r="AU531" s="233" t="s">
        <v>83</v>
      </c>
      <c r="AV531" s="14" t="s">
        <v>83</v>
      </c>
      <c r="AW531" s="14" t="s">
        <v>37</v>
      </c>
      <c r="AX531" s="14" t="s">
        <v>76</v>
      </c>
      <c r="AY531" s="233" t="s">
        <v>236</v>
      </c>
    </row>
    <row r="532" spans="1:65" s="14" customFormat="1" ht="10.199999999999999">
      <c r="B532" s="223"/>
      <c r="C532" s="224"/>
      <c r="D532" s="209" t="s">
        <v>247</v>
      </c>
      <c r="E532" s="225" t="s">
        <v>20</v>
      </c>
      <c r="F532" s="226" t="s">
        <v>736</v>
      </c>
      <c r="G532" s="224"/>
      <c r="H532" s="227">
        <v>10.47</v>
      </c>
      <c r="I532" s="228"/>
      <c r="J532" s="224"/>
      <c r="K532" s="224"/>
      <c r="L532" s="229"/>
      <c r="M532" s="230"/>
      <c r="N532" s="231"/>
      <c r="O532" s="231"/>
      <c r="P532" s="231"/>
      <c r="Q532" s="231"/>
      <c r="R532" s="231"/>
      <c r="S532" s="231"/>
      <c r="T532" s="232"/>
      <c r="AT532" s="233" t="s">
        <v>247</v>
      </c>
      <c r="AU532" s="233" t="s">
        <v>83</v>
      </c>
      <c r="AV532" s="14" t="s">
        <v>83</v>
      </c>
      <c r="AW532" s="14" t="s">
        <v>37</v>
      </c>
      <c r="AX532" s="14" t="s">
        <v>76</v>
      </c>
      <c r="AY532" s="233" t="s">
        <v>236</v>
      </c>
    </row>
    <row r="533" spans="1:65" s="14" customFormat="1" ht="10.199999999999999">
      <c r="B533" s="223"/>
      <c r="C533" s="224"/>
      <c r="D533" s="209" t="s">
        <v>247</v>
      </c>
      <c r="E533" s="225" t="s">
        <v>20</v>
      </c>
      <c r="F533" s="226" t="s">
        <v>737</v>
      </c>
      <c r="G533" s="224"/>
      <c r="H533" s="227">
        <v>43.4</v>
      </c>
      <c r="I533" s="228"/>
      <c r="J533" s="224"/>
      <c r="K533" s="224"/>
      <c r="L533" s="229"/>
      <c r="M533" s="230"/>
      <c r="N533" s="231"/>
      <c r="O533" s="231"/>
      <c r="P533" s="231"/>
      <c r="Q533" s="231"/>
      <c r="R533" s="231"/>
      <c r="S533" s="231"/>
      <c r="T533" s="232"/>
      <c r="AT533" s="233" t="s">
        <v>247</v>
      </c>
      <c r="AU533" s="233" t="s">
        <v>83</v>
      </c>
      <c r="AV533" s="14" t="s">
        <v>83</v>
      </c>
      <c r="AW533" s="14" t="s">
        <v>37</v>
      </c>
      <c r="AX533" s="14" t="s">
        <v>76</v>
      </c>
      <c r="AY533" s="233" t="s">
        <v>236</v>
      </c>
    </row>
    <row r="534" spans="1:65" s="14" customFormat="1" ht="10.199999999999999">
      <c r="B534" s="223"/>
      <c r="C534" s="224"/>
      <c r="D534" s="209" t="s">
        <v>247</v>
      </c>
      <c r="E534" s="225" t="s">
        <v>20</v>
      </c>
      <c r="F534" s="226" t="s">
        <v>738</v>
      </c>
      <c r="G534" s="224"/>
      <c r="H534" s="227">
        <v>3.13</v>
      </c>
      <c r="I534" s="228"/>
      <c r="J534" s="224"/>
      <c r="K534" s="224"/>
      <c r="L534" s="229"/>
      <c r="M534" s="230"/>
      <c r="N534" s="231"/>
      <c r="O534" s="231"/>
      <c r="P534" s="231"/>
      <c r="Q534" s="231"/>
      <c r="R534" s="231"/>
      <c r="S534" s="231"/>
      <c r="T534" s="232"/>
      <c r="AT534" s="233" t="s">
        <v>247</v>
      </c>
      <c r="AU534" s="233" t="s">
        <v>83</v>
      </c>
      <c r="AV534" s="14" t="s">
        <v>83</v>
      </c>
      <c r="AW534" s="14" t="s">
        <v>37</v>
      </c>
      <c r="AX534" s="14" t="s">
        <v>76</v>
      </c>
      <c r="AY534" s="233" t="s">
        <v>236</v>
      </c>
    </row>
    <row r="535" spans="1:65" s="14" customFormat="1" ht="10.199999999999999">
      <c r="B535" s="223"/>
      <c r="C535" s="224"/>
      <c r="D535" s="209" t="s">
        <v>247</v>
      </c>
      <c r="E535" s="225" t="s">
        <v>20</v>
      </c>
      <c r="F535" s="226" t="s">
        <v>739</v>
      </c>
      <c r="G535" s="224"/>
      <c r="H535" s="227">
        <v>11.94</v>
      </c>
      <c r="I535" s="228"/>
      <c r="J535" s="224"/>
      <c r="K535" s="224"/>
      <c r="L535" s="229"/>
      <c r="M535" s="230"/>
      <c r="N535" s="231"/>
      <c r="O535" s="231"/>
      <c r="P535" s="231"/>
      <c r="Q535" s="231"/>
      <c r="R535" s="231"/>
      <c r="S535" s="231"/>
      <c r="T535" s="232"/>
      <c r="AT535" s="233" t="s">
        <v>247</v>
      </c>
      <c r="AU535" s="233" t="s">
        <v>83</v>
      </c>
      <c r="AV535" s="14" t="s">
        <v>83</v>
      </c>
      <c r="AW535" s="14" t="s">
        <v>37</v>
      </c>
      <c r="AX535" s="14" t="s">
        <v>76</v>
      </c>
      <c r="AY535" s="233" t="s">
        <v>236</v>
      </c>
    </row>
    <row r="536" spans="1:65" s="15" customFormat="1" ht="10.199999999999999">
      <c r="B536" s="234"/>
      <c r="C536" s="235"/>
      <c r="D536" s="209" t="s">
        <v>247</v>
      </c>
      <c r="E536" s="236" t="s">
        <v>20</v>
      </c>
      <c r="F536" s="237" t="s">
        <v>306</v>
      </c>
      <c r="G536" s="235"/>
      <c r="H536" s="238">
        <v>75.03</v>
      </c>
      <c r="I536" s="239"/>
      <c r="J536" s="235"/>
      <c r="K536" s="235"/>
      <c r="L536" s="240"/>
      <c r="M536" s="241"/>
      <c r="N536" s="242"/>
      <c r="O536" s="242"/>
      <c r="P536" s="242"/>
      <c r="Q536" s="242"/>
      <c r="R536" s="242"/>
      <c r="S536" s="242"/>
      <c r="T536" s="243"/>
      <c r="AT536" s="244" t="s">
        <v>247</v>
      </c>
      <c r="AU536" s="244" t="s">
        <v>83</v>
      </c>
      <c r="AV536" s="15" t="s">
        <v>254</v>
      </c>
      <c r="AW536" s="15" t="s">
        <v>37</v>
      </c>
      <c r="AX536" s="15" t="s">
        <v>76</v>
      </c>
      <c r="AY536" s="244" t="s">
        <v>236</v>
      </c>
    </row>
    <row r="537" spans="1:65" s="16" customFormat="1" ht="10.199999999999999">
      <c r="B537" s="245"/>
      <c r="C537" s="246"/>
      <c r="D537" s="209" t="s">
        <v>247</v>
      </c>
      <c r="E537" s="247" t="s">
        <v>20</v>
      </c>
      <c r="F537" s="248" t="s">
        <v>309</v>
      </c>
      <c r="G537" s="246"/>
      <c r="H537" s="249">
        <v>147.26</v>
      </c>
      <c r="I537" s="250"/>
      <c r="J537" s="246"/>
      <c r="K537" s="246"/>
      <c r="L537" s="251"/>
      <c r="M537" s="252"/>
      <c r="N537" s="253"/>
      <c r="O537" s="253"/>
      <c r="P537" s="253"/>
      <c r="Q537" s="253"/>
      <c r="R537" s="253"/>
      <c r="S537" s="253"/>
      <c r="T537" s="254"/>
      <c r="AT537" s="255" t="s">
        <v>247</v>
      </c>
      <c r="AU537" s="255" t="s">
        <v>83</v>
      </c>
      <c r="AV537" s="16" t="s">
        <v>243</v>
      </c>
      <c r="AW537" s="16" t="s">
        <v>37</v>
      </c>
      <c r="AX537" s="16" t="s">
        <v>22</v>
      </c>
      <c r="AY537" s="255" t="s">
        <v>236</v>
      </c>
    </row>
    <row r="538" spans="1:65" s="2" customFormat="1" ht="22.8">
      <c r="A538" s="36"/>
      <c r="B538" s="37"/>
      <c r="C538" s="196" t="s">
        <v>740</v>
      </c>
      <c r="D538" s="196" t="s">
        <v>238</v>
      </c>
      <c r="E538" s="197" t="s">
        <v>741</v>
      </c>
      <c r="F538" s="198" t="s">
        <v>742</v>
      </c>
      <c r="G538" s="199" t="s">
        <v>241</v>
      </c>
      <c r="H538" s="200">
        <v>3.36</v>
      </c>
      <c r="I538" s="201"/>
      <c r="J538" s="202">
        <f>ROUND(I538*H538,2)</f>
        <v>0</v>
      </c>
      <c r="K538" s="198" t="s">
        <v>242</v>
      </c>
      <c r="L538" s="41"/>
      <c r="M538" s="203" t="s">
        <v>20</v>
      </c>
      <c r="N538" s="204" t="s">
        <v>47</v>
      </c>
      <c r="O538" s="66"/>
      <c r="P538" s="205">
        <f>O538*H538</f>
        <v>0</v>
      </c>
      <c r="Q538" s="205">
        <v>0</v>
      </c>
      <c r="R538" s="205">
        <f>Q538*H538</f>
        <v>0</v>
      </c>
      <c r="S538" s="205">
        <v>4.3999999999999997E-2</v>
      </c>
      <c r="T538" s="206">
        <f>S538*H538</f>
        <v>0.14784</v>
      </c>
      <c r="U538" s="36"/>
      <c r="V538" s="36"/>
      <c r="W538" s="36"/>
      <c r="X538" s="36"/>
      <c r="Y538" s="36"/>
      <c r="Z538" s="36"/>
      <c r="AA538" s="36"/>
      <c r="AB538" s="36"/>
      <c r="AC538" s="36"/>
      <c r="AD538" s="36"/>
      <c r="AE538" s="36"/>
      <c r="AR538" s="207" t="s">
        <v>243</v>
      </c>
      <c r="AT538" s="207" t="s">
        <v>238</v>
      </c>
      <c r="AU538" s="207" t="s">
        <v>83</v>
      </c>
      <c r="AY538" s="19" t="s">
        <v>236</v>
      </c>
      <c r="BE538" s="208">
        <f>IF(N538="základní",J538,0)</f>
        <v>0</v>
      </c>
      <c r="BF538" s="208">
        <f>IF(N538="snížená",J538,0)</f>
        <v>0</v>
      </c>
      <c r="BG538" s="208">
        <f>IF(N538="zákl. přenesená",J538,0)</f>
        <v>0</v>
      </c>
      <c r="BH538" s="208">
        <f>IF(N538="sníž. přenesená",J538,0)</f>
        <v>0</v>
      </c>
      <c r="BI538" s="208">
        <f>IF(N538="nulová",J538,0)</f>
        <v>0</v>
      </c>
      <c r="BJ538" s="19" t="s">
        <v>22</v>
      </c>
      <c r="BK538" s="208">
        <f>ROUND(I538*H538,2)</f>
        <v>0</v>
      </c>
      <c r="BL538" s="19" t="s">
        <v>243</v>
      </c>
      <c r="BM538" s="207" t="s">
        <v>743</v>
      </c>
    </row>
    <row r="539" spans="1:65" s="13" customFormat="1" ht="10.199999999999999">
      <c r="B539" s="213"/>
      <c r="C539" s="214"/>
      <c r="D539" s="209" t="s">
        <v>247</v>
      </c>
      <c r="E539" s="215" t="s">
        <v>20</v>
      </c>
      <c r="F539" s="216" t="s">
        <v>491</v>
      </c>
      <c r="G539" s="214"/>
      <c r="H539" s="215" t="s">
        <v>20</v>
      </c>
      <c r="I539" s="217"/>
      <c r="J539" s="214"/>
      <c r="K539" s="214"/>
      <c r="L539" s="218"/>
      <c r="M539" s="219"/>
      <c r="N539" s="220"/>
      <c r="O539" s="220"/>
      <c r="P539" s="220"/>
      <c r="Q539" s="220"/>
      <c r="R539" s="220"/>
      <c r="S539" s="220"/>
      <c r="T539" s="221"/>
      <c r="AT539" s="222" t="s">
        <v>247</v>
      </c>
      <c r="AU539" s="222" t="s">
        <v>83</v>
      </c>
      <c r="AV539" s="13" t="s">
        <v>22</v>
      </c>
      <c r="AW539" s="13" t="s">
        <v>37</v>
      </c>
      <c r="AX539" s="13" t="s">
        <v>76</v>
      </c>
      <c r="AY539" s="222" t="s">
        <v>236</v>
      </c>
    </row>
    <row r="540" spans="1:65" s="14" customFormat="1" ht="10.199999999999999">
      <c r="B540" s="223"/>
      <c r="C540" s="224"/>
      <c r="D540" s="209" t="s">
        <v>247</v>
      </c>
      <c r="E540" s="225" t="s">
        <v>20</v>
      </c>
      <c r="F540" s="226" t="s">
        <v>492</v>
      </c>
      <c r="G540" s="224"/>
      <c r="H540" s="227">
        <v>3.36</v>
      </c>
      <c r="I540" s="228"/>
      <c r="J540" s="224"/>
      <c r="K540" s="224"/>
      <c r="L540" s="229"/>
      <c r="M540" s="230"/>
      <c r="N540" s="231"/>
      <c r="O540" s="231"/>
      <c r="P540" s="231"/>
      <c r="Q540" s="231"/>
      <c r="R540" s="231"/>
      <c r="S540" s="231"/>
      <c r="T540" s="232"/>
      <c r="AT540" s="233" t="s">
        <v>247</v>
      </c>
      <c r="AU540" s="233" t="s">
        <v>83</v>
      </c>
      <c r="AV540" s="14" t="s">
        <v>83</v>
      </c>
      <c r="AW540" s="14" t="s">
        <v>37</v>
      </c>
      <c r="AX540" s="14" t="s">
        <v>22</v>
      </c>
      <c r="AY540" s="233" t="s">
        <v>236</v>
      </c>
    </row>
    <row r="541" spans="1:65" s="2" customFormat="1" ht="22.8">
      <c r="A541" s="36"/>
      <c r="B541" s="37"/>
      <c r="C541" s="196" t="s">
        <v>744</v>
      </c>
      <c r="D541" s="196" t="s">
        <v>238</v>
      </c>
      <c r="E541" s="197" t="s">
        <v>745</v>
      </c>
      <c r="F541" s="198" t="s">
        <v>746</v>
      </c>
      <c r="G541" s="199" t="s">
        <v>328</v>
      </c>
      <c r="H541" s="200">
        <v>121.7</v>
      </c>
      <c r="I541" s="201"/>
      <c r="J541" s="202">
        <f>ROUND(I541*H541,2)</f>
        <v>0</v>
      </c>
      <c r="K541" s="198" t="s">
        <v>20</v>
      </c>
      <c r="L541" s="41"/>
      <c r="M541" s="203" t="s">
        <v>20</v>
      </c>
      <c r="N541" s="204" t="s">
        <v>47</v>
      </c>
      <c r="O541" s="66"/>
      <c r="P541" s="205">
        <f>O541*H541</f>
        <v>0</v>
      </c>
      <c r="Q541" s="205">
        <v>0</v>
      </c>
      <c r="R541" s="205">
        <f>Q541*H541</f>
        <v>0</v>
      </c>
      <c r="S541" s="205">
        <v>0.09</v>
      </c>
      <c r="T541" s="206">
        <f>S541*H541</f>
        <v>10.952999999999999</v>
      </c>
      <c r="U541" s="36"/>
      <c r="V541" s="36"/>
      <c r="W541" s="36"/>
      <c r="X541" s="36"/>
      <c r="Y541" s="36"/>
      <c r="Z541" s="36"/>
      <c r="AA541" s="36"/>
      <c r="AB541" s="36"/>
      <c r="AC541" s="36"/>
      <c r="AD541" s="36"/>
      <c r="AE541" s="36"/>
      <c r="AR541" s="207" t="s">
        <v>243</v>
      </c>
      <c r="AT541" s="207" t="s">
        <v>238</v>
      </c>
      <c r="AU541" s="207" t="s">
        <v>83</v>
      </c>
      <c r="AY541" s="19" t="s">
        <v>236</v>
      </c>
      <c r="BE541" s="208">
        <f>IF(N541="základní",J541,0)</f>
        <v>0</v>
      </c>
      <c r="BF541" s="208">
        <f>IF(N541="snížená",J541,0)</f>
        <v>0</v>
      </c>
      <c r="BG541" s="208">
        <f>IF(N541="zákl. přenesená",J541,0)</f>
        <v>0</v>
      </c>
      <c r="BH541" s="208">
        <f>IF(N541="sníž. přenesená",J541,0)</f>
        <v>0</v>
      </c>
      <c r="BI541" s="208">
        <f>IF(N541="nulová",J541,0)</f>
        <v>0</v>
      </c>
      <c r="BJ541" s="19" t="s">
        <v>22</v>
      </c>
      <c r="BK541" s="208">
        <f>ROUND(I541*H541,2)</f>
        <v>0</v>
      </c>
      <c r="BL541" s="19" t="s">
        <v>243</v>
      </c>
      <c r="BM541" s="207" t="s">
        <v>747</v>
      </c>
    </row>
    <row r="542" spans="1:65" s="13" customFormat="1" ht="10.199999999999999">
      <c r="B542" s="213"/>
      <c r="C542" s="214"/>
      <c r="D542" s="209" t="s">
        <v>247</v>
      </c>
      <c r="E542" s="215" t="s">
        <v>20</v>
      </c>
      <c r="F542" s="216" t="s">
        <v>304</v>
      </c>
      <c r="G542" s="214"/>
      <c r="H542" s="215" t="s">
        <v>20</v>
      </c>
      <c r="I542" s="217"/>
      <c r="J542" s="214"/>
      <c r="K542" s="214"/>
      <c r="L542" s="218"/>
      <c r="M542" s="219"/>
      <c r="N542" s="220"/>
      <c r="O542" s="220"/>
      <c r="P542" s="220"/>
      <c r="Q542" s="220"/>
      <c r="R542" s="220"/>
      <c r="S542" s="220"/>
      <c r="T542" s="221"/>
      <c r="AT542" s="222" t="s">
        <v>247</v>
      </c>
      <c r="AU542" s="222" t="s">
        <v>83</v>
      </c>
      <c r="AV542" s="13" t="s">
        <v>22</v>
      </c>
      <c r="AW542" s="13" t="s">
        <v>37</v>
      </c>
      <c r="AX542" s="13" t="s">
        <v>76</v>
      </c>
      <c r="AY542" s="222" t="s">
        <v>236</v>
      </c>
    </row>
    <row r="543" spans="1:65" s="14" customFormat="1" ht="10.199999999999999">
      <c r="B543" s="223"/>
      <c r="C543" s="224"/>
      <c r="D543" s="209" t="s">
        <v>247</v>
      </c>
      <c r="E543" s="225" t="s">
        <v>20</v>
      </c>
      <c r="F543" s="226" t="s">
        <v>748</v>
      </c>
      <c r="G543" s="224"/>
      <c r="H543" s="227">
        <v>60.8</v>
      </c>
      <c r="I543" s="228"/>
      <c r="J543" s="224"/>
      <c r="K543" s="224"/>
      <c r="L543" s="229"/>
      <c r="M543" s="230"/>
      <c r="N543" s="231"/>
      <c r="O543" s="231"/>
      <c r="P543" s="231"/>
      <c r="Q543" s="231"/>
      <c r="R543" s="231"/>
      <c r="S543" s="231"/>
      <c r="T543" s="232"/>
      <c r="AT543" s="233" t="s">
        <v>247</v>
      </c>
      <c r="AU543" s="233" t="s">
        <v>83</v>
      </c>
      <c r="AV543" s="14" t="s">
        <v>83</v>
      </c>
      <c r="AW543" s="14" t="s">
        <v>37</v>
      </c>
      <c r="AX543" s="14" t="s">
        <v>76</v>
      </c>
      <c r="AY543" s="233" t="s">
        <v>236</v>
      </c>
    </row>
    <row r="544" spans="1:65" s="15" customFormat="1" ht="10.199999999999999">
      <c r="B544" s="234"/>
      <c r="C544" s="235"/>
      <c r="D544" s="209" t="s">
        <v>247</v>
      </c>
      <c r="E544" s="236" t="s">
        <v>100</v>
      </c>
      <c r="F544" s="237" t="s">
        <v>306</v>
      </c>
      <c r="G544" s="235"/>
      <c r="H544" s="238">
        <v>60.8</v>
      </c>
      <c r="I544" s="239"/>
      <c r="J544" s="235"/>
      <c r="K544" s="235"/>
      <c r="L544" s="240"/>
      <c r="M544" s="241"/>
      <c r="N544" s="242"/>
      <c r="O544" s="242"/>
      <c r="P544" s="242"/>
      <c r="Q544" s="242"/>
      <c r="R544" s="242"/>
      <c r="S544" s="242"/>
      <c r="T544" s="243"/>
      <c r="AT544" s="244" t="s">
        <v>247</v>
      </c>
      <c r="AU544" s="244" t="s">
        <v>83</v>
      </c>
      <c r="AV544" s="15" t="s">
        <v>254</v>
      </c>
      <c r="AW544" s="15" t="s">
        <v>37</v>
      </c>
      <c r="AX544" s="15" t="s">
        <v>76</v>
      </c>
      <c r="AY544" s="244" t="s">
        <v>236</v>
      </c>
    </row>
    <row r="545" spans="1:65" s="13" customFormat="1" ht="10.199999999999999">
      <c r="B545" s="213"/>
      <c r="C545" s="214"/>
      <c r="D545" s="209" t="s">
        <v>247</v>
      </c>
      <c r="E545" s="215" t="s">
        <v>20</v>
      </c>
      <c r="F545" s="216" t="s">
        <v>307</v>
      </c>
      <c r="G545" s="214"/>
      <c r="H545" s="215" t="s">
        <v>20</v>
      </c>
      <c r="I545" s="217"/>
      <c r="J545" s="214"/>
      <c r="K545" s="214"/>
      <c r="L545" s="218"/>
      <c r="M545" s="219"/>
      <c r="N545" s="220"/>
      <c r="O545" s="220"/>
      <c r="P545" s="220"/>
      <c r="Q545" s="220"/>
      <c r="R545" s="220"/>
      <c r="S545" s="220"/>
      <c r="T545" s="221"/>
      <c r="AT545" s="222" t="s">
        <v>247</v>
      </c>
      <c r="AU545" s="222" t="s">
        <v>83</v>
      </c>
      <c r="AV545" s="13" t="s">
        <v>22</v>
      </c>
      <c r="AW545" s="13" t="s">
        <v>37</v>
      </c>
      <c r="AX545" s="13" t="s">
        <v>76</v>
      </c>
      <c r="AY545" s="222" t="s">
        <v>236</v>
      </c>
    </row>
    <row r="546" spans="1:65" s="14" customFormat="1" ht="10.199999999999999">
      <c r="B546" s="223"/>
      <c r="C546" s="224"/>
      <c r="D546" s="209" t="s">
        <v>247</v>
      </c>
      <c r="E546" s="225" t="s">
        <v>20</v>
      </c>
      <c r="F546" s="226" t="s">
        <v>106</v>
      </c>
      <c r="G546" s="224"/>
      <c r="H546" s="227">
        <v>60.9</v>
      </c>
      <c r="I546" s="228"/>
      <c r="J546" s="224"/>
      <c r="K546" s="224"/>
      <c r="L546" s="229"/>
      <c r="M546" s="230"/>
      <c r="N546" s="231"/>
      <c r="O546" s="231"/>
      <c r="P546" s="231"/>
      <c r="Q546" s="231"/>
      <c r="R546" s="231"/>
      <c r="S546" s="231"/>
      <c r="T546" s="232"/>
      <c r="AT546" s="233" t="s">
        <v>247</v>
      </c>
      <c r="AU546" s="233" t="s">
        <v>83</v>
      </c>
      <c r="AV546" s="14" t="s">
        <v>83</v>
      </c>
      <c r="AW546" s="14" t="s">
        <v>37</v>
      </c>
      <c r="AX546" s="14" t="s">
        <v>76</v>
      </c>
      <c r="AY546" s="233" t="s">
        <v>236</v>
      </c>
    </row>
    <row r="547" spans="1:65" s="15" customFormat="1" ht="10.199999999999999">
      <c r="B547" s="234"/>
      <c r="C547" s="235"/>
      <c r="D547" s="209" t="s">
        <v>247</v>
      </c>
      <c r="E547" s="236" t="s">
        <v>104</v>
      </c>
      <c r="F547" s="237" t="s">
        <v>306</v>
      </c>
      <c r="G547" s="235"/>
      <c r="H547" s="238">
        <v>60.9</v>
      </c>
      <c r="I547" s="239"/>
      <c r="J547" s="235"/>
      <c r="K547" s="235"/>
      <c r="L547" s="240"/>
      <c r="M547" s="241"/>
      <c r="N547" s="242"/>
      <c r="O547" s="242"/>
      <c r="P547" s="242"/>
      <c r="Q547" s="242"/>
      <c r="R547" s="242"/>
      <c r="S547" s="242"/>
      <c r="T547" s="243"/>
      <c r="AT547" s="244" t="s">
        <v>247</v>
      </c>
      <c r="AU547" s="244" t="s">
        <v>83</v>
      </c>
      <c r="AV547" s="15" t="s">
        <v>254</v>
      </c>
      <c r="AW547" s="15" t="s">
        <v>37</v>
      </c>
      <c r="AX547" s="15" t="s">
        <v>76</v>
      </c>
      <c r="AY547" s="244" t="s">
        <v>236</v>
      </c>
    </row>
    <row r="548" spans="1:65" s="16" customFormat="1" ht="10.199999999999999">
      <c r="B548" s="245"/>
      <c r="C548" s="246"/>
      <c r="D548" s="209" t="s">
        <v>247</v>
      </c>
      <c r="E548" s="247" t="s">
        <v>20</v>
      </c>
      <c r="F548" s="248" t="s">
        <v>309</v>
      </c>
      <c r="G548" s="246"/>
      <c r="H548" s="249">
        <v>121.7</v>
      </c>
      <c r="I548" s="250"/>
      <c r="J548" s="246"/>
      <c r="K548" s="246"/>
      <c r="L548" s="251"/>
      <c r="M548" s="252"/>
      <c r="N548" s="253"/>
      <c r="O548" s="253"/>
      <c r="P548" s="253"/>
      <c r="Q548" s="253"/>
      <c r="R548" s="253"/>
      <c r="S548" s="253"/>
      <c r="T548" s="254"/>
      <c r="AT548" s="255" t="s">
        <v>247</v>
      </c>
      <c r="AU548" s="255" t="s">
        <v>83</v>
      </c>
      <c r="AV548" s="16" t="s">
        <v>243</v>
      </c>
      <c r="AW548" s="16" t="s">
        <v>37</v>
      </c>
      <c r="AX548" s="16" t="s">
        <v>22</v>
      </c>
      <c r="AY548" s="255" t="s">
        <v>236</v>
      </c>
    </row>
    <row r="549" spans="1:65" s="2" customFormat="1" ht="22.8">
      <c r="A549" s="36"/>
      <c r="B549" s="37"/>
      <c r="C549" s="196" t="s">
        <v>749</v>
      </c>
      <c r="D549" s="196" t="s">
        <v>238</v>
      </c>
      <c r="E549" s="197" t="s">
        <v>750</v>
      </c>
      <c r="F549" s="198" t="s">
        <v>751</v>
      </c>
      <c r="G549" s="199" t="s">
        <v>328</v>
      </c>
      <c r="H549" s="200">
        <v>127.065</v>
      </c>
      <c r="I549" s="201"/>
      <c r="J549" s="202">
        <f>ROUND(I549*H549,2)</f>
        <v>0</v>
      </c>
      <c r="K549" s="198" t="s">
        <v>242</v>
      </c>
      <c r="L549" s="41"/>
      <c r="M549" s="203" t="s">
        <v>20</v>
      </c>
      <c r="N549" s="204" t="s">
        <v>47</v>
      </c>
      <c r="O549" s="66"/>
      <c r="P549" s="205">
        <f>O549*H549</f>
        <v>0</v>
      </c>
      <c r="Q549" s="205">
        <v>0</v>
      </c>
      <c r="R549" s="205">
        <f>Q549*H549</f>
        <v>0</v>
      </c>
      <c r="S549" s="205">
        <v>7.5999999999999998E-2</v>
      </c>
      <c r="T549" s="206">
        <f>S549*H549</f>
        <v>9.6569399999999987</v>
      </c>
      <c r="U549" s="36"/>
      <c r="V549" s="36"/>
      <c r="W549" s="36"/>
      <c r="X549" s="36"/>
      <c r="Y549" s="36"/>
      <c r="Z549" s="36"/>
      <c r="AA549" s="36"/>
      <c r="AB549" s="36"/>
      <c r="AC549" s="36"/>
      <c r="AD549" s="36"/>
      <c r="AE549" s="36"/>
      <c r="AR549" s="207" t="s">
        <v>243</v>
      </c>
      <c r="AT549" s="207" t="s">
        <v>238</v>
      </c>
      <c r="AU549" s="207" t="s">
        <v>83</v>
      </c>
      <c r="AY549" s="19" t="s">
        <v>236</v>
      </c>
      <c r="BE549" s="208">
        <f>IF(N549="základní",J549,0)</f>
        <v>0</v>
      </c>
      <c r="BF549" s="208">
        <f>IF(N549="snížená",J549,0)</f>
        <v>0</v>
      </c>
      <c r="BG549" s="208">
        <f>IF(N549="zákl. přenesená",J549,0)</f>
        <v>0</v>
      </c>
      <c r="BH549" s="208">
        <f>IF(N549="sníž. přenesená",J549,0)</f>
        <v>0</v>
      </c>
      <c r="BI549" s="208">
        <f>IF(N549="nulová",J549,0)</f>
        <v>0</v>
      </c>
      <c r="BJ549" s="19" t="s">
        <v>22</v>
      </c>
      <c r="BK549" s="208">
        <f>ROUND(I549*H549,2)</f>
        <v>0</v>
      </c>
      <c r="BL549" s="19" t="s">
        <v>243</v>
      </c>
      <c r="BM549" s="207" t="s">
        <v>752</v>
      </c>
    </row>
    <row r="550" spans="1:65" s="2" customFormat="1" ht="38.4">
      <c r="A550" s="36"/>
      <c r="B550" s="37"/>
      <c r="C550" s="38"/>
      <c r="D550" s="209" t="s">
        <v>245</v>
      </c>
      <c r="E550" s="38"/>
      <c r="F550" s="210" t="s">
        <v>753</v>
      </c>
      <c r="G550" s="38"/>
      <c r="H550" s="38"/>
      <c r="I550" s="118"/>
      <c r="J550" s="38"/>
      <c r="K550" s="38"/>
      <c r="L550" s="41"/>
      <c r="M550" s="211"/>
      <c r="N550" s="212"/>
      <c r="O550" s="66"/>
      <c r="P550" s="66"/>
      <c r="Q550" s="66"/>
      <c r="R550" s="66"/>
      <c r="S550" s="66"/>
      <c r="T550" s="67"/>
      <c r="U550" s="36"/>
      <c r="V550" s="36"/>
      <c r="W550" s="36"/>
      <c r="X550" s="36"/>
      <c r="Y550" s="36"/>
      <c r="Z550" s="36"/>
      <c r="AA550" s="36"/>
      <c r="AB550" s="36"/>
      <c r="AC550" s="36"/>
      <c r="AD550" s="36"/>
      <c r="AE550" s="36"/>
      <c r="AT550" s="19" t="s">
        <v>245</v>
      </c>
      <c r="AU550" s="19" t="s">
        <v>83</v>
      </c>
    </row>
    <row r="551" spans="1:65" s="13" customFormat="1" ht="10.199999999999999">
      <c r="B551" s="213"/>
      <c r="C551" s="214"/>
      <c r="D551" s="209" t="s">
        <v>247</v>
      </c>
      <c r="E551" s="215" t="s">
        <v>20</v>
      </c>
      <c r="F551" s="216" t="s">
        <v>304</v>
      </c>
      <c r="G551" s="214"/>
      <c r="H551" s="215" t="s">
        <v>20</v>
      </c>
      <c r="I551" s="217"/>
      <c r="J551" s="214"/>
      <c r="K551" s="214"/>
      <c r="L551" s="218"/>
      <c r="M551" s="219"/>
      <c r="N551" s="220"/>
      <c r="O551" s="220"/>
      <c r="P551" s="220"/>
      <c r="Q551" s="220"/>
      <c r="R551" s="220"/>
      <c r="S551" s="220"/>
      <c r="T551" s="221"/>
      <c r="AT551" s="222" t="s">
        <v>247</v>
      </c>
      <c r="AU551" s="222" t="s">
        <v>83</v>
      </c>
      <c r="AV551" s="13" t="s">
        <v>22</v>
      </c>
      <c r="AW551" s="13" t="s">
        <v>37</v>
      </c>
      <c r="AX551" s="13" t="s">
        <v>76</v>
      </c>
      <c r="AY551" s="222" t="s">
        <v>236</v>
      </c>
    </row>
    <row r="552" spans="1:65" s="14" customFormat="1" ht="10.199999999999999">
      <c r="B552" s="223"/>
      <c r="C552" s="224"/>
      <c r="D552" s="209" t="s">
        <v>247</v>
      </c>
      <c r="E552" s="225" t="s">
        <v>20</v>
      </c>
      <c r="F552" s="226" t="s">
        <v>754</v>
      </c>
      <c r="G552" s="224"/>
      <c r="H552" s="227">
        <v>16.547999999999998</v>
      </c>
      <c r="I552" s="228"/>
      <c r="J552" s="224"/>
      <c r="K552" s="224"/>
      <c r="L552" s="229"/>
      <c r="M552" s="230"/>
      <c r="N552" s="231"/>
      <c r="O552" s="231"/>
      <c r="P552" s="231"/>
      <c r="Q552" s="231"/>
      <c r="R552" s="231"/>
      <c r="S552" s="231"/>
      <c r="T552" s="232"/>
      <c r="AT552" s="233" t="s">
        <v>247</v>
      </c>
      <c r="AU552" s="233" t="s">
        <v>83</v>
      </c>
      <c r="AV552" s="14" t="s">
        <v>83</v>
      </c>
      <c r="AW552" s="14" t="s">
        <v>37</v>
      </c>
      <c r="AX552" s="14" t="s">
        <v>76</v>
      </c>
      <c r="AY552" s="233" t="s">
        <v>236</v>
      </c>
    </row>
    <row r="553" spans="1:65" s="14" customFormat="1" ht="10.199999999999999">
      <c r="B553" s="223"/>
      <c r="C553" s="224"/>
      <c r="D553" s="209" t="s">
        <v>247</v>
      </c>
      <c r="E553" s="225" t="s">
        <v>20</v>
      </c>
      <c r="F553" s="226" t="s">
        <v>755</v>
      </c>
      <c r="G553" s="224"/>
      <c r="H553" s="227">
        <v>2.758</v>
      </c>
      <c r="I553" s="228"/>
      <c r="J553" s="224"/>
      <c r="K553" s="224"/>
      <c r="L553" s="229"/>
      <c r="M553" s="230"/>
      <c r="N553" s="231"/>
      <c r="O553" s="231"/>
      <c r="P553" s="231"/>
      <c r="Q553" s="231"/>
      <c r="R553" s="231"/>
      <c r="S553" s="231"/>
      <c r="T553" s="232"/>
      <c r="AT553" s="233" t="s">
        <v>247</v>
      </c>
      <c r="AU553" s="233" t="s">
        <v>83</v>
      </c>
      <c r="AV553" s="14" t="s">
        <v>83</v>
      </c>
      <c r="AW553" s="14" t="s">
        <v>37</v>
      </c>
      <c r="AX553" s="14" t="s">
        <v>76</v>
      </c>
      <c r="AY553" s="233" t="s">
        <v>236</v>
      </c>
    </row>
    <row r="554" spans="1:65" s="14" customFormat="1" ht="10.199999999999999">
      <c r="B554" s="223"/>
      <c r="C554" s="224"/>
      <c r="D554" s="209" t="s">
        <v>247</v>
      </c>
      <c r="E554" s="225" t="s">
        <v>20</v>
      </c>
      <c r="F554" s="226" t="s">
        <v>756</v>
      </c>
      <c r="G554" s="224"/>
      <c r="H554" s="227">
        <v>20.488</v>
      </c>
      <c r="I554" s="228"/>
      <c r="J554" s="224"/>
      <c r="K554" s="224"/>
      <c r="L554" s="229"/>
      <c r="M554" s="230"/>
      <c r="N554" s="231"/>
      <c r="O554" s="231"/>
      <c r="P554" s="231"/>
      <c r="Q554" s="231"/>
      <c r="R554" s="231"/>
      <c r="S554" s="231"/>
      <c r="T554" s="232"/>
      <c r="AT554" s="233" t="s">
        <v>247</v>
      </c>
      <c r="AU554" s="233" t="s">
        <v>83</v>
      </c>
      <c r="AV554" s="14" t="s">
        <v>83</v>
      </c>
      <c r="AW554" s="14" t="s">
        <v>37</v>
      </c>
      <c r="AX554" s="14" t="s">
        <v>76</v>
      </c>
      <c r="AY554" s="233" t="s">
        <v>236</v>
      </c>
    </row>
    <row r="555" spans="1:65" s="14" customFormat="1" ht="10.199999999999999">
      <c r="B555" s="223"/>
      <c r="C555" s="224"/>
      <c r="D555" s="209" t="s">
        <v>247</v>
      </c>
      <c r="E555" s="225" t="s">
        <v>20</v>
      </c>
      <c r="F555" s="226" t="s">
        <v>757</v>
      </c>
      <c r="G555" s="224"/>
      <c r="H555" s="227">
        <v>24.821999999999999</v>
      </c>
      <c r="I555" s="228"/>
      <c r="J555" s="224"/>
      <c r="K555" s="224"/>
      <c r="L555" s="229"/>
      <c r="M555" s="230"/>
      <c r="N555" s="231"/>
      <c r="O555" s="231"/>
      <c r="P555" s="231"/>
      <c r="Q555" s="231"/>
      <c r="R555" s="231"/>
      <c r="S555" s="231"/>
      <c r="T555" s="232"/>
      <c r="AT555" s="233" t="s">
        <v>247</v>
      </c>
      <c r="AU555" s="233" t="s">
        <v>83</v>
      </c>
      <c r="AV555" s="14" t="s">
        <v>83</v>
      </c>
      <c r="AW555" s="14" t="s">
        <v>37</v>
      </c>
      <c r="AX555" s="14" t="s">
        <v>76</v>
      </c>
      <c r="AY555" s="233" t="s">
        <v>236</v>
      </c>
    </row>
    <row r="556" spans="1:65" s="15" customFormat="1" ht="10.199999999999999">
      <c r="B556" s="234"/>
      <c r="C556" s="235"/>
      <c r="D556" s="209" t="s">
        <v>247</v>
      </c>
      <c r="E556" s="236" t="s">
        <v>20</v>
      </c>
      <c r="F556" s="237" t="s">
        <v>306</v>
      </c>
      <c r="G556" s="235"/>
      <c r="H556" s="238">
        <v>64.616</v>
      </c>
      <c r="I556" s="239"/>
      <c r="J556" s="235"/>
      <c r="K556" s="235"/>
      <c r="L556" s="240"/>
      <c r="M556" s="241"/>
      <c r="N556" s="242"/>
      <c r="O556" s="242"/>
      <c r="P556" s="242"/>
      <c r="Q556" s="242"/>
      <c r="R556" s="242"/>
      <c r="S556" s="242"/>
      <c r="T556" s="243"/>
      <c r="AT556" s="244" t="s">
        <v>247</v>
      </c>
      <c r="AU556" s="244" t="s">
        <v>83</v>
      </c>
      <c r="AV556" s="15" t="s">
        <v>254</v>
      </c>
      <c r="AW556" s="15" t="s">
        <v>37</v>
      </c>
      <c r="AX556" s="15" t="s">
        <v>76</v>
      </c>
      <c r="AY556" s="244" t="s">
        <v>236</v>
      </c>
    </row>
    <row r="557" spans="1:65" s="13" customFormat="1" ht="10.199999999999999">
      <c r="B557" s="213"/>
      <c r="C557" s="214"/>
      <c r="D557" s="209" t="s">
        <v>247</v>
      </c>
      <c r="E557" s="215" t="s">
        <v>20</v>
      </c>
      <c r="F557" s="216" t="s">
        <v>307</v>
      </c>
      <c r="G557" s="214"/>
      <c r="H557" s="215" t="s">
        <v>20</v>
      </c>
      <c r="I557" s="217"/>
      <c r="J557" s="214"/>
      <c r="K557" s="214"/>
      <c r="L557" s="218"/>
      <c r="M557" s="219"/>
      <c r="N557" s="220"/>
      <c r="O557" s="220"/>
      <c r="P557" s="220"/>
      <c r="Q557" s="220"/>
      <c r="R557" s="220"/>
      <c r="S557" s="220"/>
      <c r="T557" s="221"/>
      <c r="AT557" s="222" t="s">
        <v>247</v>
      </c>
      <c r="AU557" s="222" t="s">
        <v>83</v>
      </c>
      <c r="AV557" s="13" t="s">
        <v>22</v>
      </c>
      <c r="AW557" s="13" t="s">
        <v>37</v>
      </c>
      <c r="AX557" s="13" t="s">
        <v>76</v>
      </c>
      <c r="AY557" s="222" t="s">
        <v>236</v>
      </c>
    </row>
    <row r="558" spans="1:65" s="14" customFormat="1" ht="10.199999999999999">
      <c r="B558" s="223"/>
      <c r="C558" s="224"/>
      <c r="D558" s="209" t="s">
        <v>247</v>
      </c>
      <c r="E558" s="225" t="s">
        <v>20</v>
      </c>
      <c r="F558" s="226" t="s">
        <v>754</v>
      </c>
      <c r="G558" s="224"/>
      <c r="H558" s="227">
        <v>16.547999999999998</v>
      </c>
      <c r="I558" s="228"/>
      <c r="J558" s="224"/>
      <c r="K558" s="224"/>
      <c r="L558" s="229"/>
      <c r="M558" s="230"/>
      <c r="N558" s="231"/>
      <c r="O558" s="231"/>
      <c r="P558" s="231"/>
      <c r="Q558" s="231"/>
      <c r="R558" s="231"/>
      <c r="S558" s="231"/>
      <c r="T558" s="232"/>
      <c r="AT558" s="233" t="s">
        <v>247</v>
      </c>
      <c r="AU558" s="233" t="s">
        <v>83</v>
      </c>
      <c r="AV558" s="14" t="s">
        <v>83</v>
      </c>
      <c r="AW558" s="14" t="s">
        <v>37</v>
      </c>
      <c r="AX558" s="14" t="s">
        <v>76</v>
      </c>
      <c r="AY558" s="233" t="s">
        <v>236</v>
      </c>
    </row>
    <row r="559" spans="1:65" s="14" customFormat="1" ht="10.199999999999999">
      <c r="B559" s="223"/>
      <c r="C559" s="224"/>
      <c r="D559" s="209" t="s">
        <v>247</v>
      </c>
      <c r="E559" s="225" t="s">
        <v>20</v>
      </c>
      <c r="F559" s="226" t="s">
        <v>755</v>
      </c>
      <c r="G559" s="224"/>
      <c r="H559" s="227">
        <v>2.758</v>
      </c>
      <c r="I559" s="228"/>
      <c r="J559" s="224"/>
      <c r="K559" s="224"/>
      <c r="L559" s="229"/>
      <c r="M559" s="230"/>
      <c r="N559" s="231"/>
      <c r="O559" s="231"/>
      <c r="P559" s="231"/>
      <c r="Q559" s="231"/>
      <c r="R559" s="231"/>
      <c r="S559" s="231"/>
      <c r="T559" s="232"/>
      <c r="AT559" s="233" t="s">
        <v>247</v>
      </c>
      <c r="AU559" s="233" t="s">
        <v>83</v>
      </c>
      <c r="AV559" s="14" t="s">
        <v>83</v>
      </c>
      <c r="AW559" s="14" t="s">
        <v>37</v>
      </c>
      <c r="AX559" s="14" t="s">
        <v>76</v>
      </c>
      <c r="AY559" s="233" t="s">
        <v>236</v>
      </c>
    </row>
    <row r="560" spans="1:65" s="14" customFormat="1" ht="10.199999999999999">
      <c r="B560" s="223"/>
      <c r="C560" s="224"/>
      <c r="D560" s="209" t="s">
        <v>247</v>
      </c>
      <c r="E560" s="225" t="s">
        <v>20</v>
      </c>
      <c r="F560" s="226" t="s">
        <v>758</v>
      </c>
      <c r="G560" s="224"/>
      <c r="H560" s="227">
        <v>22.064</v>
      </c>
      <c r="I560" s="228"/>
      <c r="J560" s="224"/>
      <c r="K560" s="224"/>
      <c r="L560" s="229"/>
      <c r="M560" s="230"/>
      <c r="N560" s="231"/>
      <c r="O560" s="231"/>
      <c r="P560" s="231"/>
      <c r="Q560" s="231"/>
      <c r="R560" s="231"/>
      <c r="S560" s="231"/>
      <c r="T560" s="232"/>
      <c r="AT560" s="233" t="s">
        <v>247</v>
      </c>
      <c r="AU560" s="233" t="s">
        <v>83</v>
      </c>
      <c r="AV560" s="14" t="s">
        <v>83</v>
      </c>
      <c r="AW560" s="14" t="s">
        <v>37</v>
      </c>
      <c r="AX560" s="14" t="s">
        <v>76</v>
      </c>
      <c r="AY560" s="233" t="s">
        <v>236</v>
      </c>
    </row>
    <row r="561" spans="1:65" s="14" customFormat="1" ht="10.199999999999999">
      <c r="B561" s="223"/>
      <c r="C561" s="224"/>
      <c r="D561" s="209" t="s">
        <v>247</v>
      </c>
      <c r="E561" s="225" t="s">
        <v>20</v>
      </c>
      <c r="F561" s="226" t="s">
        <v>759</v>
      </c>
      <c r="G561" s="224"/>
      <c r="H561" s="227">
        <v>19.503</v>
      </c>
      <c r="I561" s="228"/>
      <c r="J561" s="224"/>
      <c r="K561" s="224"/>
      <c r="L561" s="229"/>
      <c r="M561" s="230"/>
      <c r="N561" s="231"/>
      <c r="O561" s="231"/>
      <c r="P561" s="231"/>
      <c r="Q561" s="231"/>
      <c r="R561" s="231"/>
      <c r="S561" s="231"/>
      <c r="T561" s="232"/>
      <c r="AT561" s="233" t="s">
        <v>247</v>
      </c>
      <c r="AU561" s="233" t="s">
        <v>83</v>
      </c>
      <c r="AV561" s="14" t="s">
        <v>83</v>
      </c>
      <c r="AW561" s="14" t="s">
        <v>37</v>
      </c>
      <c r="AX561" s="14" t="s">
        <v>76</v>
      </c>
      <c r="AY561" s="233" t="s">
        <v>236</v>
      </c>
    </row>
    <row r="562" spans="1:65" s="15" customFormat="1" ht="10.199999999999999">
      <c r="B562" s="234"/>
      <c r="C562" s="235"/>
      <c r="D562" s="209" t="s">
        <v>247</v>
      </c>
      <c r="E562" s="236" t="s">
        <v>20</v>
      </c>
      <c r="F562" s="237" t="s">
        <v>306</v>
      </c>
      <c r="G562" s="235"/>
      <c r="H562" s="238">
        <v>60.872999999999998</v>
      </c>
      <c r="I562" s="239"/>
      <c r="J562" s="235"/>
      <c r="K562" s="235"/>
      <c r="L562" s="240"/>
      <c r="M562" s="241"/>
      <c r="N562" s="242"/>
      <c r="O562" s="242"/>
      <c r="P562" s="242"/>
      <c r="Q562" s="242"/>
      <c r="R562" s="242"/>
      <c r="S562" s="242"/>
      <c r="T562" s="243"/>
      <c r="AT562" s="244" t="s">
        <v>247</v>
      </c>
      <c r="AU562" s="244" t="s">
        <v>83</v>
      </c>
      <c r="AV562" s="15" t="s">
        <v>254</v>
      </c>
      <c r="AW562" s="15" t="s">
        <v>37</v>
      </c>
      <c r="AX562" s="15" t="s">
        <v>76</v>
      </c>
      <c r="AY562" s="244" t="s">
        <v>236</v>
      </c>
    </row>
    <row r="563" spans="1:65" s="13" customFormat="1" ht="10.199999999999999">
      <c r="B563" s="213"/>
      <c r="C563" s="214"/>
      <c r="D563" s="209" t="s">
        <v>247</v>
      </c>
      <c r="E563" s="215" t="s">
        <v>20</v>
      </c>
      <c r="F563" s="216" t="s">
        <v>662</v>
      </c>
      <c r="G563" s="214"/>
      <c r="H563" s="215" t="s">
        <v>20</v>
      </c>
      <c r="I563" s="217"/>
      <c r="J563" s="214"/>
      <c r="K563" s="214"/>
      <c r="L563" s="218"/>
      <c r="M563" s="219"/>
      <c r="N563" s="220"/>
      <c r="O563" s="220"/>
      <c r="P563" s="220"/>
      <c r="Q563" s="220"/>
      <c r="R563" s="220"/>
      <c r="S563" s="220"/>
      <c r="T563" s="221"/>
      <c r="AT563" s="222" t="s">
        <v>247</v>
      </c>
      <c r="AU563" s="222" t="s">
        <v>83</v>
      </c>
      <c r="AV563" s="13" t="s">
        <v>22</v>
      </c>
      <c r="AW563" s="13" t="s">
        <v>37</v>
      </c>
      <c r="AX563" s="13" t="s">
        <v>76</v>
      </c>
      <c r="AY563" s="222" t="s">
        <v>236</v>
      </c>
    </row>
    <row r="564" spans="1:65" s="14" customFormat="1" ht="10.199999999999999">
      <c r="B564" s="223"/>
      <c r="C564" s="224"/>
      <c r="D564" s="209" t="s">
        <v>247</v>
      </c>
      <c r="E564" s="225" t="s">
        <v>20</v>
      </c>
      <c r="F564" s="226" t="s">
        <v>760</v>
      </c>
      <c r="G564" s="224"/>
      <c r="H564" s="227">
        <v>1.5760000000000001</v>
      </c>
      <c r="I564" s="228"/>
      <c r="J564" s="224"/>
      <c r="K564" s="224"/>
      <c r="L564" s="229"/>
      <c r="M564" s="230"/>
      <c r="N564" s="231"/>
      <c r="O564" s="231"/>
      <c r="P564" s="231"/>
      <c r="Q564" s="231"/>
      <c r="R564" s="231"/>
      <c r="S564" s="231"/>
      <c r="T564" s="232"/>
      <c r="AT564" s="233" t="s">
        <v>247</v>
      </c>
      <c r="AU564" s="233" t="s">
        <v>83</v>
      </c>
      <c r="AV564" s="14" t="s">
        <v>83</v>
      </c>
      <c r="AW564" s="14" t="s">
        <v>37</v>
      </c>
      <c r="AX564" s="14" t="s">
        <v>76</v>
      </c>
      <c r="AY564" s="233" t="s">
        <v>236</v>
      </c>
    </row>
    <row r="565" spans="1:65" s="15" customFormat="1" ht="10.199999999999999">
      <c r="B565" s="234"/>
      <c r="C565" s="235"/>
      <c r="D565" s="209" t="s">
        <v>247</v>
      </c>
      <c r="E565" s="236" t="s">
        <v>20</v>
      </c>
      <c r="F565" s="237" t="s">
        <v>306</v>
      </c>
      <c r="G565" s="235"/>
      <c r="H565" s="238">
        <v>1.5760000000000001</v>
      </c>
      <c r="I565" s="239"/>
      <c r="J565" s="235"/>
      <c r="K565" s="235"/>
      <c r="L565" s="240"/>
      <c r="M565" s="241"/>
      <c r="N565" s="242"/>
      <c r="O565" s="242"/>
      <c r="P565" s="242"/>
      <c r="Q565" s="242"/>
      <c r="R565" s="242"/>
      <c r="S565" s="242"/>
      <c r="T565" s="243"/>
      <c r="AT565" s="244" t="s">
        <v>247</v>
      </c>
      <c r="AU565" s="244" t="s">
        <v>83</v>
      </c>
      <c r="AV565" s="15" t="s">
        <v>254</v>
      </c>
      <c r="AW565" s="15" t="s">
        <v>37</v>
      </c>
      <c r="AX565" s="15" t="s">
        <v>76</v>
      </c>
      <c r="AY565" s="244" t="s">
        <v>236</v>
      </c>
    </row>
    <row r="566" spans="1:65" s="16" customFormat="1" ht="10.199999999999999">
      <c r="B566" s="245"/>
      <c r="C566" s="246"/>
      <c r="D566" s="209" t="s">
        <v>247</v>
      </c>
      <c r="E566" s="247" t="s">
        <v>20</v>
      </c>
      <c r="F566" s="248" t="s">
        <v>309</v>
      </c>
      <c r="G566" s="246"/>
      <c r="H566" s="249">
        <v>127.065</v>
      </c>
      <c r="I566" s="250"/>
      <c r="J566" s="246"/>
      <c r="K566" s="246"/>
      <c r="L566" s="251"/>
      <c r="M566" s="252"/>
      <c r="N566" s="253"/>
      <c r="O566" s="253"/>
      <c r="P566" s="253"/>
      <c r="Q566" s="253"/>
      <c r="R566" s="253"/>
      <c r="S566" s="253"/>
      <c r="T566" s="254"/>
      <c r="AT566" s="255" t="s">
        <v>247</v>
      </c>
      <c r="AU566" s="255" t="s">
        <v>83</v>
      </c>
      <c r="AV566" s="16" t="s">
        <v>243</v>
      </c>
      <c r="AW566" s="16" t="s">
        <v>37</v>
      </c>
      <c r="AX566" s="16" t="s">
        <v>22</v>
      </c>
      <c r="AY566" s="255" t="s">
        <v>236</v>
      </c>
    </row>
    <row r="567" spans="1:65" s="2" customFormat="1" ht="22.8">
      <c r="A567" s="36"/>
      <c r="B567" s="37"/>
      <c r="C567" s="196" t="s">
        <v>761</v>
      </c>
      <c r="D567" s="196" t="s">
        <v>238</v>
      </c>
      <c r="E567" s="197" t="s">
        <v>762</v>
      </c>
      <c r="F567" s="198" t="s">
        <v>763</v>
      </c>
      <c r="G567" s="199" t="s">
        <v>328</v>
      </c>
      <c r="H567" s="200">
        <v>27.052</v>
      </c>
      <c r="I567" s="201"/>
      <c r="J567" s="202">
        <f>ROUND(I567*H567,2)</f>
        <v>0</v>
      </c>
      <c r="K567" s="198" t="s">
        <v>242</v>
      </c>
      <c r="L567" s="41"/>
      <c r="M567" s="203" t="s">
        <v>20</v>
      </c>
      <c r="N567" s="204" t="s">
        <v>47</v>
      </c>
      <c r="O567" s="66"/>
      <c r="P567" s="205">
        <f>O567*H567</f>
        <v>0</v>
      </c>
      <c r="Q567" s="205">
        <v>0</v>
      </c>
      <c r="R567" s="205">
        <f>Q567*H567</f>
        <v>0</v>
      </c>
      <c r="S567" s="205">
        <v>6.3E-2</v>
      </c>
      <c r="T567" s="206">
        <f>S567*H567</f>
        <v>1.7042759999999999</v>
      </c>
      <c r="U567" s="36"/>
      <c r="V567" s="36"/>
      <c r="W567" s="36"/>
      <c r="X567" s="36"/>
      <c r="Y567" s="36"/>
      <c r="Z567" s="36"/>
      <c r="AA567" s="36"/>
      <c r="AB567" s="36"/>
      <c r="AC567" s="36"/>
      <c r="AD567" s="36"/>
      <c r="AE567" s="36"/>
      <c r="AR567" s="207" t="s">
        <v>243</v>
      </c>
      <c r="AT567" s="207" t="s">
        <v>238</v>
      </c>
      <c r="AU567" s="207" t="s">
        <v>83</v>
      </c>
      <c r="AY567" s="19" t="s">
        <v>236</v>
      </c>
      <c r="BE567" s="208">
        <f>IF(N567="základní",J567,0)</f>
        <v>0</v>
      </c>
      <c r="BF567" s="208">
        <f>IF(N567="snížená",J567,0)</f>
        <v>0</v>
      </c>
      <c r="BG567" s="208">
        <f>IF(N567="zákl. přenesená",J567,0)</f>
        <v>0</v>
      </c>
      <c r="BH567" s="208">
        <f>IF(N567="sníž. přenesená",J567,0)</f>
        <v>0</v>
      </c>
      <c r="BI567" s="208">
        <f>IF(N567="nulová",J567,0)</f>
        <v>0</v>
      </c>
      <c r="BJ567" s="19" t="s">
        <v>22</v>
      </c>
      <c r="BK567" s="208">
        <f>ROUND(I567*H567,2)</f>
        <v>0</v>
      </c>
      <c r="BL567" s="19" t="s">
        <v>243</v>
      </c>
      <c r="BM567" s="207" t="s">
        <v>764</v>
      </c>
    </row>
    <row r="568" spans="1:65" s="2" customFormat="1" ht="38.4">
      <c r="A568" s="36"/>
      <c r="B568" s="37"/>
      <c r="C568" s="38"/>
      <c r="D568" s="209" t="s">
        <v>245</v>
      </c>
      <c r="E568" s="38"/>
      <c r="F568" s="210" t="s">
        <v>753</v>
      </c>
      <c r="G568" s="38"/>
      <c r="H568" s="38"/>
      <c r="I568" s="118"/>
      <c r="J568" s="38"/>
      <c r="K568" s="38"/>
      <c r="L568" s="41"/>
      <c r="M568" s="211"/>
      <c r="N568" s="212"/>
      <c r="O568" s="66"/>
      <c r="P568" s="66"/>
      <c r="Q568" s="66"/>
      <c r="R568" s="66"/>
      <c r="S568" s="66"/>
      <c r="T568" s="67"/>
      <c r="U568" s="36"/>
      <c r="V568" s="36"/>
      <c r="W568" s="36"/>
      <c r="X568" s="36"/>
      <c r="Y568" s="36"/>
      <c r="Z568" s="36"/>
      <c r="AA568" s="36"/>
      <c r="AB568" s="36"/>
      <c r="AC568" s="36"/>
      <c r="AD568" s="36"/>
      <c r="AE568" s="36"/>
      <c r="AT568" s="19" t="s">
        <v>245</v>
      </c>
      <c r="AU568" s="19" t="s">
        <v>83</v>
      </c>
    </row>
    <row r="569" spans="1:65" s="13" customFormat="1" ht="10.199999999999999">
      <c r="B569" s="213"/>
      <c r="C569" s="214"/>
      <c r="D569" s="209" t="s">
        <v>247</v>
      </c>
      <c r="E569" s="215" t="s">
        <v>20</v>
      </c>
      <c r="F569" s="216" t="s">
        <v>304</v>
      </c>
      <c r="G569" s="214"/>
      <c r="H569" s="215" t="s">
        <v>20</v>
      </c>
      <c r="I569" s="217"/>
      <c r="J569" s="214"/>
      <c r="K569" s="214"/>
      <c r="L569" s="218"/>
      <c r="M569" s="219"/>
      <c r="N569" s="220"/>
      <c r="O569" s="220"/>
      <c r="P569" s="220"/>
      <c r="Q569" s="220"/>
      <c r="R569" s="220"/>
      <c r="S569" s="220"/>
      <c r="T569" s="221"/>
      <c r="AT569" s="222" t="s">
        <v>247</v>
      </c>
      <c r="AU569" s="222" t="s">
        <v>83</v>
      </c>
      <c r="AV569" s="13" t="s">
        <v>22</v>
      </c>
      <c r="AW569" s="13" t="s">
        <v>37</v>
      </c>
      <c r="AX569" s="13" t="s">
        <v>76</v>
      </c>
      <c r="AY569" s="222" t="s">
        <v>236</v>
      </c>
    </row>
    <row r="570" spans="1:65" s="14" customFormat="1" ht="10.199999999999999">
      <c r="B570" s="223"/>
      <c r="C570" s="224"/>
      <c r="D570" s="209" t="s">
        <v>247</v>
      </c>
      <c r="E570" s="225" t="s">
        <v>20</v>
      </c>
      <c r="F570" s="226" t="s">
        <v>765</v>
      </c>
      <c r="G570" s="224"/>
      <c r="H570" s="227">
        <v>8.6679999999999993</v>
      </c>
      <c r="I570" s="228"/>
      <c r="J570" s="224"/>
      <c r="K570" s="224"/>
      <c r="L570" s="229"/>
      <c r="M570" s="230"/>
      <c r="N570" s="231"/>
      <c r="O570" s="231"/>
      <c r="P570" s="231"/>
      <c r="Q570" s="231"/>
      <c r="R570" s="231"/>
      <c r="S570" s="231"/>
      <c r="T570" s="232"/>
      <c r="AT570" s="233" t="s">
        <v>247</v>
      </c>
      <c r="AU570" s="233" t="s">
        <v>83</v>
      </c>
      <c r="AV570" s="14" t="s">
        <v>83</v>
      </c>
      <c r="AW570" s="14" t="s">
        <v>37</v>
      </c>
      <c r="AX570" s="14" t="s">
        <v>76</v>
      </c>
      <c r="AY570" s="233" t="s">
        <v>236</v>
      </c>
    </row>
    <row r="571" spans="1:65" s="14" customFormat="1" ht="10.199999999999999">
      <c r="B571" s="223"/>
      <c r="C571" s="224"/>
      <c r="D571" s="209" t="s">
        <v>247</v>
      </c>
      <c r="E571" s="225" t="s">
        <v>20</v>
      </c>
      <c r="F571" s="226" t="s">
        <v>766</v>
      </c>
      <c r="G571" s="224"/>
      <c r="H571" s="227">
        <v>4.2</v>
      </c>
      <c r="I571" s="228"/>
      <c r="J571" s="224"/>
      <c r="K571" s="224"/>
      <c r="L571" s="229"/>
      <c r="M571" s="230"/>
      <c r="N571" s="231"/>
      <c r="O571" s="231"/>
      <c r="P571" s="231"/>
      <c r="Q571" s="231"/>
      <c r="R571" s="231"/>
      <c r="S571" s="231"/>
      <c r="T571" s="232"/>
      <c r="AT571" s="233" t="s">
        <v>247</v>
      </c>
      <c r="AU571" s="233" t="s">
        <v>83</v>
      </c>
      <c r="AV571" s="14" t="s">
        <v>83</v>
      </c>
      <c r="AW571" s="14" t="s">
        <v>37</v>
      </c>
      <c r="AX571" s="14" t="s">
        <v>76</v>
      </c>
      <c r="AY571" s="233" t="s">
        <v>236</v>
      </c>
    </row>
    <row r="572" spans="1:65" s="14" customFormat="1" ht="10.199999999999999">
      <c r="B572" s="223"/>
      <c r="C572" s="224"/>
      <c r="D572" s="209" t="s">
        <v>247</v>
      </c>
      <c r="E572" s="225" t="s">
        <v>20</v>
      </c>
      <c r="F572" s="226" t="s">
        <v>767</v>
      </c>
      <c r="G572" s="224"/>
      <c r="H572" s="227">
        <v>3.5459999999999998</v>
      </c>
      <c r="I572" s="228"/>
      <c r="J572" s="224"/>
      <c r="K572" s="224"/>
      <c r="L572" s="229"/>
      <c r="M572" s="230"/>
      <c r="N572" s="231"/>
      <c r="O572" s="231"/>
      <c r="P572" s="231"/>
      <c r="Q572" s="231"/>
      <c r="R572" s="231"/>
      <c r="S572" s="231"/>
      <c r="T572" s="232"/>
      <c r="AT572" s="233" t="s">
        <v>247</v>
      </c>
      <c r="AU572" s="233" t="s">
        <v>83</v>
      </c>
      <c r="AV572" s="14" t="s">
        <v>83</v>
      </c>
      <c r="AW572" s="14" t="s">
        <v>37</v>
      </c>
      <c r="AX572" s="14" t="s">
        <v>76</v>
      </c>
      <c r="AY572" s="233" t="s">
        <v>236</v>
      </c>
    </row>
    <row r="573" spans="1:65" s="13" customFormat="1" ht="10.199999999999999">
      <c r="B573" s="213"/>
      <c r="C573" s="214"/>
      <c r="D573" s="209" t="s">
        <v>247</v>
      </c>
      <c r="E573" s="215" t="s">
        <v>20</v>
      </c>
      <c r="F573" s="216" t="s">
        <v>307</v>
      </c>
      <c r="G573" s="214"/>
      <c r="H573" s="215" t="s">
        <v>20</v>
      </c>
      <c r="I573" s="217"/>
      <c r="J573" s="214"/>
      <c r="K573" s="214"/>
      <c r="L573" s="218"/>
      <c r="M573" s="219"/>
      <c r="N573" s="220"/>
      <c r="O573" s="220"/>
      <c r="P573" s="220"/>
      <c r="Q573" s="220"/>
      <c r="R573" s="220"/>
      <c r="S573" s="220"/>
      <c r="T573" s="221"/>
      <c r="AT573" s="222" t="s">
        <v>247</v>
      </c>
      <c r="AU573" s="222" t="s">
        <v>83</v>
      </c>
      <c r="AV573" s="13" t="s">
        <v>22</v>
      </c>
      <c r="AW573" s="13" t="s">
        <v>37</v>
      </c>
      <c r="AX573" s="13" t="s">
        <v>76</v>
      </c>
      <c r="AY573" s="222" t="s">
        <v>236</v>
      </c>
    </row>
    <row r="574" spans="1:65" s="14" customFormat="1" ht="10.199999999999999">
      <c r="B574" s="223"/>
      <c r="C574" s="224"/>
      <c r="D574" s="209" t="s">
        <v>247</v>
      </c>
      <c r="E574" s="225" t="s">
        <v>20</v>
      </c>
      <c r="F574" s="226" t="s">
        <v>768</v>
      </c>
      <c r="G574" s="224"/>
      <c r="H574" s="227">
        <v>4.3339999999999996</v>
      </c>
      <c r="I574" s="228"/>
      <c r="J574" s="224"/>
      <c r="K574" s="224"/>
      <c r="L574" s="229"/>
      <c r="M574" s="230"/>
      <c r="N574" s="231"/>
      <c r="O574" s="231"/>
      <c r="P574" s="231"/>
      <c r="Q574" s="231"/>
      <c r="R574" s="231"/>
      <c r="S574" s="231"/>
      <c r="T574" s="232"/>
      <c r="AT574" s="233" t="s">
        <v>247</v>
      </c>
      <c r="AU574" s="233" t="s">
        <v>83</v>
      </c>
      <c r="AV574" s="14" t="s">
        <v>83</v>
      </c>
      <c r="AW574" s="14" t="s">
        <v>37</v>
      </c>
      <c r="AX574" s="14" t="s">
        <v>76</v>
      </c>
      <c r="AY574" s="233" t="s">
        <v>236</v>
      </c>
    </row>
    <row r="575" spans="1:65" s="14" customFormat="1" ht="10.199999999999999">
      <c r="B575" s="223"/>
      <c r="C575" s="224"/>
      <c r="D575" s="209" t="s">
        <v>247</v>
      </c>
      <c r="E575" s="225" t="s">
        <v>20</v>
      </c>
      <c r="F575" s="226" t="s">
        <v>769</v>
      </c>
      <c r="G575" s="224"/>
      <c r="H575" s="227">
        <v>6.3040000000000003</v>
      </c>
      <c r="I575" s="228"/>
      <c r="J575" s="224"/>
      <c r="K575" s="224"/>
      <c r="L575" s="229"/>
      <c r="M575" s="230"/>
      <c r="N575" s="231"/>
      <c r="O575" s="231"/>
      <c r="P575" s="231"/>
      <c r="Q575" s="231"/>
      <c r="R575" s="231"/>
      <c r="S575" s="231"/>
      <c r="T575" s="232"/>
      <c r="AT575" s="233" t="s">
        <v>247</v>
      </c>
      <c r="AU575" s="233" t="s">
        <v>83</v>
      </c>
      <c r="AV575" s="14" t="s">
        <v>83</v>
      </c>
      <c r="AW575" s="14" t="s">
        <v>37</v>
      </c>
      <c r="AX575" s="14" t="s">
        <v>76</v>
      </c>
      <c r="AY575" s="233" t="s">
        <v>236</v>
      </c>
    </row>
    <row r="576" spans="1:65" s="16" customFormat="1" ht="10.199999999999999">
      <c r="B576" s="245"/>
      <c r="C576" s="246"/>
      <c r="D576" s="209" t="s">
        <v>247</v>
      </c>
      <c r="E576" s="247" t="s">
        <v>20</v>
      </c>
      <c r="F576" s="248" t="s">
        <v>309</v>
      </c>
      <c r="G576" s="246"/>
      <c r="H576" s="249">
        <v>27.052</v>
      </c>
      <c r="I576" s="250"/>
      <c r="J576" s="246"/>
      <c r="K576" s="246"/>
      <c r="L576" s="251"/>
      <c r="M576" s="252"/>
      <c r="N576" s="253"/>
      <c r="O576" s="253"/>
      <c r="P576" s="253"/>
      <c r="Q576" s="253"/>
      <c r="R576" s="253"/>
      <c r="S576" s="253"/>
      <c r="T576" s="254"/>
      <c r="AT576" s="255" t="s">
        <v>247</v>
      </c>
      <c r="AU576" s="255" t="s">
        <v>83</v>
      </c>
      <c r="AV576" s="16" t="s">
        <v>243</v>
      </c>
      <c r="AW576" s="16" t="s">
        <v>37</v>
      </c>
      <c r="AX576" s="16" t="s">
        <v>22</v>
      </c>
      <c r="AY576" s="255" t="s">
        <v>236</v>
      </c>
    </row>
    <row r="577" spans="1:65" s="2" customFormat="1" ht="22.8">
      <c r="A577" s="36"/>
      <c r="B577" s="37"/>
      <c r="C577" s="196" t="s">
        <v>770</v>
      </c>
      <c r="D577" s="196" t="s">
        <v>238</v>
      </c>
      <c r="E577" s="197" t="s">
        <v>771</v>
      </c>
      <c r="F577" s="198" t="s">
        <v>772</v>
      </c>
      <c r="G577" s="199" t="s">
        <v>328</v>
      </c>
      <c r="H577" s="200">
        <v>54.746000000000002</v>
      </c>
      <c r="I577" s="201"/>
      <c r="J577" s="202">
        <f>ROUND(I577*H577,2)</f>
        <v>0</v>
      </c>
      <c r="K577" s="198" t="s">
        <v>242</v>
      </c>
      <c r="L577" s="41"/>
      <c r="M577" s="203" t="s">
        <v>20</v>
      </c>
      <c r="N577" s="204" t="s">
        <v>47</v>
      </c>
      <c r="O577" s="66"/>
      <c r="P577" s="205">
        <f>O577*H577</f>
        <v>0</v>
      </c>
      <c r="Q577" s="205">
        <v>0</v>
      </c>
      <c r="R577" s="205">
        <f>Q577*H577</f>
        <v>0</v>
      </c>
      <c r="S577" s="205">
        <v>2.5000000000000001E-2</v>
      </c>
      <c r="T577" s="206">
        <f>S577*H577</f>
        <v>1.3686500000000001</v>
      </c>
      <c r="U577" s="36"/>
      <c r="V577" s="36"/>
      <c r="W577" s="36"/>
      <c r="X577" s="36"/>
      <c r="Y577" s="36"/>
      <c r="Z577" s="36"/>
      <c r="AA577" s="36"/>
      <c r="AB577" s="36"/>
      <c r="AC577" s="36"/>
      <c r="AD577" s="36"/>
      <c r="AE577" s="36"/>
      <c r="AR577" s="207" t="s">
        <v>243</v>
      </c>
      <c r="AT577" s="207" t="s">
        <v>238</v>
      </c>
      <c r="AU577" s="207" t="s">
        <v>83</v>
      </c>
      <c r="AY577" s="19" t="s">
        <v>236</v>
      </c>
      <c r="BE577" s="208">
        <f>IF(N577="základní",J577,0)</f>
        <v>0</v>
      </c>
      <c r="BF577" s="208">
        <f>IF(N577="snížená",J577,0)</f>
        <v>0</v>
      </c>
      <c r="BG577" s="208">
        <f>IF(N577="zákl. přenesená",J577,0)</f>
        <v>0</v>
      </c>
      <c r="BH577" s="208">
        <f>IF(N577="sníž. přenesená",J577,0)</f>
        <v>0</v>
      </c>
      <c r="BI577" s="208">
        <f>IF(N577="nulová",J577,0)</f>
        <v>0</v>
      </c>
      <c r="BJ577" s="19" t="s">
        <v>22</v>
      </c>
      <c r="BK577" s="208">
        <f>ROUND(I577*H577,2)</f>
        <v>0</v>
      </c>
      <c r="BL577" s="19" t="s">
        <v>243</v>
      </c>
      <c r="BM577" s="207" t="s">
        <v>773</v>
      </c>
    </row>
    <row r="578" spans="1:65" s="2" customFormat="1" ht="38.4">
      <c r="A578" s="36"/>
      <c r="B578" s="37"/>
      <c r="C578" s="38"/>
      <c r="D578" s="209" t="s">
        <v>245</v>
      </c>
      <c r="E578" s="38"/>
      <c r="F578" s="210" t="s">
        <v>753</v>
      </c>
      <c r="G578" s="38"/>
      <c r="H578" s="38"/>
      <c r="I578" s="118"/>
      <c r="J578" s="38"/>
      <c r="K578" s="38"/>
      <c r="L578" s="41"/>
      <c r="M578" s="211"/>
      <c r="N578" s="212"/>
      <c r="O578" s="66"/>
      <c r="P578" s="66"/>
      <c r="Q578" s="66"/>
      <c r="R578" s="66"/>
      <c r="S578" s="66"/>
      <c r="T578" s="67"/>
      <c r="U578" s="36"/>
      <c r="V578" s="36"/>
      <c r="W578" s="36"/>
      <c r="X578" s="36"/>
      <c r="Y578" s="36"/>
      <c r="Z578" s="36"/>
      <c r="AA578" s="36"/>
      <c r="AB578" s="36"/>
      <c r="AC578" s="36"/>
      <c r="AD578" s="36"/>
      <c r="AE578" s="36"/>
      <c r="AT578" s="19" t="s">
        <v>245</v>
      </c>
      <c r="AU578" s="19" t="s">
        <v>83</v>
      </c>
    </row>
    <row r="579" spans="1:65" s="13" customFormat="1" ht="10.199999999999999">
      <c r="B579" s="213"/>
      <c r="C579" s="214"/>
      <c r="D579" s="209" t="s">
        <v>247</v>
      </c>
      <c r="E579" s="215" t="s">
        <v>20</v>
      </c>
      <c r="F579" s="216" t="s">
        <v>304</v>
      </c>
      <c r="G579" s="214"/>
      <c r="H579" s="215" t="s">
        <v>20</v>
      </c>
      <c r="I579" s="217"/>
      <c r="J579" s="214"/>
      <c r="K579" s="214"/>
      <c r="L579" s="218"/>
      <c r="M579" s="219"/>
      <c r="N579" s="220"/>
      <c r="O579" s="220"/>
      <c r="P579" s="220"/>
      <c r="Q579" s="220"/>
      <c r="R579" s="220"/>
      <c r="S579" s="220"/>
      <c r="T579" s="221"/>
      <c r="AT579" s="222" t="s">
        <v>247</v>
      </c>
      <c r="AU579" s="222" t="s">
        <v>83</v>
      </c>
      <c r="AV579" s="13" t="s">
        <v>22</v>
      </c>
      <c r="AW579" s="13" t="s">
        <v>37</v>
      </c>
      <c r="AX579" s="13" t="s">
        <v>76</v>
      </c>
      <c r="AY579" s="222" t="s">
        <v>236</v>
      </c>
    </row>
    <row r="580" spans="1:65" s="14" customFormat="1" ht="10.199999999999999">
      <c r="B580" s="223"/>
      <c r="C580" s="224"/>
      <c r="D580" s="209" t="s">
        <v>247</v>
      </c>
      <c r="E580" s="225" t="s">
        <v>20</v>
      </c>
      <c r="F580" s="226" t="s">
        <v>774</v>
      </c>
      <c r="G580" s="224"/>
      <c r="H580" s="227">
        <v>12.131</v>
      </c>
      <c r="I580" s="228"/>
      <c r="J580" s="224"/>
      <c r="K580" s="224"/>
      <c r="L580" s="229"/>
      <c r="M580" s="230"/>
      <c r="N580" s="231"/>
      <c r="O580" s="231"/>
      <c r="P580" s="231"/>
      <c r="Q580" s="231"/>
      <c r="R580" s="231"/>
      <c r="S580" s="231"/>
      <c r="T580" s="232"/>
      <c r="AT580" s="233" t="s">
        <v>247</v>
      </c>
      <c r="AU580" s="233" t="s">
        <v>83</v>
      </c>
      <c r="AV580" s="14" t="s">
        <v>83</v>
      </c>
      <c r="AW580" s="14" t="s">
        <v>37</v>
      </c>
      <c r="AX580" s="14" t="s">
        <v>76</v>
      </c>
      <c r="AY580" s="233" t="s">
        <v>236</v>
      </c>
    </row>
    <row r="581" spans="1:65" s="14" customFormat="1" ht="10.199999999999999">
      <c r="B581" s="223"/>
      <c r="C581" s="224"/>
      <c r="D581" s="209" t="s">
        <v>247</v>
      </c>
      <c r="E581" s="225" t="s">
        <v>20</v>
      </c>
      <c r="F581" s="226" t="s">
        <v>775</v>
      </c>
      <c r="G581" s="224"/>
      <c r="H581" s="227">
        <v>10.8</v>
      </c>
      <c r="I581" s="228"/>
      <c r="J581" s="224"/>
      <c r="K581" s="224"/>
      <c r="L581" s="229"/>
      <c r="M581" s="230"/>
      <c r="N581" s="231"/>
      <c r="O581" s="231"/>
      <c r="P581" s="231"/>
      <c r="Q581" s="231"/>
      <c r="R581" s="231"/>
      <c r="S581" s="231"/>
      <c r="T581" s="232"/>
      <c r="AT581" s="233" t="s">
        <v>247</v>
      </c>
      <c r="AU581" s="233" t="s">
        <v>83</v>
      </c>
      <c r="AV581" s="14" t="s">
        <v>83</v>
      </c>
      <c r="AW581" s="14" t="s">
        <v>37</v>
      </c>
      <c r="AX581" s="14" t="s">
        <v>76</v>
      </c>
      <c r="AY581" s="233" t="s">
        <v>236</v>
      </c>
    </row>
    <row r="582" spans="1:65" s="14" customFormat="1" ht="10.199999999999999">
      <c r="B582" s="223"/>
      <c r="C582" s="224"/>
      <c r="D582" s="209" t="s">
        <v>247</v>
      </c>
      <c r="E582" s="225" t="s">
        <v>20</v>
      </c>
      <c r="F582" s="226" t="s">
        <v>776</v>
      </c>
      <c r="G582" s="224"/>
      <c r="H582" s="227">
        <v>2.88</v>
      </c>
      <c r="I582" s="228"/>
      <c r="J582" s="224"/>
      <c r="K582" s="224"/>
      <c r="L582" s="229"/>
      <c r="M582" s="230"/>
      <c r="N582" s="231"/>
      <c r="O582" s="231"/>
      <c r="P582" s="231"/>
      <c r="Q582" s="231"/>
      <c r="R582" s="231"/>
      <c r="S582" s="231"/>
      <c r="T582" s="232"/>
      <c r="AT582" s="233" t="s">
        <v>247</v>
      </c>
      <c r="AU582" s="233" t="s">
        <v>83</v>
      </c>
      <c r="AV582" s="14" t="s">
        <v>83</v>
      </c>
      <c r="AW582" s="14" t="s">
        <v>37</v>
      </c>
      <c r="AX582" s="14" t="s">
        <v>76</v>
      </c>
      <c r="AY582" s="233" t="s">
        <v>236</v>
      </c>
    </row>
    <row r="583" spans="1:65" s="13" customFormat="1" ht="10.199999999999999">
      <c r="B583" s="213"/>
      <c r="C583" s="214"/>
      <c r="D583" s="209" t="s">
        <v>247</v>
      </c>
      <c r="E583" s="215" t="s">
        <v>20</v>
      </c>
      <c r="F583" s="216" t="s">
        <v>307</v>
      </c>
      <c r="G583" s="214"/>
      <c r="H583" s="215" t="s">
        <v>20</v>
      </c>
      <c r="I583" s="217"/>
      <c r="J583" s="214"/>
      <c r="K583" s="214"/>
      <c r="L583" s="218"/>
      <c r="M583" s="219"/>
      <c r="N583" s="220"/>
      <c r="O583" s="220"/>
      <c r="P583" s="220"/>
      <c r="Q583" s="220"/>
      <c r="R583" s="220"/>
      <c r="S583" s="220"/>
      <c r="T583" s="221"/>
      <c r="AT583" s="222" t="s">
        <v>247</v>
      </c>
      <c r="AU583" s="222" t="s">
        <v>83</v>
      </c>
      <c r="AV583" s="13" t="s">
        <v>22</v>
      </c>
      <c r="AW583" s="13" t="s">
        <v>37</v>
      </c>
      <c r="AX583" s="13" t="s">
        <v>76</v>
      </c>
      <c r="AY583" s="222" t="s">
        <v>236</v>
      </c>
    </row>
    <row r="584" spans="1:65" s="14" customFormat="1" ht="10.199999999999999">
      <c r="B584" s="223"/>
      <c r="C584" s="224"/>
      <c r="D584" s="209" t="s">
        <v>247</v>
      </c>
      <c r="E584" s="225" t="s">
        <v>20</v>
      </c>
      <c r="F584" s="226" t="s">
        <v>777</v>
      </c>
      <c r="G584" s="224"/>
      <c r="H584" s="227">
        <v>14.67</v>
      </c>
      <c r="I584" s="228"/>
      <c r="J584" s="224"/>
      <c r="K584" s="224"/>
      <c r="L584" s="229"/>
      <c r="M584" s="230"/>
      <c r="N584" s="231"/>
      <c r="O584" s="231"/>
      <c r="P584" s="231"/>
      <c r="Q584" s="231"/>
      <c r="R584" s="231"/>
      <c r="S584" s="231"/>
      <c r="T584" s="232"/>
      <c r="AT584" s="233" t="s">
        <v>247</v>
      </c>
      <c r="AU584" s="233" t="s">
        <v>83</v>
      </c>
      <c r="AV584" s="14" t="s">
        <v>83</v>
      </c>
      <c r="AW584" s="14" t="s">
        <v>37</v>
      </c>
      <c r="AX584" s="14" t="s">
        <v>76</v>
      </c>
      <c r="AY584" s="233" t="s">
        <v>236</v>
      </c>
    </row>
    <row r="585" spans="1:65" s="14" customFormat="1" ht="10.199999999999999">
      <c r="B585" s="223"/>
      <c r="C585" s="224"/>
      <c r="D585" s="209" t="s">
        <v>247</v>
      </c>
      <c r="E585" s="225" t="s">
        <v>20</v>
      </c>
      <c r="F585" s="226" t="s">
        <v>778</v>
      </c>
      <c r="G585" s="224"/>
      <c r="H585" s="227">
        <v>14.265000000000001</v>
      </c>
      <c r="I585" s="228"/>
      <c r="J585" s="224"/>
      <c r="K585" s="224"/>
      <c r="L585" s="229"/>
      <c r="M585" s="230"/>
      <c r="N585" s="231"/>
      <c r="O585" s="231"/>
      <c r="P585" s="231"/>
      <c r="Q585" s="231"/>
      <c r="R585" s="231"/>
      <c r="S585" s="231"/>
      <c r="T585" s="232"/>
      <c r="AT585" s="233" t="s">
        <v>247</v>
      </c>
      <c r="AU585" s="233" t="s">
        <v>83</v>
      </c>
      <c r="AV585" s="14" t="s">
        <v>83</v>
      </c>
      <c r="AW585" s="14" t="s">
        <v>37</v>
      </c>
      <c r="AX585" s="14" t="s">
        <v>76</v>
      </c>
      <c r="AY585" s="233" t="s">
        <v>236</v>
      </c>
    </row>
    <row r="586" spans="1:65" s="16" customFormat="1" ht="10.199999999999999">
      <c r="B586" s="245"/>
      <c r="C586" s="246"/>
      <c r="D586" s="209" t="s">
        <v>247</v>
      </c>
      <c r="E586" s="247" t="s">
        <v>20</v>
      </c>
      <c r="F586" s="248" t="s">
        <v>309</v>
      </c>
      <c r="G586" s="246"/>
      <c r="H586" s="249">
        <v>54.746000000000002</v>
      </c>
      <c r="I586" s="250"/>
      <c r="J586" s="246"/>
      <c r="K586" s="246"/>
      <c r="L586" s="251"/>
      <c r="M586" s="252"/>
      <c r="N586" s="253"/>
      <c r="O586" s="253"/>
      <c r="P586" s="253"/>
      <c r="Q586" s="253"/>
      <c r="R586" s="253"/>
      <c r="S586" s="253"/>
      <c r="T586" s="254"/>
      <c r="AT586" s="255" t="s">
        <v>247</v>
      </c>
      <c r="AU586" s="255" t="s">
        <v>83</v>
      </c>
      <c r="AV586" s="16" t="s">
        <v>243</v>
      </c>
      <c r="AW586" s="16" t="s">
        <v>37</v>
      </c>
      <c r="AX586" s="16" t="s">
        <v>22</v>
      </c>
      <c r="AY586" s="255" t="s">
        <v>236</v>
      </c>
    </row>
    <row r="587" spans="1:65" s="2" customFormat="1" ht="34.200000000000003">
      <c r="A587" s="36"/>
      <c r="B587" s="37"/>
      <c r="C587" s="196" t="s">
        <v>779</v>
      </c>
      <c r="D587" s="196" t="s">
        <v>238</v>
      </c>
      <c r="E587" s="197" t="s">
        <v>780</v>
      </c>
      <c r="F587" s="198" t="s">
        <v>781</v>
      </c>
      <c r="G587" s="199" t="s">
        <v>290</v>
      </c>
      <c r="H587" s="200">
        <v>3</v>
      </c>
      <c r="I587" s="201"/>
      <c r="J587" s="202">
        <f>ROUND(I587*H587,2)</f>
        <v>0</v>
      </c>
      <c r="K587" s="198" t="s">
        <v>242</v>
      </c>
      <c r="L587" s="41"/>
      <c r="M587" s="203" t="s">
        <v>20</v>
      </c>
      <c r="N587" s="204" t="s">
        <v>47</v>
      </c>
      <c r="O587" s="66"/>
      <c r="P587" s="205">
        <f>O587*H587</f>
        <v>0</v>
      </c>
      <c r="Q587" s="205">
        <v>0</v>
      </c>
      <c r="R587" s="205">
        <f>Q587*H587</f>
        <v>0</v>
      </c>
      <c r="S587" s="205">
        <v>2.5000000000000001E-2</v>
      </c>
      <c r="T587" s="206">
        <f>S587*H587</f>
        <v>7.5000000000000011E-2</v>
      </c>
      <c r="U587" s="36"/>
      <c r="V587" s="36"/>
      <c r="W587" s="36"/>
      <c r="X587" s="36"/>
      <c r="Y587" s="36"/>
      <c r="Z587" s="36"/>
      <c r="AA587" s="36"/>
      <c r="AB587" s="36"/>
      <c r="AC587" s="36"/>
      <c r="AD587" s="36"/>
      <c r="AE587" s="36"/>
      <c r="AR587" s="207" t="s">
        <v>243</v>
      </c>
      <c r="AT587" s="207" t="s">
        <v>238</v>
      </c>
      <c r="AU587" s="207" t="s">
        <v>83</v>
      </c>
      <c r="AY587" s="19" t="s">
        <v>236</v>
      </c>
      <c r="BE587" s="208">
        <f>IF(N587="základní",J587,0)</f>
        <v>0</v>
      </c>
      <c r="BF587" s="208">
        <f>IF(N587="snížená",J587,0)</f>
        <v>0</v>
      </c>
      <c r="BG587" s="208">
        <f>IF(N587="zákl. přenesená",J587,0)</f>
        <v>0</v>
      </c>
      <c r="BH587" s="208">
        <f>IF(N587="sníž. přenesená",J587,0)</f>
        <v>0</v>
      </c>
      <c r="BI587" s="208">
        <f>IF(N587="nulová",J587,0)</f>
        <v>0</v>
      </c>
      <c r="BJ587" s="19" t="s">
        <v>22</v>
      </c>
      <c r="BK587" s="208">
        <f>ROUND(I587*H587,2)</f>
        <v>0</v>
      </c>
      <c r="BL587" s="19" t="s">
        <v>243</v>
      </c>
      <c r="BM587" s="207" t="s">
        <v>782</v>
      </c>
    </row>
    <row r="588" spans="1:65" s="13" customFormat="1" ht="10.199999999999999">
      <c r="B588" s="213"/>
      <c r="C588" s="214"/>
      <c r="D588" s="209" t="s">
        <v>247</v>
      </c>
      <c r="E588" s="215" t="s">
        <v>20</v>
      </c>
      <c r="F588" s="216" t="s">
        <v>783</v>
      </c>
      <c r="G588" s="214"/>
      <c r="H588" s="215" t="s">
        <v>20</v>
      </c>
      <c r="I588" s="217"/>
      <c r="J588" s="214"/>
      <c r="K588" s="214"/>
      <c r="L588" s="218"/>
      <c r="M588" s="219"/>
      <c r="N588" s="220"/>
      <c r="O588" s="220"/>
      <c r="P588" s="220"/>
      <c r="Q588" s="220"/>
      <c r="R588" s="220"/>
      <c r="S588" s="220"/>
      <c r="T588" s="221"/>
      <c r="AT588" s="222" t="s">
        <v>247</v>
      </c>
      <c r="AU588" s="222" t="s">
        <v>83</v>
      </c>
      <c r="AV588" s="13" t="s">
        <v>22</v>
      </c>
      <c r="AW588" s="13" t="s">
        <v>37</v>
      </c>
      <c r="AX588" s="13" t="s">
        <v>76</v>
      </c>
      <c r="AY588" s="222" t="s">
        <v>236</v>
      </c>
    </row>
    <row r="589" spans="1:65" s="13" customFormat="1" ht="10.199999999999999">
      <c r="B589" s="213"/>
      <c r="C589" s="214"/>
      <c r="D589" s="209" t="s">
        <v>247</v>
      </c>
      <c r="E589" s="215" t="s">
        <v>20</v>
      </c>
      <c r="F589" s="216" t="s">
        <v>307</v>
      </c>
      <c r="G589" s="214"/>
      <c r="H589" s="215" t="s">
        <v>20</v>
      </c>
      <c r="I589" s="217"/>
      <c r="J589" s="214"/>
      <c r="K589" s="214"/>
      <c r="L589" s="218"/>
      <c r="M589" s="219"/>
      <c r="N589" s="220"/>
      <c r="O589" s="220"/>
      <c r="P589" s="220"/>
      <c r="Q589" s="220"/>
      <c r="R589" s="220"/>
      <c r="S589" s="220"/>
      <c r="T589" s="221"/>
      <c r="AT589" s="222" t="s">
        <v>247</v>
      </c>
      <c r="AU589" s="222" t="s">
        <v>83</v>
      </c>
      <c r="AV589" s="13" t="s">
        <v>22</v>
      </c>
      <c r="AW589" s="13" t="s">
        <v>37</v>
      </c>
      <c r="AX589" s="13" t="s">
        <v>76</v>
      </c>
      <c r="AY589" s="222" t="s">
        <v>236</v>
      </c>
    </row>
    <row r="590" spans="1:65" s="14" customFormat="1" ht="10.199999999999999">
      <c r="B590" s="223"/>
      <c r="C590" s="224"/>
      <c r="D590" s="209" t="s">
        <v>247</v>
      </c>
      <c r="E590" s="225" t="s">
        <v>20</v>
      </c>
      <c r="F590" s="226" t="s">
        <v>254</v>
      </c>
      <c r="G590" s="224"/>
      <c r="H590" s="227">
        <v>3</v>
      </c>
      <c r="I590" s="228"/>
      <c r="J590" s="224"/>
      <c r="K590" s="224"/>
      <c r="L590" s="229"/>
      <c r="M590" s="230"/>
      <c r="N590" s="231"/>
      <c r="O590" s="231"/>
      <c r="P590" s="231"/>
      <c r="Q590" s="231"/>
      <c r="R590" s="231"/>
      <c r="S590" s="231"/>
      <c r="T590" s="232"/>
      <c r="AT590" s="233" t="s">
        <v>247</v>
      </c>
      <c r="AU590" s="233" t="s">
        <v>83</v>
      </c>
      <c r="AV590" s="14" t="s">
        <v>83</v>
      </c>
      <c r="AW590" s="14" t="s">
        <v>37</v>
      </c>
      <c r="AX590" s="14" t="s">
        <v>76</v>
      </c>
      <c r="AY590" s="233" t="s">
        <v>236</v>
      </c>
    </row>
    <row r="591" spans="1:65" s="16" customFormat="1" ht="10.199999999999999">
      <c r="B591" s="245"/>
      <c r="C591" s="246"/>
      <c r="D591" s="209" t="s">
        <v>247</v>
      </c>
      <c r="E591" s="247" t="s">
        <v>20</v>
      </c>
      <c r="F591" s="248" t="s">
        <v>309</v>
      </c>
      <c r="G591" s="246"/>
      <c r="H591" s="249">
        <v>3</v>
      </c>
      <c r="I591" s="250"/>
      <c r="J591" s="246"/>
      <c r="K591" s="246"/>
      <c r="L591" s="251"/>
      <c r="M591" s="252"/>
      <c r="N591" s="253"/>
      <c r="O591" s="253"/>
      <c r="P591" s="253"/>
      <c r="Q591" s="253"/>
      <c r="R591" s="253"/>
      <c r="S591" s="253"/>
      <c r="T591" s="254"/>
      <c r="AT591" s="255" t="s">
        <v>247</v>
      </c>
      <c r="AU591" s="255" t="s">
        <v>83</v>
      </c>
      <c r="AV591" s="16" t="s">
        <v>243</v>
      </c>
      <c r="AW591" s="16" t="s">
        <v>37</v>
      </c>
      <c r="AX591" s="16" t="s">
        <v>22</v>
      </c>
      <c r="AY591" s="255" t="s">
        <v>236</v>
      </c>
    </row>
    <row r="592" spans="1:65" s="2" customFormat="1" ht="34.200000000000003">
      <c r="A592" s="36"/>
      <c r="B592" s="37"/>
      <c r="C592" s="196" t="s">
        <v>784</v>
      </c>
      <c r="D592" s="196" t="s">
        <v>238</v>
      </c>
      <c r="E592" s="197" t="s">
        <v>785</v>
      </c>
      <c r="F592" s="198" t="s">
        <v>786</v>
      </c>
      <c r="G592" s="199" t="s">
        <v>290</v>
      </c>
      <c r="H592" s="200">
        <v>2</v>
      </c>
      <c r="I592" s="201"/>
      <c r="J592" s="202">
        <f>ROUND(I592*H592,2)</f>
        <v>0</v>
      </c>
      <c r="K592" s="198" t="s">
        <v>242</v>
      </c>
      <c r="L592" s="41"/>
      <c r="M592" s="203" t="s">
        <v>20</v>
      </c>
      <c r="N592" s="204" t="s">
        <v>47</v>
      </c>
      <c r="O592" s="66"/>
      <c r="P592" s="205">
        <f>O592*H592</f>
        <v>0</v>
      </c>
      <c r="Q592" s="205">
        <v>0</v>
      </c>
      <c r="R592" s="205">
        <f>Q592*H592</f>
        <v>0</v>
      </c>
      <c r="S592" s="205">
        <v>7.3999999999999996E-2</v>
      </c>
      <c r="T592" s="206">
        <f>S592*H592</f>
        <v>0.14799999999999999</v>
      </c>
      <c r="U592" s="36"/>
      <c r="V592" s="36"/>
      <c r="W592" s="36"/>
      <c r="X592" s="36"/>
      <c r="Y592" s="36"/>
      <c r="Z592" s="36"/>
      <c r="AA592" s="36"/>
      <c r="AB592" s="36"/>
      <c r="AC592" s="36"/>
      <c r="AD592" s="36"/>
      <c r="AE592" s="36"/>
      <c r="AR592" s="207" t="s">
        <v>243</v>
      </c>
      <c r="AT592" s="207" t="s">
        <v>238</v>
      </c>
      <c r="AU592" s="207" t="s">
        <v>83</v>
      </c>
      <c r="AY592" s="19" t="s">
        <v>236</v>
      </c>
      <c r="BE592" s="208">
        <f>IF(N592="základní",J592,0)</f>
        <v>0</v>
      </c>
      <c r="BF592" s="208">
        <f>IF(N592="snížená",J592,0)</f>
        <v>0</v>
      </c>
      <c r="BG592" s="208">
        <f>IF(N592="zákl. přenesená",J592,0)</f>
        <v>0</v>
      </c>
      <c r="BH592" s="208">
        <f>IF(N592="sníž. přenesená",J592,0)</f>
        <v>0</v>
      </c>
      <c r="BI592" s="208">
        <f>IF(N592="nulová",J592,0)</f>
        <v>0</v>
      </c>
      <c r="BJ592" s="19" t="s">
        <v>22</v>
      </c>
      <c r="BK592" s="208">
        <f>ROUND(I592*H592,2)</f>
        <v>0</v>
      </c>
      <c r="BL592" s="19" t="s">
        <v>243</v>
      </c>
      <c r="BM592" s="207" t="s">
        <v>787</v>
      </c>
    </row>
    <row r="593" spans="1:65" s="13" customFormat="1" ht="10.199999999999999">
      <c r="B593" s="213"/>
      <c r="C593" s="214"/>
      <c r="D593" s="209" t="s">
        <v>247</v>
      </c>
      <c r="E593" s="215" t="s">
        <v>20</v>
      </c>
      <c r="F593" s="216" t="s">
        <v>783</v>
      </c>
      <c r="G593" s="214"/>
      <c r="H593" s="215" t="s">
        <v>20</v>
      </c>
      <c r="I593" s="217"/>
      <c r="J593" s="214"/>
      <c r="K593" s="214"/>
      <c r="L593" s="218"/>
      <c r="M593" s="219"/>
      <c r="N593" s="220"/>
      <c r="O593" s="220"/>
      <c r="P593" s="220"/>
      <c r="Q593" s="220"/>
      <c r="R593" s="220"/>
      <c r="S593" s="220"/>
      <c r="T593" s="221"/>
      <c r="AT593" s="222" t="s">
        <v>247</v>
      </c>
      <c r="AU593" s="222" t="s">
        <v>83</v>
      </c>
      <c r="AV593" s="13" t="s">
        <v>22</v>
      </c>
      <c r="AW593" s="13" t="s">
        <v>37</v>
      </c>
      <c r="AX593" s="13" t="s">
        <v>76</v>
      </c>
      <c r="AY593" s="222" t="s">
        <v>236</v>
      </c>
    </row>
    <row r="594" spans="1:65" s="13" customFormat="1" ht="10.199999999999999">
      <c r="B594" s="213"/>
      <c r="C594" s="214"/>
      <c r="D594" s="209" t="s">
        <v>247</v>
      </c>
      <c r="E594" s="215" t="s">
        <v>20</v>
      </c>
      <c r="F594" s="216" t="s">
        <v>307</v>
      </c>
      <c r="G594" s="214"/>
      <c r="H594" s="215" t="s">
        <v>20</v>
      </c>
      <c r="I594" s="217"/>
      <c r="J594" s="214"/>
      <c r="K594" s="214"/>
      <c r="L594" s="218"/>
      <c r="M594" s="219"/>
      <c r="N594" s="220"/>
      <c r="O594" s="220"/>
      <c r="P594" s="220"/>
      <c r="Q594" s="220"/>
      <c r="R594" s="220"/>
      <c r="S594" s="220"/>
      <c r="T594" s="221"/>
      <c r="AT594" s="222" t="s">
        <v>247</v>
      </c>
      <c r="AU594" s="222" t="s">
        <v>83</v>
      </c>
      <c r="AV594" s="13" t="s">
        <v>22</v>
      </c>
      <c r="AW594" s="13" t="s">
        <v>37</v>
      </c>
      <c r="AX594" s="13" t="s">
        <v>76</v>
      </c>
      <c r="AY594" s="222" t="s">
        <v>236</v>
      </c>
    </row>
    <row r="595" spans="1:65" s="14" customFormat="1" ht="10.199999999999999">
      <c r="B595" s="223"/>
      <c r="C595" s="224"/>
      <c r="D595" s="209" t="s">
        <v>247</v>
      </c>
      <c r="E595" s="225" t="s">
        <v>20</v>
      </c>
      <c r="F595" s="226" t="s">
        <v>83</v>
      </c>
      <c r="G595" s="224"/>
      <c r="H595" s="227">
        <v>2</v>
      </c>
      <c r="I595" s="228"/>
      <c r="J595" s="224"/>
      <c r="K595" s="224"/>
      <c r="L595" s="229"/>
      <c r="M595" s="230"/>
      <c r="N595" s="231"/>
      <c r="O595" s="231"/>
      <c r="P595" s="231"/>
      <c r="Q595" s="231"/>
      <c r="R595" s="231"/>
      <c r="S595" s="231"/>
      <c r="T595" s="232"/>
      <c r="AT595" s="233" t="s">
        <v>247</v>
      </c>
      <c r="AU595" s="233" t="s">
        <v>83</v>
      </c>
      <c r="AV595" s="14" t="s">
        <v>83</v>
      </c>
      <c r="AW595" s="14" t="s">
        <v>37</v>
      </c>
      <c r="AX595" s="14" t="s">
        <v>76</v>
      </c>
      <c r="AY595" s="233" t="s">
        <v>236</v>
      </c>
    </row>
    <row r="596" spans="1:65" s="16" customFormat="1" ht="10.199999999999999">
      <c r="B596" s="245"/>
      <c r="C596" s="246"/>
      <c r="D596" s="209" t="s">
        <v>247</v>
      </c>
      <c r="E596" s="247" t="s">
        <v>20</v>
      </c>
      <c r="F596" s="248" t="s">
        <v>309</v>
      </c>
      <c r="G596" s="246"/>
      <c r="H596" s="249">
        <v>2</v>
      </c>
      <c r="I596" s="250"/>
      <c r="J596" s="246"/>
      <c r="K596" s="246"/>
      <c r="L596" s="251"/>
      <c r="M596" s="252"/>
      <c r="N596" s="253"/>
      <c r="O596" s="253"/>
      <c r="P596" s="253"/>
      <c r="Q596" s="253"/>
      <c r="R596" s="253"/>
      <c r="S596" s="253"/>
      <c r="T596" s="254"/>
      <c r="AT596" s="255" t="s">
        <v>247</v>
      </c>
      <c r="AU596" s="255" t="s">
        <v>83</v>
      </c>
      <c r="AV596" s="16" t="s">
        <v>243</v>
      </c>
      <c r="AW596" s="16" t="s">
        <v>37</v>
      </c>
      <c r="AX596" s="16" t="s">
        <v>22</v>
      </c>
      <c r="AY596" s="255" t="s">
        <v>236</v>
      </c>
    </row>
    <row r="597" spans="1:65" s="2" customFormat="1" ht="34.200000000000003">
      <c r="A597" s="36"/>
      <c r="B597" s="37"/>
      <c r="C597" s="196" t="s">
        <v>788</v>
      </c>
      <c r="D597" s="196" t="s">
        <v>238</v>
      </c>
      <c r="E597" s="197" t="s">
        <v>789</v>
      </c>
      <c r="F597" s="198" t="s">
        <v>790</v>
      </c>
      <c r="G597" s="199" t="s">
        <v>290</v>
      </c>
      <c r="H597" s="200">
        <v>8</v>
      </c>
      <c r="I597" s="201"/>
      <c r="J597" s="202">
        <f>ROUND(I597*H597,2)</f>
        <v>0</v>
      </c>
      <c r="K597" s="198" t="s">
        <v>242</v>
      </c>
      <c r="L597" s="41"/>
      <c r="M597" s="203" t="s">
        <v>20</v>
      </c>
      <c r="N597" s="204" t="s">
        <v>47</v>
      </c>
      <c r="O597" s="66"/>
      <c r="P597" s="205">
        <f>O597*H597</f>
        <v>0</v>
      </c>
      <c r="Q597" s="205">
        <v>0</v>
      </c>
      <c r="R597" s="205">
        <f>Q597*H597</f>
        <v>0</v>
      </c>
      <c r="S597" s="205">
        <v>9.9000000000000005E-2</v>
      </c>
      <c r="T597" s="206">
        <f>S597*H597</f>
        <v>0.79200000000000004</v>
      </c>
      <c r="U597" s="36"/>
      <c r="V597" s="36"/>
      <c r="W597" s="36"/>
      <c r="X597" s="36"/>
      <c r="Y597" s="36"/>
      <c r="Z597" s="36"/>
      <c r="AA597" s="36"/>
      <c r="AB597" s="36"/>
      <c r="AC597" s="36"/>
      <c r="AD597" s="36"/>
      <c r="AE597" s="36"/>
      <c r="AR597" s="207" t="s">
        <v>243</v>
      </c>
      <c r="AT597" s="207" t="s">
        <v>238</v>
      </c>
      <c r="AU597" s="207" t="s">
        <v>83</v>
      </c>
      <c r="AY597" s="19" t="s">
        <v>236</v>
      </c>
      <c r="BE597" s="208">
        <f>IF(N597="základní",J597,0)</f>
        <v>0</v>
      </c>
      <c r="BF597" s="208">
        <f>IF(N597="snížená",J597,0)</f>
        <v>0</v>
      </c>
      <c r="BG597" s="208">
        <f>IF(N597="zákl. přenesená",J597,0)</f>
        <v>0</v>
      </c>
      <c r="BH597" s="208">
        <f>IF(N597="sníž. přenesená",J597,0)</f>
        <v>0</v>
      </c>
      <c r="BI597" s="208">
        <f>IF(N597="nulová",J597,0)</f>
        <v>0</v>
      </c>
      <c r="BJ597" s="19" t="s">
        <v>22</v>
      </c>
      <c r="BK597" s="208">
        <f>ROUND(I597*H597,2)</f>
        <v>0</v>
      </c>
      <c r="BL597" s="19" t="s">
        <v>243</v>
      </c>
      <c r="BM597" s="207" t="s">
        <v>791</v>
      </c>
    </row>
    <row r="598" spans="1:65" s="13" customFormat="1" ht="10.199999999999999">
      <c r="B598" s="213"/>
      <c r="C598" s="214"/>
      <c r="D598" s="209" t="s">
        <v>247</v>
      </c>
      <c r="E598" s="215" t="s">
        <v>20</v>
      </c>
      <c r="F598" s="216" t="s">
        <v>783</v>
      </c>
      <c r="G598" s="214"/>
      <c r="H598" s="215" t="s">
        <v>20</v>
      </c>
      <c r="I598" s="217"/>
      <c r="J598" s="214"/>
      <c r="K598" s="214"/>
      <c r="L598" s="218"/>
      <c r="M598" s="219"/>
      <c r="N598" s="220"/>
      <c r="O598" s="220"/>
      <c r="P598" s="220"/>
      <c r="Q598" s="220"/>
      <c r="R598" s="220"/>
      <c r="S598" s="220"/>
      <c r="T598" s="221"/>
      <c r="AT598" s="222" t="s">
        <v>247</v>
      </c>
      <c r="AU598" s="222" t="s">
        <v>83</v>
      </c>
      <c r="AV598" s="13" t="s">
        <v>22</v>
      </c>
      <c r="AW598" s="13" t="s">
        <v>37</v>
      </c>
      <c r="AX598" s="13" t="s">
        <v>76</v>
      </c>
      <c r="AY598" s="222" t="s">
        <v>236</v>
      </c>
    </row>
    <row r="599" spans="1:65" s="13" customFormat="1" ht="10.199999999999999">
      <c r="B599" s="213"/>
      <c r="C599" s="214"/>
      <c r="D599" s="209" t="s">
        <v>247</v>
      </c>
      <c r="E599" s="215" t="s">
        <v>20</v>
      </c>
      <c r="F599" s="216" t="s">
        <v>304</v>
      </c>
      <c r="G599" s="214"/>
      <c r="H599" s="215" t="s">
        <v>20</v>
      </c>
      <c r="I599" s="217"/>
      <c r="J599" s="214"/>
      <c r="K599" s="214"/>
      <c r="L599" s="218"/>
      <c r="M599" s="219"/>
      <c r="N599" s="220"/>
      <c r="O599" s="220"/>
      <c r="P599" s="220"/>
      <c r="Q599" s="220"/>
      <c r="R599" s="220"/>
      <c r="S599" s="220"/>
      <c r="T599" s="221"/>
      <c r="AT599" s="222" t="s">
        <v>247</v>
      </c>
      <c r="AU599" s="222" t="s">
        <v>83</v>
      </c>
      <c r="AV599" s="13" t="s">
        <v>22</v>
      </c>
      <c r="AW599" s="13" t="s">
        <v>37</v>
      </c>
      <c r="AX599" s="13" t="s">
        <v>76</v>
      </c>
      <c r="AY599" s="222" t="s">
        <v>236</v>
      </c>
    </row>
    <row r="600" spans="1:65" s="14" customFormat="1" ht="10.199999999999999">
      <c r="B600" s="223"/>
      <c r="C600" s="224"/>
      <c r="D600" s="209" t="s">
        <v>247</v>
      </c>
      <c r="E600" s="225" t="s">
        <v>20</v>
      </c>
      <c r="F600" s="226" t="s">
        <v>83</v>
      </c>
      <c r="G600" s="224"/>
      <c r="H600" s="227">
        <v>2</v>
      </c>
      <c r="I600" s="228"/>
      <c r="J600" s="224"/>
      <c r="K600" s="224"/>
      <c r="L600" s="229"/>
      <c r="M600" s="230"/>
      <c r="N600" s="231"/>
      <c r="O600" s="231"/>
      <c r="P600" s="231"/>
      <c r="Q600" s="231"/>
      <c r="R600" s="231"/>
      <c r="S600" s="231"/>
      <c r="T600" s="232"/>
      <c r="AT600" s="233" t="s">
        <v>247</v>
      </c>
      <c r="AU600" s="233" t="s">
        <v>83</v>
      </c>
      <c r="AV600" s="14" t="s">
        <v>83</v>
      </c>
      <c r="AW600" s="14" t="s">
        <v>37</v>
      </c>
      <c r="AX600" s="14" t="s">
        <v>76</v>
      </c>
      <c r="AY600" s="233" t="s">
        <v>236</v>
      </c>
    </row>
    <row r="601" spans="1:65" s="13" customFormat="1" ht="10.199999999999999">
      <c r="B601" s="213"/>
      <c r="C601" s="214"/>
      <c r="D601" s="209" t="s">
        <v>247</v>
      </c>
      <c r="E601" s="215" t="s">
        <v>20</v>
      </c>
      <c r="F601" s="216" t="s">
        <v>307</v>
      </c>
      <c r="G601" s="214"/>
      <c r="H601" s="215" t="s">
        <v>20</v>
      </c>
      <c r="I601" s="217"/>
      <c r="J601" s="214"/>
      <c r="K601" s="214"/>
      <c r="L601" s="218"/>
      <c r="M601" s="219"/>
      <c r="N601" s="220"/>
      <c r="O601" s="220"/>
      <c r="P601" s="220"/>
      <c r="Q601" s="220"/>
      <c r="R601" s="220"/>
      <c r="S601" s="220"/>
      <c r="T601" s="221"/>
      <c r="AT601" s="222" t="s">
        <v>247</v>
      </c>
      <c r="AU601" s="222" t="s">
        <v>83</v>
      </c>
      <c r="AV601" s="13" t="s">
        <v>22</v>
      </c>
      <c r="AW601" s="13" t="s">
        <v>37</v>
      </c>
      <c r="AX601" s="13" t="s">
        <v>76</v>
      </c>
      <c r="AY601" s="222" t="s">
        <v>236</v>
      </c>
    </row>
    <row r="602" spans="1:65" s="14" customFormat="1" ht="10.199999999999999">
      <c r="B602" s="223"/>
      <c r="C602" s="224"/>
      <c r="D602" s="209" t="s">
        <v>247</v>
      </c>
      <c r="E602" s="225" t="s">
        <v>20</v>
      </c>
      <c r="F602" s="226" t="s">
        <v>792</v>
      </c>
      <c r="G602" s="224"/>
      <c r="H602" s="227">
        <v>6</v>
      </c>
      <c r="I602" s="228"/>
      <c r="J602" s="224"/>
      <c r="K602" s="224"/>
      <c r="L602" s="229"/>
      <c r="M602" s="230"/>
      <c r="N602" s="231"/>
      <c r="O602" s="231"/>
      <c r="P602" s="231"/>
      <c r="Q602" s="231"/>
      <c r="R602" s="231"/>
      <c r="S602" s="231"/>
      <c r="T602" s="232"/>
      <c r="AT602" s="233" t="s">
        <v>247</v>
      </c>
      <c r="AU602" s="233" t="s">
        <v>83</v>
      </c>
      <c r="AV602" s="14" t="s">
        <v>83</v>
      </c>
      <c r="AW602" s="14" t="s">
        <v>37</v>
      </c>
      <c r="AX602" s="14" t="s">
        <v>76</v>
      </c>
      <c r="AY602" s="233" t="s">
        <v>236</v>
      </c>
    </row>
    <row r="603" spans="1:65" s="16" customFormat="1" ht="10.199999999999999">
      <c r="B603" s="245"/>
      <c r="C603" s="246"/>
      <c r="D603" s="209" t="s">
        <v>247</v>
      </c>
      <c r="E603" s="247" t="s">
        <v>20</v>
      </c>
      <c r="F603" s="248" t="s">
        <v>309</v>
      </c>
      <c r="G603" s="246"/>
      <c r="H603" s="249">
        <v>8</v>
      </c>
      <c r="I603" s="250"/>
      <c r="J603" s="246"/>
      <c r="K603" s="246"/>
      <c r="L603" s="251"/>
      <c r="M603" s="252"/>
      <c r="N603" s="253"/>
      <c r="O603" s="253"/>
      <c r="P603" s="253"/>
      <c r="Q603" s="253"/>
      <c r="R603" s="253"/>
      <c r="S603" s="253"/>
      <c r="T603" s="254"/>
      <c r="AT603" s="255" t="s">
        <v>247</v>
      </c>
      <c r="AU603" s="255" t="s">
        <v>83</v>
      </c>
      <c r="AV603" s="16" t="s">
        <v>243</v>
      </c>
      <c r="AW603" s="16" t="s">
        <v>37</v>
      </c>
      <c r="AX603" s="16" t="s">
        <v>22</v>
      </c>
      <c r="AY603" s="255" t="s">
        <v>236</v>
      </c>
    </row>
    <row r="604" spans="1:65" s="2" customFormat="1" ht="34.200000000000003">
      <c r="A604" s="36"/>
      <c r="B604" s="37"/>
      <c r="C604" s="196" t="s">
        <v>793</v>
      </c>
      <c r="D604" s="196" t="s">
        <v>238</v>
      </c>
      <c r="E604" s="197" t="s">
        <v>794</v>
      </c>
      <c r="F604" s="198" t="s">
        <v>795</v>
      </c>
      <c r="G604" s="199" t="s">
        <v>290</v>
      </c>
      <c r="H604" s="200">
        <v>11</v>
      </c>
      <c r="I604" s="201"/>
      <c r="J604" s="202">
        <f>ROUND(I604*H604,2)</f>
        <v>0</v>
      </c>
      <c r="K604" s="198" t="s">
        <v>242</v>
      </c>
      <c r="L604" s="41"/>
      <c r="M604" s="203" t="s">
        <v>20</v>
      </c>
      <c r="N604" s="204" t="s">
        <v>47</v>
      </c>
      <c r="O604" s="66"/>
      <c r="P604" s="205">
        <f>O604*H604</f>
        <v>0</v>
      </c>
      <c r="Q604" s="205">
        <v>0</v>
      </c>
      <c r="R604" s="205">
        <f>Q604*H604</f>
        <v>0</v>
      </c>
      <c r="S604" s="205">
        <v>0.27600000000000002</v>
      </c>
      <c r="T604" s="206">
        <f>S604*H604</f>
        <v>3.0360000000000005</v>
      </c>
      <c r="U604" s="36"/>
      <c r="V604" s="36"/>
      <c r="W604" s="36"/>
      <c r="X604" s="36"/>
      <c r="Y604" s="36"/>
      <c r="Z604" s="36"/>
      <c r="AA604" s="36"/>
      <c r="AB604" s="36"/>
      <c r="AC604" s="36"/>
      <c r="AD604" s="36"/>
      <c r="AE604" s="36"/>
      <c r="AR604" s="207" t="s">
        <v>243</v>
      </c>
      <c r="AT604" s="207" t="s">
        <v>238</v>
      </c>
      <c r="AU604" s="207" t="s">
        <v>83</v>
      </c>
      <c r="AY604" s="19" t="s">
        <v>236</v>
      </c>
      <c r="BE604" s="208">
        <f>IF(N604="základní",J604,0)</f>
        <v>0</v>
      </c>
      <c r="BF604" s="208">
        <f>IF(N604="snížená",J604,0)</f>
        <v>0</v>
      </c>
      <c r="BG604" s="208">
        <f>IF(N604="zákl. přenesená",J604,0)</f>
        <v>0</v>
      </c>
      <c r="BH604" s="208">
        <f>IF(N604="sníž. přenesená",J604,0)</f>
        <v>0</v>
      </c>
      <c r="BI604" s="208">
        <f>IF(N604="nulová",J604,0)</f>
        <v>0</v>
      </c>
      <c r="BJ604" s="19" t="s">
        <v>22</v>
      </c>
      <c r="BK604" s="208">
        <f>ROUND(I604*H604,2)</f>
        <v>0</v>
      </c>
      <c r="BL604" s="19" t="s">
        <v>243</v>
      </c>
      <c r="BM604" s="207" t="s">
        <v>796</v>
      </c>
    </row>
    <row r="605" spans="1:65" s="13" customFormat="1" ht="10.199999999999999">
      <c r="B605" s="213"/>
      <c r="C605" s="214"/>
      <c r="D605" s="209" t="s">
        <v>247</v>
      </c>
      <c r="E605" s="215" t="s">
        <v>20</v>
      </c>
      <c r="F605" s="216" t="s">
        <v>304</v>
      </c>
      <c r="G605" s="214"/>
      <c r="H605" s="215" t="s">
        <v>20</v>
      </c>
      <c r="I605" s="217"/>
      <c r="J605" s="214"/>
      <c r="K605" s="214"/>
      <c r="L605" s="218"/>
      <c r="M605" s="219"/>
      <c r="N605" s="220"/>
      <c r="O605" s="220"/>
      <c r="P605" s="220"/>
      <c r="Q605" s="220"/>
      <c r="R605" s="220"/>
      <c r="S605" s="220"/>
      <c r="T605" s="221"/>
      <c r="AT605" s="222" t="s">
        <v>247</v>
      </c>
      <c r="AU605" s="222" t="s">
        <v>83</v>
      </c>
      <c r="AV605" s="13" t="s">
        <v>22</v>
      </c>
      <c r="AW605" s="13" t="s">
        <v>37</v>
      </c>
      <c r="AX605" s="13" t="s">
        <v>76</v>
      </c>
      <c r="AY605" s="222" t="s">
        <v>236</v>
      </c>
    </row>
    <row r="606" spans="1:65" s="13" customFormat="1" ht="10.199999999999999">
      <c r="B606" s="213"/>
      <c r="C606" s="214"/>
      <c r="D606" s="209" t="s">
        <v>247</v>
      </c>
      <c r="E606" s="215" t="s">
        <v>20</v>
      </c>
      <c r="F606" s="216" t="s">
        <v>783</v>
      </c>
      <c r="G606" s="214"/>
      <c r="H606" s="215" t="s">
        <v>20</v>
      </c>
      <c r="I606" s="217"/>
      <c r="J606" s="214"/>
      <c r="K606" s="214"/>
      <c r="L606" s="218"/>
      <c r="M606" s="219"/>
      <c r="N606" s="220"/>
      <c r="O606" s="220"/>
      <c r="P606" s="220"/>
      <c r="Q606" s="220"/>
      <c r="R606" s="220"/>
      <c r="S606" s="220"/>
      <c r="T606" s="221"/>
      <c r="AT606" s="222" t="s">
        <v>247</v>
      </c>
      <c r="AU606" s="222" t="s">
        <v>83</v>
      </c>
      <c r="AV606" s="13" t="s">
        <v>22</v>
      </c>
      <c r="AW606" s="13" t="s">
        <v>37</v>
      </c>
      <c r="AX606" s="13" t="s">
        <v>76</v>
      </c>
      <c r="AY606" s="222" t="s">
        <v>236</v>
      </c>
    </row>
    <row r="607" spans="1:65" s="13" customFormat="1" ht="10.199999999999999">
      <c r="B607" s="213"/>
      <c r="C607" s="214"/>
      <c r="D607" s="209" t="s">
        <v>247</v>
      </c>
      <c r="E607" s="215" t="s">
        <v>20</v>
      </c>
      <c r="F607" s="216" t="s">
        <v>797</v>
      </c>
      <c r="G607" s="214"/>
      <c r="H607" s="215" t="s">
        <v>20</v>
      </c>
      <c r="I607" s="217"/>
      <c r="J607" s="214"/>
      <c r="K607" s="214"/>
      <c r="L607" s="218"/>
      <c r="M607" s="219"/>
      <c r="N607" s="220"/>
      <c r="O607" s="220"/>
      <c r="P607" s="220"/>
      <c r="Q607" s="220"/>
      <c r="R607" s="220"/>
      <c r="S607" s="220"/>
      <c r="T607" s="221"/>
      <c r="AT607" s="222" t="s">
        <v>247</v>
      </c>
      <c r="AU607" s="222" t="s">
        <v>83</v>
      </c>
      <c r="AV607" s="13" t="s">
        <v>22</v>
      </c>
      <c r="AW607" s="13" t="s">
        <v>37</v>
      </c>
      <c r="AX607" s="13" t="s">
        <v>76</v>
      </c>
      <c r="AY607" s="222" t="s">
        <v>236</v>
      </c>
    </row>
    <row r="608" spans="1:65" s="14" customFormat="1" ht="10.199999999999999">
      <c r="B608" s="223"/>
      <c r="C608" s="224"/>
      <c r="D608" s="209" t="s">
        <v>247</v>
      </c>
      <c r="E608" s="225" t="s">
        <v>20</v>
      </c>
      <c r="F608" s="226" t="s">
        <v>798</v>
      </c>
      <c r="G608" s="224"/>
      <c r="H608" s="227">
        <v>4</v>
      </c>
      <c r="I608" s="228"/>
      <c r="J608" s="224"/>
      <c r="K608" s="224"/>
      <c r="L608" s="229"/>
      <c r="M608" s="230"/>
      <c r="N608" s="231"/>
      <c r="O608" s="231"/>
      <c r="P608" s="231"/>
      <c r="Q608" s="231"/>
      <c r="R608" s="231"/>
      <c r="S608" s="231"/>
      <c r="T608" s="232"/>
      <c r="AT608" s="233" t="s">
        <v>247</v>
      </c>
      <c r="AU608" s="233" t="s">
        <v>83</v>
      </c>
      <c r="AV608" s="14" t="s">
        <v>83</v>
      </c>
      <c r="AW608" s="14" t="s">
        <v>37</v>
      </c>
      <c r="AX608" s="14" t="s">
        <v>76</v>
      </c>
      <c r="AY608" s="233" t="s">
        <v>236</v>
      </c>
    </row>
    <row r="609" spans="1:65" s="13" customFormat="1" ht="10.199999999999999">
      <c r="B609" s="213"/>
      <c r="C609" s="214"/>
      <c r="D609" s="209" t="s">
        <v>247</v>
      </c>
      <c r="E609" s="215" t="s">
        <v>20</v>
      </c>
      <c r="F609" s="216" t="s">
        <v>307</v>
      </c>
      <c r="G609" s="214"/>
      <c r="H609" s="215" t="s">
        <v>20</v>
      </c>
      <c r="I609" s="217"/>
      <c r="J609" s="214"/>
      <c r="K609" s="214"/>
      <c r="L609" s="218"/>
      <c r="M609" s="219"/>
      <c r="N609" s="220"/>
      <c r="O609" s="220"/>
      <c r="P609" s="220"/>
      <c r="Q609" s="220"/>
      <c r="R609" s="220"/>
      <c r="S609" s="220"/>
      <c r="T609" s="221"/>
      <c r="AT609" s="222" t="s">
        <v>247</v>
      </c>
      <c r="AU609" s="222" t="s">
        <v>83</v>
      </c>
      <c r="AV609" s="13" t="s">
        <v>22</v>
      </c>
      <c r="AW609" s="13" t="s">
        <v>37</v>
      </c>
      <c r="AX609" s="13" t="s">
        <v>76</v>
      </c>
      <c r="AY609" s="222" t="s">
        <v>236</v>
      </c>
    </row>
    <row r="610" spans="1:65" s="14" customFormat="1" ht="10.199999999999999">
      <c r="B610" s="223"/>
      <c r="C610" s="224"/>
      <c r="D610" s="209" t="s">
        <v>247</v>
      </c>
      <c r="E610" s="225" t="s">
        <v>20</v>
      </c>
      <c r="F610" s="226" t="s">
        <v>799</v>
      </c>
      <c r="G610" s="224"/>
      <c r="H610" s="227">
        <v>7</v>
      </c>
      <c r="I610" s="228"/>
      <c r="J610" s="224"/>
      <c r="K610" s="224"/>
      <c r="L610" s="229"/>
      <c r="M610" s="230"/>
      <c r="N610" s="231"/>
      <c r="O610" s="231"/>
      <c r="P610" s="231"/>
      <c r="Q610" s="231"/>
      <c r="R610" s="231"/>
      <c r="S610" s="231"/>
      <c r="T610" s="232"/>
      <c r="AT610" s="233" t="s">
        <v>247</v>
      </c>
      <c r="AU610" s="233" t="s">
        <v>83</v>
      </c>
      <c r="AV610" s="14" t="s">
        <v>83</v>
      </c>
      <c r="AW610" s="14" t="s">
        <v>37</v>
      </c>
      <c r="AX610" s="14" t="s">
        <v>76</v>
      </c>
      <c r="AY610" s="233" t="s">
        <v>236</v>
      </c>
    </row>
    <row r="611" spans="1:65" s="16" customFormat="1" ht="10.199999999999999">
      <c r="B611" s="245"/>
      <c r="C611" s="246"/>
      <c r="D611" s="209" t="s">
        <v>247</v>
      </c>
      <c r="E611" s="247" t="s">
        <v>20</v>
      </c>
      <c r="F611" s="248" t="s">
        <v>309</v>
      </c>
      <c r="G611" s="246"/>
      <c r="H611" s="249">
        <v>11</v>
      </c>
      <c r="I611" s="250"/>
      <c r="J611" s="246"/>
      <c r="K611" s="246"/>
      <c r="L611" s="251"/>
      <c r="M611" s="252"/>
      <c r="N611" s="253"/>
      <c r="O611" s="253"/>
      <c r="P611" s="253"/>
      <c r="Q611" s="253"/>
      <c r="R611" s="253"/>
      <c r="S611" s="253"/>
      <c r="T611" s="254"/>
      <c r="AT611" s="255" t="s">
        <v>247</v>
      </c>
      <c r="AU611" s="255" t="s">
        <v>83</v>
      </c>
      <c r="AV611" s="16" t="s">
        <v>243</v>
      </c>
      <c r="AW611" s="16" t="s">
        <v>37</v>
      </c>
      <c r="AX611" s="16" t="s">
        <v>22</v>
      </c>
      <c r="AY611" s="255" t="s">
        <v>236</v>
      </c>
    </row>
    <row r="612" spans="1:65" s="2" customFormat="1" ht="34.200000000000003">
      <c r="A612" s="36"/>
      <c r="B612" s="37"/>
      <c r="C612" s="196" t="s">
        <v>800</v>
      </c>
      <c r="D612" s="196" t="s">
        <v>238</v>
      </c>
      <c r="E612" s="197" t="s">
        <v>801</v>
      </c>
      <c r="F612" s="198" t="s">
        <v>802</v>
      </c>
      <c r="G612" s="199" t="s">
        <v>328</v>
      </c>
      <c r="H612" s="200">
        <v>2.762</v>
      </c>
      <c r="I612" s="201"/>
      <c r="J612" s="202">
        <f>ROUND(I612*H612,2)</f>
        <v>0</v>
      </c>
      <c r="K612" s="198" t="s">
        <v>242</v>
      </c>
      <c r="L612" s="41"/>
      <c r="M612" s="203" t="s">
        <v>20</v>
      </c>
      <c r="N612" s="204" t="s">
        <v>47</v>
      </c>
      <c r="O612" s="66"/>
      <c r="P612" s="205">
        <f>O612*H612</f>
        <v>0</v>
      </c>
      <c r="Q612" s="205">
        <v>0</v>
      </c>
      <c r="R612" s="205">
        <f>Q612*H612</f>
        <v>0</v>
      </c>
      <c r="S612" s="205">
        <v>0.27</v>
      </c>
      <c r="T612" s="206">
        <f>S612*H612</f>
        <v>0.74574000000000007</v>
      </c>
      <c r="U612" s="36"/>
      <c r="V612" s="36"/>
      <c r="W612" s="36"/>
      <c r="X612" s="36"/>
      <c r="Y612" s="36"/>
      <c r="Z612" s="36"/>
      <c r="AA612" s="36"/>
      <c r="AB612" s="36"/>
      <c r="AC612" s="36"/>
      <c r="AD612" s="36"/>
      <c r="AE612" s="36"/>
      <c r="AR612" s="207" t="s">
        <v>243</v>
      </c>
      <c r="AT612" s="207" t="s">
        <v>238</v>
      </c>
      <c r="AU612" s="207" t="s">
        <v>83</v>
      </c>
      <c r="AY612" s="19" t="s">
        <v>236</v>
      </c>
      <c r="BE612" s="208">
        <f>IF(N612="základní",J612,0)</f>
        <v>0</v>
      </c>
      <c r="BF612" s="208">
        <f>IF(N612="snížená",J612,0)</f>
        <v>0</v>
      </c>
      <c r="BG612" s="208">
        <f>IF(N612="zákl. přenesená",J612,0)</f>
        <v>0</v>
      </c>
      <c r="BH612" s="208">
        <f>IF(N612="sníž. přenesená",J612,0)</f>
        <v>0</v>
      </c>
      <c r="BI612" s="208">
        <f>IF(N612="nulová",J612,0)</f>
        <v>0</v>
      </c>
      <c r="BJ612" s="19" t="s">
        <v>22</v>
      </c>
      <c r="BK612" s="208">
        <f>ROUND(I612*H612,2)</f>
        <v>0</v>
      </c>
      <c r="BL612" s="19" t="s">
        <v>243</v>
      </c>
      <c r="BM612" s="207" t="s">
        <v>803</v>
      </c>
    </row>
    <row r="613" spans="1:65" s="13" customFormat="1" ht="10.199999999999999">
      <c r="B613" s="213"/>
      <c r="C613" s="214"/>
      <c r="D613" s="209" t="s">
        <v>247</v>
      </c>
      <c r="E613" s="215" t="s">
        <v>20</v>
      </c>
      <c r="F613" s="216" t="s">
        <v>304</v>
      </c>
      <c r="G613" s="214"/>
      <c r="H613" s="215" t="s">
        <v>20</v>
      </c>
      <c r="I613" s="217"/>
      <c r="J613" s="214"/>
      <c r="K613" s="214"/>
      <c r="L613" s="218"/>
      <c r="M613" s="219"/>
      <c r="N613" s="220"/>
      <c r="O613" s="220"/>
      <c r="P613" s="220"/>
      <c r="Q613" s="220"/>
      <c r="R613" s="220"/>
      <c r="S613" s="220"/>
      <c r="T613" s="221"/>
      <c r="AT613" s="222" t="s">
        <v>247</v>
      </c>
      <c r="AU613" s="222" t="s">
        <v>83</v>
      </c>
      <c r="AV613" s="13" t="s">
        <v>22</v>
      </c>
      <c r="AW613" s="13" t="s">
        <v>37</v>
      </c>
      <c r="AX613" s="13" t="s">
        <v>76</v>
      </c>
      <c r="AY613" s="222" t="s">
        <v>236</v>
      </c>
    </row>
    <row r="614" spans="1:65" s="14" customFormat="1" ht="10.199999999999999">
      <c r="B614" s="223"/>
      <c r="C614" s="224"/>
      <c r="D614" s="209" t="s">
        <v>247</v>
      </c>
      <c r="E614" s="225" t="s">
        <v>20</v>
      </c>
      <c r="F614" s="226" t="s">
        <v>804</v>
      </c>
      <c r="G614" s="224"/>
      <c r="H614" s="227">
        <v>4.7300000000000004</v>
      </c>
      <c r="I614" s="228"/>
      <c r="J614" s="224"/>
      <c r="K614" s="224"/>
      <c r="L614" s="229"/>
      <c r="M614" s="230"/>
      <c r="N614" s="231"/>
      <c r="O614" s="231"/>
      <c r="P614" s="231"/>
      <c r="Q614" s="231"/>
      <c r="R614" s="231"/>
      <c r="S614" s="231"/>
      <c r="T614" s="232"/>
      <c r="AT614" s="233" t="s">
        <v>247</v>
      </c>
      <c r="AU614" s="233" t="s">
        <v>83</v>
      </c>
      <c r="AV614" s="14" t="s">
        <v>83</v>
      </c>
      <c r="AW614" s="14" t="s">
        <v>37</v>
      </c>
      <c r="AX614" s="14" t="s">
        <v>76</v>
      </c>
      <c r="AY614" s="233" t="s">
        <v>236</v>
      </c>
    </row>
    <row r="615" spans="1:65" s="14" customFormat="1" ht="10.199999999999999">
      <c r="B615" s="223"/>
      <c r="C615" s="224"/>
      <c r="D615" s="209" t="s">
        <v>247</v>
      </c>
      <c r="E615" s="225" t="s">
        <v>20</v>
      </c>
      <c r="F615" s="226" t="s">
        <v>680</v>
      </c>
      <c r="G615" s="224"/>
      <c r="H615" s="227">
        <v>-3.1520000000000001</v>
      </c>
      <c r="I615" s="228"/>
      <c r="J615" s="224"/>
      <c r="K615" s="224"/>
      <c r="L615" s="229"/>
      <c r="M615" s="230"/>
      <c r="N615" s="231"/>
      <c r="O615" s="231"/>
      <c r="P615" s="231"/>
      <c r="Q615" s="231"/>
      <c r="R615" s="231"/>
      <c r="S615" s="231"/>
      <c r="T615" s="232"/>
      <c r="AT615" s="233" t="s">
        <v>247</v>
      </c>
      <c r="AU615" s="233" t="s">
        <v>83</v>
      </c>
      <c r="AV615" s="14" t="s">
        <v>83</v>
      </c>
      <c r="AW615" s="14" t="s">
        <v>37</v>
      </c>
      <c r="AX615" s="14" t="s">
        <v>76</v>
      </c>
      <c r="AY615" s="233" t="s">
        <v>236</v>
      </c>
    </row>
    <row r="616" spans="1:65" s="14" customFormat="1" ht="10.199999999999999">
      <c r="B616" s="223"/>
      <c r="C616" s="224"/>
      <c r="D616" s="209" t="s">
        <v>247</v>
      </c>
      <c r="E616" s="225" t="s">
        <v>20</v>
      </c>
      <c r="F616" s="226" t="s">
        <v>805</v>
      </c>
      <c r="G616" s="224"/>
      <c r="H616" s="227">
        <v>2.76</v>
      </c>
      <c r="I616" s="228"/>
      <c r="J616" s="224"/>
      <c r="K616" s="224"/>
      <c r="L616" s="229"/>
      <c r="M616" s="230"/>
      <c r="N616" s="231"/>
      <c r="O616" s="231"/>
      <c r="P616" s="231"/>
      <c r="Q616" s="231"/>
      <c r="R616" s="231"/>
      <c r="S616" s="231"/>
      <c r="T616" s="232"/>
      <c r="AT616" s="233" t="s">
        <v>247</v>
      </c>
      <c r="AU616" s="233" t="s">
        <v>83</v>
      </c>
      <c r="AV616" s="14" t="s">
        <v>83</v>
      </c>
      <c r="AW616" s="14" t="s">
        <v>37</v>
      </c>
      <c r="AX616" s="14" t="s">
        <v>76</v>
      </c>
      <c r="AY616" s="233" t="s">
        <v>236</v>
      </c>
    </row>
    <row r="617" spans="1:65" s="14" customFormat="1" ht="10.199999999999999">
      <c r="B617" s="223"/>
      <c r="C617" s="224"/>
      <c r="D617" s="209" t="s">
        <v>247</v>
      </c>
      <c r="E617" s="225" t="s">
        <v>20</v>
      </c>
      <c r="F617" s="226" t="s">
        <v>675</v>
      </c>
      <c r="G617" s="224"/>
      <c r="H617" s="227">
        <v>-1.5760000000000001</v>
      </c>
      <c r="I617" s="228"/>
      <c r="J617" s="224"/>
      <c r="K617" s="224"/>
      <c r="L617" s="229"/>
      <c r="M617" s="230"/>
      <c r="N617" s="231"/>
      <c r="O617" s="231"/>
      <c r="P617" s="231"/>
      <c r="Q617" s="231"/>
      <c r="R617" s="231"/>
      <c r="S617" s="231"/>
      <c r="T617" s="232"/>
      <c r="AT617" s="233" t="s">
        <v>247</v>
      </c>
      <c r="AU617" s="233" t="s">
        <v>83</v>
      </c>
      <c r="AV617" s="14" t="s">
        <v>83</v>
      </c>
      <c r="AW617" s="14" t="s">
        <v>37</v>
      </c>
      <c r="AX617" s="14" t="s">
        <v>76</v>
      </c>
      <c r="AY617" s="233" t="s">
        <v>236</v>
      </c>
    </row>
    <row r="618" spans="1:65" s="16" customFormat="1" ht="10.199999999999999">
      <c r="B618" s="245"/>
      <c r="C618" s="246"/>
      <c r="D618" s="209" t="s">
        <v>247</v>
      </c>
      <c r="E618" s="247" t="s">
        <v>20</v>
      </c>
      <c r="F618" s="248" t="s">
        <v>309</v>
      </c>
      <c r="G618" s="246"/>
      <c r="H618" s="249">
        <v>2.762</v>
      </c>
      <c r="I618" s="250"/>
      <c r="J618" s="246"/>
      <c r="K618" s="246"/>
      <c r="L618" s="251"/>
      <c r="M618" s="252"/>
      <c r="N618" s="253"/>
      <c r="O618" s="253"/>
      <c r="P618" s="253"/>
      <c r="Q618" s="253"/>
      <c r="R618" s="253"/>
      <c r="S618" s="253"/>
      <c r="T618" s="254"/>
      <c r="AT618" s="255" t="s">
        <v>247</v>
      </c>
      <c r="AU618" s="255" t="s">
        <v>83</v>
      </c>
      <c r="AV618" s="16" t="s">
        <v>243</v>
      </c>
      <c r="AW618" s="16" t="s">
        <v>37</v>
      </c>
      <c r="AX618" s="16" t="s">
        <v>22</v>
      </c>
      <c r="AY618" s="255" t="s">
        <v>236</v>
      </c>
    </row>
    <row r="619" spans="1:65" s="2" customFormat="1" ht="34.200000000000003">
      <c r="A619" s="36"/>
      <c r="B619" s="37"/>
      <c r="C619" s="196" t="s">
        <v>806</v>
      </c>
      <c r="D619" s="196" t="s">
        <v>238</v>
      </c>
      <c r="E619" s="197" t="s">
        <v>807</v>
      </c>
      <c r="F619" s="198" t="s">
        <v>808</v>
      </c>
      <c r="G619" s="199" t="s">
        <v>241</v>
      </c>
      <c r="H619" s="200">
        <v>0.73599999999999999</v>
      </c>
      <c r="I619" s="201"/>
      <c r="J619" s="202">
        <f>ROUND(I619*H619,2)</f>
        <v>0</v>
      </c>
      <c r="K619" s="198" t="s">
        <v>242</v>
      </c>
      <c r="L619" s="41"/>
      <c r="M619" s="203" t="s">
        <v>20</v>
      </c>
      <c r="N619" s="204" t="s">
        <v>47</v>
      </c>
      <c r="O619" s="66"/>
      <c r="P619" s="205">
        <f>O619*H619</f>
        <v>0</v>
      </c>
      <c r="Q619" s="205">
        <v>0</v>
      </c>
      <c r="R619" s="205">
        <f>Q619*H619</f>
        <v>0</v>
      </c>
      <c r="S619" s="205">
        <v>1.8</v>
      </c>
      <c r="T619" s="206">
        <f>S619*H619</f>
        <v>1.3248</v>
      </c>
      <c r="U619" s="36"/>
      <c r="V619" s="36"/>
      <c r="W619" s="36"/>
      <c r="X619" s="36"/>
      <c r="Y619" s="36"/>
      <c r="Z619" s="36"/>
      <c r="AA619" s="36"/>
      <c r="AB619" s="36"/>
      <c r="AC619" s="36"/>
      <c r="AD619" s="36"/>
      <c r="AE619" s="36"/>
      <c r="AR619" s="207" t="s">
        <v>243</v>
      </c>
      <c r="AT619" s="207" t="s">
        <v>238</v>
      </c>
      <c r="AU619" s="207" t="s">
        <v>83</v>
      </c>
      <c r="AY619" s="19" t="s">
        <v>236</v>
      </c>
      <c r="BE619" s="208">
        <f>IF(N619="základní",J619,0)</f>
        <v>0</v>
      </c>
      <c r="BF619" s="208">
        <f>IF(N619="snížená",J619,0)</f>
        <v>0</v>
      </c>
      <c r="BG619" s="208">
        <f>IF(N619="zákl. přenesená",J619,0)</f>
        <v>0</v>
      </c>
      <c r="BH619" s="208">
        <f>IF(N619="sníž. přenesená",J619,0)</f>
        <v>0</v>
      </c>
      <c r="BI619" s="208">
        <f>IF(N619="nulová",J619,0)</f>
        <v>0</v>
      </c>
      <c r="BJ619" s="19" t="s">
        <v>22</v>
      </c>
      <c r="BK619" s="208">
        <f>ROUND(I619*H619,2)</f>
        <v>0</v>
      </c>
      <c r="BL619" s="19" t="s">
        <v>243</v>
      </c>
      <c r="BM619" s="207" t="s">
        <v>809</v>
      </c>
    </row>
    <row r="620" spans="1:65" s="13" customFormat="1" ht="10.199999999999999">
      <c r="B620" s="213"/>
      <c r="C620" s="214"/>
      <c r="D620" s="209" t="s">
        <v>247</v>
      </c>
      <c r="E620" s="215" t="s">
        <v>20</v>
      </c>
      <c r="F620" s="216" t="s">
        <v>810</v>
      </c>
      <c r="G620" s="214"/>
      <c r="H620" s="215" t="s">
        <v>20</v>
      </c>
      <c r="I620" s="217"/>
      <c r="J620" s="214"/>
      <c r="K620" s="214"/>
      <c r="L620" s="218"/>
      <c r="M620" s="219"/>
      <c r="N620" s="220"/>
      <c r="O620" s="220"/>
      <c r="P620" s="220"/>
      <c r="Q620" s="220"/>
      <c r="R620" s="220"/>
      <c r="S620" s="220"/>
      <c r="T620" s="221"/>
      <c r="AT620" s="222" t="s">
        <v>247</v>
      </c>
      <c r="AU620" s="222" t="s">
        <v>83</v>
      </c>
      <c r="AV620" s="13" t="s">
        <v>22</v>
      </c>
      <c r="AW620" s="13" t="s">
        <v>37</v>
      </c>
      <c r="AX620" s="13" t="s">
        <v>76</v>
      </c>
      <c r="AY620" s="222" t="s">
        <v>236</v>
      </c>
    </row>
    <row r="621" spans="1:65" s="14" customFormat="1" ht="10.199999999999999">
      <c r="B621" s="223"/>
      <c r="C621" s="224"/>
      <c r="D621" s="209" t="s">
        <v>247</v>
      </c>
      <c r="E621" s="225" t="s">
        <v>20</v>
      </c>
      <c r="F621" s="226" t="s">
        <v>811</v>
      </c>
      <c r="G621" s="224"/>
      <c r="H621" s="227">
        <v>0.21199999999999999</v>
      </c>
      <c r="I621" s="228"/>
      <c r="J621" s="224"/>
      <c r="K621" s="224"/>
      <c r="L621" s="229"/>
      <c r="M621" s="230"/>
      <c r="N621" s="231"/>
      <c r="O621" s="231"/>
      <c r="P621" s="231"/>
      <c r="Q621" s="231"/>
      <c r="R621" s="231"/>
      <c r="S621" s="231"/>
      <c r="T621" s="232"/>
      <c r="AT621" s="233" t="s">
        <v>247</v>
      </c>
      <c r="AU621" s="233" t="s">
        <v>83</v>
      </c>
      <c r="AV621" s="14" t="s">
        <v>83</v>
      </c>
      <c r="AW621" s="14" t="s">
        <v>37</v>
      </c>
      <c r="AX621" s="14" t="s">
        <v>76</v>
      </c>
      <c r="AY621" s="233" t="s">
        <v>236</v>
      </c>
    </row>
    <row r="622" spans="1:65" s="14" customFormat="1" ht="10.199999999999999">
      <c r="B622" s="223"/>
      <c r="C622" s="224"/>
      <c r="D622" s="209" t="s">
        <v>247</v>
      </c>
      <c r="E622" s="225" t="s">
        <v>20</v>
      </c>
      <c r="F622" s="226" t="s">
        <v>812</v>
      </c>
      <c r="G622" s="224"/>
      <c r="H622" s="227">
        <v>0.216</v>
      </c>
      <c r="I622" s="228"/>
      <c r="J622" s="224"/>
      <c r="K622" s="224"/>
      <c r="L622" s="229"/>
      <c r="M622" s="230"/>
      <c r="N622" s="231"/>
      <c r="O622" s="231"/>
      <c r="P622" s="231"/>
      <c r="Q622" s="231"/>
      <c r="R622" s="231"/>
      <c r="S622" s="231"/>
      <c r="T622" s="232"/>
      <c r="AT622" s="233" t="s">
        <v>247</v>
      </c>
      <c r="AU622" s="233" t="s">
        <v>83</v>
      </c>
      <c r="AV622" s="14" t="s">
        <v>83</v>
      </c>
      <c r="AW622" s="14" t="s">
        <v>37</v>
      </c>
      <c r="AX622" s="14" t="s">
        <v>76</v>
      </c>
      <c r="AY622" s="233" t="s">
        <v>236</v>
      </c>
    </row>
    <row r="623" spans="1:65" s="14" customFormat="1" ht="10.199999999999999">
      <c r="B623" s="223"/>
      <c r="C623" s="224"/>
      <c r="D623" s="209" t="s">
        <v>247</v>
      </c>
      <c r="E623" s="225" t="s">
        <v>20</v>
      </c>
      <c r="F623" s="226" t="s">
        <v>813</v>
      </c>
      <c r="G623" s="224"/>
      <c r="H623" s="227">
        <v>0.308</v>
      </c>
      <c r="I623" s="228"/>
      <c r="J623" s="224"/>
      <c r="K623" s="224"/>
      <c r="L623" s="229"/>
      <c r="M623" s="230"/>
      <c r="N623" s="231"/>
      <c r="O623" s="231"/>
      <c r="P623" s="231"/>
      <c r="Q623" s="231"/>
      <c r="R623" s="231"/>
      <c r="S623" s="231"/>
      <c r="T623" s="232"/>
      <c r="AT623" s="233" t="s">
        <v>247</v>
      </c>
      <c r="AU623" s="233" t="s">
        <v>83</v>
      </c>
      <c r="AV623" s="14" t="s">
        <v>83</v>
      </c>
      <c r="AW623" s="14" t="s">
        <v>37</v>
      </c>
      <c r="AX623" s="14" t="s">
        <v>76</v>
      </c>
      <c r="AY623" s="233" t="s">
        <v>236</v>
      </c>
    </row>
    <row r="624" spans="1:65" s="16" customFormat="1" ht="10.199999999999999">
      <c r="B624" s="245"/>
      <c r="C624" s="246"/>
      <c r="D624" s="209" t="s">
        <v>247</v>
      </c>
      <c r="E624" s="247" t="s">
        <v>20</v>
      </c>
      <c r="F624" s="248" t="s">
        <v>309</v>
      </c>
      <c r="G624" s="246"/>
      <c r="H624" s="249">
        <v>0.73599999999999999</v>
      </c>
      <c r="I624" s="250"/>
      <c r="J624" s="246"/>
      <c r="K624" s="246"/>
      <c r="L624" s="251"/>
      <c r="M624" s="252"/>
      <c r="N624" s="253"/>
      <c r="O624" s="253"/>
      <c r="P624" s="253"/>
      <c r="Q624" s="253"/>
      <c r="R624" s="253"/>
      <c r="S624" s="253"/>
      <c r="T624" s="254"/>
      <c r="AT624" s="255" t="s">
        <v>247</v>
      </c>
      <c r="AU624" s="255" t="s">
        <v>83</v>
      </c>
      <c r="AV624" s="16" t="s">
        <v>243</v>
      </c>
      <c r="AW624" s="16" t="s">
        <v>37</v>
      </c>
      <c r="AX624" s="16" t="s">
        <v>22</v>
      </c>
      <c r="AY624" s="255" t="s">
        <v>236</v>
      </c>
    </row>
    <row r="625" spans="1:65" s="2" customFormat="1" ht="34.200000000000003">
      <c r="A625" s="36"/>
      <c r="B625" s="37"/>
      <c r="C625" s="196" t="s">
        <v>814</v>
      </c>
      <c r="D625" s="196" t="s">
        <v>238</v>
      </c>
      <c r="E625" s="197" t="s">
        <v>815</v>
      </c>
      <c r="F625" s="198" t="s">
        <v>816</v>
      </c>
      <c r="G625" s="199" t="s">
        <v>328</v>
      </c>
      <c r="H625" s="200">
        <v>5.4</v>
      </c>
      <c r="I625" s="201"/>
      <c r="J625" s="202">
        <f>ROUND(I625*H625,2)</f>
        <v>0</v>
      </c>
      <c r="K625" s="198" t="s">
        <v>242</v>
      </c>
      <c r="L625" s="41"/>
      <c r="M625" s="203" t="s">
        <v>20</v>
      </c>
      <c r="N625" s="204" t="s">
        <v>47</v>
      </c>
      <c r="O625" s="66"/>
      <c r="P625" s="205">
        <f>O625*H625</f>
        <v>0</v>
      </c>
      <c r="Q625" s="205">
        <v>0</v>
      </c>
      <c r="R625" s="205">
        <f>Q625*H625</f>
        <v>0</v>
      </c>
      <c r="S625" s="205">
        <v>0.27</v>
      </c>
      <c r="T625" s="206">
        <f>S625*H625</f>
        <v>1.4580000000000002</v>
      </c>
      <c r="U625" s="36"/>
      <c r="V625" s="36"/>
      <c r="W625" s="36"/>
      <c r="X625" s="36"/>
      <c r="Y625" s="36"/>
      <c r="Z625" s="36"/>
      <c r="AA625" s="36"/>
      <c r="AB625" s="36"/>
      <c r="AC625" s="36"/>
      <c r="AD625" s="36"/>
      <c r="AE625" s="36"/>
      <c r="AR625" s="207" t="s">
        <v>243</v>
      </c>
      <c r="AT625" s="207" t="s">
        <v>238</v>
      </c>
      <c r="AU625" s="207" t="s">
        <v>83</v>
      </c>
      <c r="AY625" s="19" t="s">
        <v>236</v>
      </c>
      <c r="BE625" s="208">
        <f>IF(N625="základní",J625,0)</f>
        <v>0</v>
      </c>
      <c r="BF625" s="208">
        <f>IF(N625="snížená",J625,0)</f>
        <v>0</v>
      </c>
      <c r="BG625" s="208">
        <f>IF(N625="zákl. přenesená",J625,0)</f>
        <v>0</v>
      </c>
      <c r="BH625" s="208">
        <f>IF(N625="sníž. přenesená",J625,0)</f>
        <v>0</v>
      </c>
      <c r="BI625" s="208">
        <f>IF(N625="nulová",J625,0)</f>
        <v>0</v>
      </c>
      <c r="BJ625" s="19" t="s">
        <v>22</v>
      </c>
      <c r="BK625" s="208">
        <f>ROUND(I625*H625,2)</f>
        <v>0</v>
      </c>
      <c r="BL625" s="19" t="s">
        <v>243</v>
      </c>
      <c r="BM625" s="207" t="s">
        <v>817</v>
      </c>
    </row>
    <row r="626" spans="1:65" s="13" customFormat="1" ht="10.199999999999999">
      <c r="B626" s="213"/>
      <c r="C626" s="214"/>
      <c r="D626" s="209" t="s">
        <v>247</v>
      </c>
      <c r="E626" s="215" t="s">
        <v>20</v>
      </c>
      <c r="F626" s="216" t="s">
        <v>304</v>
      </c>
      <c r="G626" s="214"/>
      <c r="H626" s="215" t="s">
        <v>20</v>
      </c>
      <c r="I626" s="217"/>
      <c r="J626" s="214"/>
      <c r="K626" s="214"/>
      <c r="L626" s="218"/>
      <c r="M626" s="219"/>
      <c r="N626" s="220"/>
      <c r="O626" s="220"/>
      <c r="P626" s="220"/>
      <c r="Q626" s="220"/>
      <c r="R626" s="220"/>
      <c r="S626" s="220"/>
      <c r="T626" s="221"/>
      <c r="AT626" s="222" t="s">
        <v>247</v>
      </c>
      <c r="AU626" s="222" t="s">
        <v>83</v>
      </c>
      <c r="AV626" s="13" t="s">
        <v>22</v>
      </c>
      <c r="AW626" s="13" t="s">
        <v>37</v>
      </c>
      <c r="AX626" s="13" t="s">
        <v>76</v>
      </c>
      <c r="AY626" s="222" t="s">
        <v>236</v>
      </c>
    </row>
    <row r="627" spans="1:65" s="14" customFormat="1" ht="10.199999999999999">
      <c r="B627" s="223"/>
      <c r="C627" s="224"/>
      <c r="D627" s="209" t="s">
        <v>247</v>
      </c>
      <c r="E627" s="225" t="s">
        <v>20</v>
      </c>
      <c r="F627" s="226" t="s">
        <v>818</v>
      </c>
      <c r="G627" s="224"/>
      <c r="H627" s="227">
        <v>3</v>
      </c>
      <c r="I627" s="228"/>
      <c r="J627" s="224"/>
      <c r="K627" s="224"/>
      <c r="L627" s="229"/>
      <c r="M627" s="230"/>
      <c r="N627" s="231"/>
      <c r="O627" s="231"/>
      <c r="P627" s="231"/>
      <c r="Q627" s="231"/>
      <c r="R627" s="231"/>
      <c r="S627" s="231"/>
      <c r="T627" s="232"/>
      <c r="AT627" s="233" t="s">
        <v>247</v>
      </c>
      <c r="AU627" s="233" t="s">
        <v>83</v>
      </c>
      <c r="AV627" s="14" t="s">
        <v>83</v>
      </c>
      <c r="AW627" s="14" t="s">
        <v>37</v>
      </c>
      <c r="AX627" s="14" t="s">
        <v>76</v>
      </c>
      <c r="AY627" s="233" t="s">
        <v>236</v>
      </c>
    </row>
    <row r="628" spans="1:65" s="14" customFormat="1" ht="10.199999999999999">
      <c r="B628" s="223"/>
      <c r="C628" s="224"/>
      <c r="D628" s="209" t="s">
        <v>247</v>
      </c>
      <c r="E628" s="225" t="s">
        <v>20</v>
      </c>
      <c r="F628" s="226" t="s">
        <v>819</v>
      </c>
      <c r="G628" s="224"/>
      <c r="H628" s="227">
        <v>1.2</v>
      </c>
      <c r="I628" s="228"/>
      <c r="J628" s="224"/>
      <c r="K628" s="224"/>
      <c r="L628" s="229"/>
      <c r="M628" s="230"/>
      <c r="N628" s="231"/>
      <c r="O628" s="231"/>
      <c r="P628" s="231"/>
      <c r="Q628" s="231"/>
      <c r="R628" s="231"/>
      <c r="S628" s="231"/>
      <c r="T628" s="232"/>
      <c r="AT628" s="233" t="s">
        <v>247</v>
      </c>
      <c r="AU628" s="233" t="s">
        <v>83</v>
      </c>
      <c r="AV628" s="14" t="s">
        <v>83</v>
      </c>
      <c r="AW628" s="14" t="s">
        <v>37</v>
      </c>
      <c r="AX628" s="14" t="s">
        <v>76</v>
      </c>
      <c r="AY628" s="233" t="s">
        <v>236</v>
      </c>
    </row>
    <row r="629" spans="1:65" s="13" customFormat="1" ht="10.199999999999999">
      <c r="B629" s="213"/>
      <c r="C629" s="214"/>
      <c r="D629" s="209" t="s">
        <v>247</v>
      </c>
      <c r="E629" s="215" t="s">
        <v>20</v>
      </c>
      <c r="F629" s="216" t="s">
        <v>307</v>
      </c>
      <c r="G629" s="214"/>
      <c r="H629" s="215" t="s">
        <v>20</v>
      </c>
      <c r="I629" s="217"/>
      <c r="J629" s="214"/>
      <c r="K629" s="214"/>
      <c r="L629" s="218"/>
      <c r="M629" s="219"/>
      <c r="N629" s="220"/>
      <c r="O629" s="220"/>
      <c r="P629" s="220"/>
      <c r="Q629" s="220"/>
      <c r="R629" s="220"/>
      <c r="S629" s="220"/>
      <c r="T629" s="221"/>
      <c r="AT629" s="222" t="s">
        <v>247</v>
      </c>
      <c r="AU629" s="222" t="s">
        <v>83</v>
      </c>
      <c r="AV629" s="13" t="s">
        <v>22</v>
      </c>
      <c r="AW629" s="13" t="s">
        <v>37</v>
      </c>
      <c r="AX629" s="13" t="s">
        <v>76</v>
      </c>
      <c r="AY629" s="222" t="s">
        <v>236</v>
      </c>
    </row>
    <row r="630" spans="1:65" s="14" customFormat="1" ht="10.199999999999999">
      <c r="B630" s="223"/>
      <c r="C630" s="224"/>
      <c r="D630" s="209" t="s">
        <v>247</v>
      </c>
      <c r="E630" s="225" t="s">
        <v>20</v>
      </c>
      <c r="F630" s="226" t="s">
        <v>819</v>
      </c>
      <c r="G630" s="224"/>
      <c r="H630" s="227">
        <v>1.2</v>
      </c>
      <c r="I630" s="228"/>
      <c r="J630" s="224"/>
      <c r="K630" s="224"/>
      <c r="L630" s="229"/>
      <c r="M630" s="230"/>
      <c r="N630" s="231"/>
      <c r="O630" s="231"/>
      <c r="P630" s="231"/>
      <c r="Q630" s="231"/>
      <c r="R630" s="231"/>
      <c r="S630" s="231"/>
      <c r="T630" s="232"/>
      <c r="AT630" s="233" t="s">
        <v>247</v>
      </c>
      <c r="AU630" s="233" t="s">
        <v>83</v>
      </c>
      <c r="AV630" s="14" t="s">
        <v>83</v>
      </c>
      <c r="AW630" s="14" t="s">
        <v>37</v>
      </c>
      <c r="AX630" s="14" t="s">
        <v>76</v>
      </c>
      <c r="AY630" s="233" t="s">
        <v>236</v>
      </c>
    </row>
    <row r="631" spans="1:65" s="16" customFormat="1" ht="10.199999999999999">
      <c r="B631" s="245"/>
      <c r="C631" s="246"/>
      <c r="D631" s="209" t="s">
        <v>247</v>
      </c>
      <c r="E631" s="247" t="s">
        <v>20</v>
      </c>
      <c r="F631" s="248" t="s">
        <v>309</v>
      </c>
      <c r="G631" s="246"/>
      <c r="H631" s="249">
        <v>5.4</v>
      </c>
      <c r="I631" s="250"/>
      <c r="J631" s="246"/>
      <c r="K631" s="246"/>
      <c r="L631" s="251"/>
      <c r="M631" s="252"/>
      <c r="N631" s="253"/>
      <c r="O631" s="253"/>
      <c r="P631" s="253"/>
      <c r="Q631" s="253"/>
      <c r="R631" s="253"/>
      <c r="S631" s="253"/>
      <c r="T631" s="254"/>
      <c r="AT631" s="255" t="s">
        <v>247</v>
      </c>
      <c r="AU631" s="255" t="s">
        <v>83</v>
      </c>
      <c r="AV631" s="16" t="s">
        <v>243</v>
      </c>
      <c r="AW631" s="16" t="s">
        <v>37</v>
      </c>
      <c r="AX631" s="16" t="s">
        <v>22</v>
      </c>
      <c r="AY631" s="255" t="s">
        <v>236</v>
      </c>
    </row>
    <row r="632" spans="1:65" s="2" customFormat="1" ht="34.200000000000003">
      <c r="A632" s="36"/>
      <c r="B632" s="37"/>
      <c r="C632" s="196" t="s">
        <v>820</v>
      </c>
      <c r="D632" s="196" t="s">
        <v>238</v>
      </c>
      <c r="E632" s="197" t="s">
        <v>821</v>
      </c>
      <c r="F632" s="198" t="s">
        <v>822</v>
      </c>
      <c r="G632" s="199" t="s">
        <v>241</v>
      </c>
      <c r="H632" s="200">
        <v>0.9</v>
      </c>
      <c r="I632" s="201"/>
      <c r="J632" s="202">
        <f>ROUND(I632*H632,2)</f>
        <v>0</v>
      </c>
      <c r="K632" s="198" t="s">
        <v>242</v>
      </c>
      <c r="L632" s="41"/>
      <c r="M632" s="203" t="s">
        <v>20</v>
      </c>
      <c r="N632" s="204" t="s">
        <v>47</v>
      </c>
      <c r="O632" s="66"/>
      <c r="P632" s="205">
        <f>O632*H632</f>
        <v>0</v>
      </c>
      <c r="Q632" s="205">
        <v>0</v>
      </c>
      <c r="R632" s="205">
        <f>Q632*H632</f>
        <v>0</v>
      </c>
      <c r="S632" s="205">
        <v>1.8</v>
      </c>
      <c r="T632" s="206">
        <f>S632*H632</f>
        <v>1.62</v>
      </c>
      <c r="U632" s="36"/>
      <c r="V632" s="36"/>
      <c r="W632" s="36"/>
      <c r="X632" s="36"/>
      <c r="Y632" s="36"/>
      <c r="Z632" s="36"/>
      <c r="AA632" s="36"/>
      <c r="AB632" s="36"/>
      <c r="AC632" s="36"/>
      <c r="AD632" s="36"/>
      <c r="AE632" s="36"/>
      <c r="AR632" s="207" t="s">
        <v>243</v>
      </c>
      <c r="AT632" s="207" t="s">
        <v>238</v>
      </c>
      <c r="AU632" s="207" t="s">
        <v>83</v>
      </c>
      <c r="AY632" s="19" t="s">
        <v>236</v>
      </c>
      <c r="BE632" s="208">
        <f>IF(N632="základní",J632,0)</f>
        <v>0</v>
      </c>
      <c r="BF632" s="208">
        <f>IF(N632="snížená",J632,0)</f>
        <v>0</v>
      </c>
      <c r="BG632" s="208">
        <f>IF(N632="zákl. přenesená",J632,0)</f>
        <v>0</v>
      </c>
      <c r="BH632" s="208">
        <f>IF(N632="sníž. přenesená",J632,0)</f>
        <v>0</v>
      </c>
      <c r="BI632" s="208">
        <f>IF(N632="nulová",J632,0)</f>
        <v>0</v>
      </c>
      <c r="BJ632" s="19" t="s">
        <v>22</v>
      </c>
      <c r="BK632" s="208">
        <f>ROUND(I632*H632,2)</f>
        <v>0</v>
      </c>
      <c r="BL632" s="19" t="s">
        <v>243</v>
      </c>
      <c r="BM632" s="207" t="s">
        <v>823</v>
      </c>
    </row>
    <row r="633" spans="1:65" s="13" customFormat="1" ht="10.199999999999999">
      <c r="B633" s="213"/>
      <c r="C633" s="214"/>
      <c r="D633" s="209" t="s">
        <v>247</v>
      </c>
      <c r="E633" s="215" t="s">
        <v>20</v>
      </c>
      <c r="F633" s="216" t="s">
        <v>304</v>
      </c>
      <c r="G633" s="214"/>
      <c r="H633" s="215" t="s">
        <v>20</v>
      </c>
      <c r="I633" s="217"/>
      <c r="J633" s="214"/>
      <c r="K633" s="214"/>
      <c r="L633" s="218"/>
      <c r="M633" s="219"/>
      <c r="N633" s="220"/>
      <c r="O633" s="220"/>
      <c r="P633" s="220"/>
      <c r="Q633" s="220"/>
      <c r="R633" s="220"/>
      <c r="S633" s="220"/>
      <c r="T633" s="221"/>
      <c r="AT633" s="222" t="s">
        <v>247</v>
      </c>
      <c r="AU633" s="222" t="s">
        <v>83</v>
      </c>
      <c r="AV633" s="13" t="s">
        <v>22</v>
      </c>
      <c r="AW633" s="13" t="s">
        <v>37</v>
      </c>
      <c r="AX633" s="13" t="s">
        <v>76</v>
      </c>
      <c r="AY633" s="222" t="s">
        <v>236</v>
      </c>
    </row>
    <row r="634" spans="1:65" s="14" customFormat="1" ht="10.199999999999999">
      <c r="B634" s="223"/>
      <c r="C634" s="224"/>
      <c r="D634" s="209" t="s">
        <v>247</v>
      </c>
      <c r="E634" s="225" t="s">
        <v>20</v>
      </c>
      <c r="F634" s="226" t="s">
        <v>824</v>
      </c>
      <c r="G634" s="224"/>
      <c r="H634" s="227">
        <v>0.9</v>
      </c>
      <c r="I634" s="228"/>
      <c r="J634" s="224"/>
      <c r="K634" s="224"/>
      <c r="L634" s="229"/>
      <c r="M634" s="230"/>
      <c r="N634" s="231"/>
      <c r="O634" s="231"/>
      <c r="P634" s="231"/>
      <c r="Q634" s="231"/>
      <c r="R634" s="231"/>
      <c r="S634" s="231"/>
      <c r="T634" s="232"/>
      <c r="AT634" s="233" t="s">
        <v>247</v>
      </c>
      <c r="AU634" s="233" t="s">
        <v>83</v>
      </c>
      <c r="AV634" s="14" t="s">
        <v>83</v>
      </c>
      <c r="AW634" s="14" t="s">
        <v>37</v>
      </c>
      <c r="AX634" s="14" t="s">
        <v>22</v>
      </c>
      <c r="AY634" s="233" t="s">
        <v>236</v>
      </c>
    </row>
    <row r="635" spans="1:65" s="2" customFormat="1" ht="34.200000000000003">
      <c r="A635" s="36"/>
      <c r="B635" s="37"/>
      <c r="C635" s="196" t="s">
        <v>825</v>
      </c>
      <c r="D635" s="196" t="s">
        <v>238</v>
      </c>
      <c r="E635" s="197" t="s">
        <v>826</v>
      </c>
      <c r="F635" s="198" t="s">
        <v>827</v>
      </c>
      <c r="G635" s="199" t="s">
        <v>241</v>
      </c>
      <c r="H635" s="200">
        <v>8.7910000000000004</v>
      </c>
      <c r="I635" s="201"/>
      <c r="J635" s="202">
        <f>ROUND(I635*H635,2)</f>
        <v>0</v>
      </c>
      <c r="K635" s="198" t="s">
        <v>242</v>
      </c>
      <c r="L635" s="41"/>
      <c r="M635" s="203" t="s">
        <v>20</v>
      </c>
      <c r="N635" s="204" t="s">
        <v>47</v>
      </c>
      <c r="O635" s="66"/>
      <c r="P635" s="205">
        <f>O635*H635</f>
        <v>0</v>
      </c>
      <c r="Q635" s="205">
        <v>0</v>
      </c>
      <c r="R635" s="205">
        <f>Q635*H635</f>
        <v>0</v>
      </c>
      <c r="S635" s="205">
        <v>1.8</v>
      </c>
      <c r="T635" s="206">
        <f>S635*H635</f>
        <v>15.8238</v>
      </c>
      <c r="U635" s="36"/>
      <c r="V635" s="36"/>
      <c r="W635" s="36"/>
      <c r="X635" s="36"/>
      <c r="Y635" s="36"/>
      <c r="Z635" s="36"/>
      <c r="AA635" s="36"/>
      <c r="AB635" s="36"/>
      <c r="AC635" s="36"/>
      <c r="AD635" s="36"/>
      <c r="AE635" s="36"/>
      <c r="AR635" s="207" t="s">
        <v>243</v>
      </c>
      <c r="AT635" s="207" t="s">
        <v>238</v>
      </c>
      <c r="AU635" s="207" t="s">
        <v>83</v>
      </c>
      <c r="AY635" s="19" t="s">
        <v>236</v>
      </c>
      <c r="BE635" s="208">
        <f>IF(N635="základní",J635,0)</f>
        <v>0</v>
      </c>
      <c r="BF635" s="208">
        <f>IF(N635="snížená",J635,0)</f>
        <v>0</v>
      </c>
      <c r="BG635" s="208">
        <f>IF(N635="zákl. přenesená",J635,0)</f>
        <v>0</v>
      </c>
      <c r="BH635" s="208">
        <f>IF(N635="sníž. přenesená",J635,0)</f>
        <v>0</v>
      </c>
      <c r="BI635" s="208">
        <f>IF(N635="nulová",J635,0)</f>
        <v>0</v>
      </c>
      <c r="BJ635" s="19" t="s">
        <v>22</v>
      </c>
      <c r="BK635" s="208">
        <f>ROUND(I635*H635,2)</f>
        <v>0</v>
      </c>
      <c r="BL635" s="19" t="s">
        <v>243</v>
      </c>
      <c r="BM635" s="207" t="s">
        <v>828</v>
      </c>
    </row>
    <row r="636" spans="1:65" s="13" customFormat="1" ht="10.199999999999999">
      <c r="B636" s="213"/>
      <c r="C636" s="214"/>
      <c r="D636" s="209" t="s">
        <v>247</v>
      </c>
      <c r="E636" s="215" t="s">
        <v>20</v>
      </c>
      <c r="F636" s="216" t="s">
        <v>304</v>
      </c>
      <c r="G636" s="214"/>
      <c r="H636" s="215" t="s">
        <v>20</v>
      </c>
      <c r="I636" s="217"/>
      <c r="J636" s="214"/>
      <c r="K636" s="214"/>
      <c r="L636" s="218"/>
      <c r="M636" s="219"/>
      <c r="N636" s="220"/>
      <c r="O636" s="220"/>
      <c r="P636" s="220"/>
      <c r="Q636" s="220"/>
      <c r="R636" s="220"/>
      <c r="S636" s="220"/>
      <c r="T636" s="221"/>
      <c r="AT636" s="222" t="s">
        <v>247</v>
      </c>
      <c r="AU636" s="222" t="s">
        <v>83</v>
      </c>
      <c r="AV636" s="13" t="s">
        <v>22</v>
      </c>
      <c r="AW636" s="13" t="s">
        <v>37</v>
      </c>
      <c r="AX636" s="13" t="s">
        <v>76</v>
      </c>
      <c r="AY636" s="222" t="s">
        <v>236</v>
      </c>
    </row>
    <row r="637" spans="1:65" s="14" customFormat="1" ht="10.199999999999999">
      <c r="B637" s="223"/>
      <c r="C637" s="224"/>
      <c r="D637" s="209" t="s">
        <v>247</v>
      </c>
      <c r="E637" s="225" t="s">
        <v>20</v>
      </c>
      <c r="F637" s="226" t="s">
        <v>829</v>
      </c>
      <c r="G637" s="224"/>
      <c r="H637" s="227">
        <v>1.373</v>
      </c>
      <c r="I637" s="228"/>
      <c r="J637" s="224"/>
      <c r="K637" s="224"/>
      <c r="L637" s="229"/>
      <c r="M637" s="230"/>
      <c r="N637" s="231"/>
      <c r="O637" s="231"/>
      <c r="P637" s="231"/>
      <c r="Q637" s="231"/>
      <c r="R637" s="231"/>
      <c r="S637" s="231"/>
      <c r="T637" s="232"/>
      <c r="AT637" s="233" t="s">
        <v>247</v>
      </c>
      <c r="AU637" s="233" t="s">
        <v>83</v>
      </c>
      <c r="AV637" s="14" t="s">
        <v>83</v>
      </c>
      <c r="AW637" s="14" t="s">
        <v>37</v>
      </c>
      <c r="AX637" s="14" t="s">
        <v>76</v>
      </c>
      <c r="AY637" s="233" t="s">
        <v>236</v>
      </c>
    </row>
    <row r="638" spans="1:65" s="14" customFormat="1" ht="10.199999999999999">
      <c r="B638" s="223"/>
      <c r="C638" s="224"/>
      <c r="D638" s="209" t="s">
        <v>247</v>
      </c>
      <c r="E638" s="225" t="s">
        <v>20</v>
      </c>
      <c r="F638" s="226" t="s">
        <v>830</v>
      </c>
      <c r="G638" s="224"/>
      <c r="H638" s="227">
        <v>1.325</v>
      </c>
      <c r="I638" s="228"/>
      <c r="J638" s="224"/>
      <c r="K638" s="224"/>
      <c r="L638" s="229"/>
      <c r="M638" s="230"/>
      <c r="N638" s="231"/>
      <c r="O638" s="231"/>
      <c r="P638" s="231"/>
      <c r="Q638" s="231"/>
      <c r="R638" s="231"/>
      <c r="S638" s="231"/>
      <c r="T638" s="232"/>
      <c r="AT638" s="233" t="s">
        <v>247</v>
      </c>
      <c r="AU638" s="233" t="s">
        <v>83</v>
      </c>
      <c r="AV638" s="14" t="s">
        <v>83</v>
      </c>
      <c r="AW638" s="14" t="s">
        <v>37</v>
      </c>
      <c r="AX638" s="14" t="s">
        <v>76</v>
      </c>
      <c r="AY638" s="233" t="s">
        <v>236</v>
      </c>
    </row>
    <row r="639" spans="1:65" s="14" customFormat="1" ht="10.199999999999999">
      <c r="B639" s="223"/>
      <c r="C639" s="224"/>
      <c r="D639" s="209" t="s">
        <v>247</v>
      </c>
      <c r="E639" s="225" t="s">
        <v>20</v>
      </c>
      <c r="F639" s="226" t="s">
        <v>831</v>
      </c>
      <c r="G639" s="224"/>
      <c r="H639" s="227">
        <v>1.5049999999999999</v>
      </c>
      <c r="I639" s="228"/>
      <c r="J639" s="224"/>
      <c r="K639" s="224"/>
      <c r="L639" s="229"/>
      <c r="M639" s="230"/>
      <c r="N639" s="231"/>
      <c r="O639" s="231"/>
      <c r="P639" s="231"/>
      <c r="Q639" s="231"/>
      <c r="R639" s="231"/>
      <c r="S639" s="231"/>
      <c r="T639" s="232"/>
      <c r="AT639" s="233" t="s">
        <v>247</v>
      </c>
      <c r="AU639" s="233" t="s">
        <v>83</v>
      </c>
      <c r="AV639" s="14" t="s">
        <v>83</v>
      </c>
      <c r="AW639" s="14" t="s">
        <v>37</v>
      </c>
      <c r="AX639" s="14" t="s">
        <v>76</v>
      </c>
      <c r="AY639" s="233" t="s">
        <v>236</v>
      </c>
    </row>
    <row r="640" spans="1:65" s="14" customFormat="1" ht="10.199999999999999">
      <c r="B640" s="223"/>
      <c r="C640" s="224"/>
      <c r="D640" s="209" t="s">
        <v>247</v>
      </c>
      <c r="E640" s="225" t="s">
        <v>20</v>
      </c>
      <c r="F640" s="226" t="s">
        <v>832</v>
      </c>
      <c r="G640" s="224"/>
      <c r="H640" s="227">
        <v>3.7440000000000002</v>
      </c>
      <c r="I640" s="228"/>
      <c r="J640" s="224"/>
      <c r="K640" s="224"/>
      <c r="L640" s="229"/>
      <c r="M640" s="230"/>
      <c r="N640" s="231"/>
      <c r="O640" s="231"/>
      <c r="P640" s="231"/>
      <c r="Q640" s="231"/>
      <c r="R640" s="231"/>
      <c r="S640" s="231"/>
      <c r="T640" s="232"/>
      <c r="AT640" s="233" t="s">
        <v>247</v>
      </c>
      <c r="AU640" s="233" t="s">
        <v>83</v>
      </c>
      <c r="AV640" s="14" t="s">
        <v>83</v>
      </c>
      <c r="AW640" s="14" t="s">
        <v>37</v>
      </c>
      <c r="AX640" s="14" t="s">
        <v>76</v>
      </c>
      <c r="AY640" s="233" t="s">
        <v>236</v>
      </c>
    </row>
    <row r="641" spans="1:65" s="14" customFormat="1" ht="10.199999999999999">
      <c r="B641" s="223"/>
      <c r="C641" s="224"/>
      <c r="D641" s="209" t="s">
        <v>247</v>
      </c>
      <c r="E641" s="225" t="s">
        <v>20</v>
      </c>
      <c r="F641" s="226" t="s">
        <v>833</v>
      </c>
      <c r="G641" s="224"/>
      <c r="H641" s="227">
        <v>-3.12</v>
      </c>
      <c r="I641" s="228"/>
      <c r="J641" s="224"/>
      <c r="K641" s="224"/>
      <c r="L641" s="229"/>
      <c r="M641" s="230"/>
      <c r="N641" s="231"/>
      <c r="O641" s="231"/>
      <c r="P641" s="231"/>
      <c r="Q641" s="231"/>
      <c r="R641" s="231"/>
      <c r="S641" s="231"/>
      <c r="T641" s="232"/>
      <c r="AT641" s="233" t="s">
        <v>247</v>
      </c>
      <c r="AU641" s="233" t="s">
        <v>83</v>
      </c>
      <c r="AV641" s="14" t="s">
        <v>83</v>
      </c>
      <c r="AW641" s="14" t="s">
        <v>37</v>
      </c>
      <c r="AX641" s="14" t="s">
        <v>76</v>
      </c>
      <c r="AY641" s="233" t="s">
        <v>236</v>
      </c>
    </row>
    <row r="642" spans="1:65" s="13" customFormat="1" ht="10.199999999999999">
      <c r="B642" s="213"/>
      <c r="C642" s="214"/>
      <c r="D642" s="209" t="s">
        <v>247</v>
      </c>
      <c r="E642" s="215" t="s">
        <v>20</v>
      </c>
      <c r="F642" s="216" t="s">
        <v>307</v>
      </c>
      <c r="G642" s="214"/>
      <c r="H642" s="215" t="s">
        <v>20</v>
      </c>
      <c r="I642" s="217"/>
      <c r="J642" s="214"/>
      <c r="K642" s="214"/>
      <c r="L642" s="218"/>
      <c r="M642" s="219"/>
      <c r="N642" s="220"/>
      <c r="O642" s="220"/>
      <c r="P642" s="220"/>
      <c r="Q642" s="220"/>
      <c r="R642" s="220"/>
      <c r="S642" s="220"/>
      <c r="T642" s="221"/>
      <c r="AT642" s="222" t="s">
        <v>247</v>
      </c>
      <c r="AU642" s="222" t="s">
        <v>83</v>
      </c>
      <c r="AV642" s="13" t="s">
        <v>22</v>
      </c>
      <c r="AW642" s="13" t="s">
        <v>37</v>
      </c>
      <c r="AX642" s="13" t="s">
        <v>76</v>
      </c>
      <c r="AY642" s="222" t="s">
        <v>236</v>
      </c>
    </row>
    <row r="643" spans="1:65" s="14" customFormat="1" ht="10.199999999999999">
      <c r="B643" s="223"/>
      <c r="C643" s="224"/>
      <c r="D643" s="209" t="s">
        <v>247</v>
      </c>
      <c r="E643" s="225" t="s">
        <v>20</v>
      </c>
      <c r="F643" s="226" t="s">
        <v>834</v>
      </c>
      <c r="G643" s="224"/>
      <c r="H643" s="227">
        <v>1.071</v>
      </c>
      <c r="I643" s="228"/>
      <c r="J643" s="224"/>
      <c r="K643" s="224"/>
      <c r="L643" s="229"/>
      <c r="M643" s="230"/>
      <c r="N643" s="231"/>
      <c r="O643" s="231"/>
      <c r="P643" s="231"/>
      <c r="Q643" s="231"/>
      <c r="R643" s="231"/>
      <c r="S643" s="231"/>
      <c r="T643" s="232"/>
      <c r="AT643" s="233" t="s">
        <v>247</v>
      </c>
      <c r="AU643" s="233" t="s">
        <v>83</v>
      </c>
      <c r="AV643" s="14" t="s">
        <v>83</v>
      </c>
      <c r="AW643" s="14" t="s">
        <v>37</v>
      </c>
      <c r="AX643" s="14" t="s">
        <v>76</v>
      </c>
      <c r="AY643" s="233" t="s">
        <v>236</v>
      </c>
    </row>
    <row r="644" spans="1:65" s="14" customFormat="1" ht="10.199999999999999">
      <c r="B644" s="223"/>
      <c r="C644" s="224"/>
      <c r="D644" s="209" t="s">
        <v>247</v>
      </c>
      <c r="E644" s="225" t="s">
        <v>20</v>
      </c>
      <c r="F644" s="226" t="s">
        <v>835</v>
      </c>
      <c r="G644" s="224"/>
      <c r="H644" s="227">
        <v>2.6339999999999999</v>
      </c>
      <c r="I644" s="228"/>
      <c r="J644" s="224"/>
      <c r="K644" s="224"/>
      <c r="L644" s="229"/>
      <c r="M644" s="230"/>
      <c r="N644" s="231"/>
      <c r="O644" s="231"/>
      <c r="P644" s="231"/>
      <c r="Q644" s="231"/>
      <c r="R644" s="231"/>
      <c r="S644" s="231"/>
      <c r="T644" s="232"/>
      <c r="AT644" s="233" t="s">
        <v>247</v>
      </c>
      <c r="AU644" s="233" t="s">
        <v>83</v>
      </c>
      <c r="AV644" s="14" t="s">
        <v>83</v>
      </c>
      <c r="AW644" s="14" t="s">
        <v>37</v>
      </c>
      <c r="AX644" s="14" t="s">
        <v>76</v>
      </c>
      <c r="AY644" s="233" t="s">
        <v>236</v>
      </c>
    </row>
    <row r="645" spans="1:65" s="14" customFormat="1" ht="10.199999999999999">
      <c r="B645" s="223"/>
      <c r="C645" s="224"/>
      <c r="D645" s="209" t="s">
        <v>247</v>
      </c>
      <c r="E645" s="225" t="s">
        <v>20</v>
      </c>
      <c r="F645" s="226" t="s">
        <v>836</v>
      </c>
      <c r="G645" s="224"/>
      <c r="H645" s="227">
        <v>-1.103</v>
      </c>
      <c r="I645" s="228"/>
      <c r="J645" s="224"/>
      <c r="K645" s="224"/>
      <c r="L645" s="229"/>
      <c r="M645" s="230"/>
      <c r="N645" s="231"/>
      <c r="O645" s="231"/>
      <c r="P645" s="231"/>
      <c r="Q645" s="231"/>
      <c r="R645" s="231"/>
      <c r="S645" s="231"/>
      <c r="T645" s="232"/>
      <c r="AT645" s="233" t="s">
        <v>247</v>
      </c>
      <c r="AU645" s="233" t="s">
        <v>83</v>
      </c>
      <c r="AV645" s="14" t="s">
        <v>83</v>
      </c>
      <c r="AW645" s="14" t="s">
        <v>37</v>
      </c>
      <c r="AX645" s="14" t="s">
        <v>76</v>
      </c>
      <c r="AY645" s="233" t="s">
        <v>236</v>
      </c>
    </row>
    <row r="646" spans="1:65" s="14" customFormat="1" ht="10.199999999999999">
      <c r="B646" s="223"/>
      <c r="C646" s="224"/>
      <c r="D646" s="209" t="s">
        <v>247</v>
      </c>
      <c r="E646" s="225" t="s">
        <v>20</v>
      </c>
      <c r="F646" s="226" t="s">
        <v>837</v>
      </c>
      <c r="G646" s="224"/>
      <c r="H646" s="227">
        <v>1.3620000000000001</v>
      </c>
      <c r="I646" s="228"/>
      <c r="J646" s="224"/>
      <c r="K646" s="224"/>
      <c r="L646" s="229"/>
      <c r="M646" s="230"/>
      <c r="N646" s="231"/>
      <c r="O646" s="231"/>
      <c r="P646" s="231"/>
      <c r="Q646" s="231"/>
      <c r="R646" s="231"/>
      <c r="S646" s="231"/>
      <c r="T646" s="232"/>
      <c r="AT646" s="233" t="s">
        <v>247</v>
      </c>
      <c r="AU646" s="233" t="s">
        <v>83</v>
      </c>
      <c r="AV646" s="14" t="s">
        <v>83</v>
      </c>
      <c r="AW646" s="14" t="s">
        <v>37</v>
      </c>
      <c r="AX646" s="14" t="s">
        <v>76</v>
      </c>
      <c r="AY646" s="233" t="s">
        <v>236</v>
      </c>
    </row>
    <row r="647" spans="1:65" s="16" customFormat="1" ht="10.199999999999999">
      <c r="B647" s="245"/>
      <c r="C647" s="246"/>
      <c r="D647" s="209" t="s">
        <v>247</v>
      </c>
      <c r="E647" s="247" t="s">
        <v>20</v>
      </c>
      <c r="F647" s="248" t="s">
        <v>309</v>
      </c>
      <c r="G647" s="246"/>
      <c r="H647" s="249">
        <v>8.7910000000000004</v>
      </c>
      <c r="I647" s="250"/>
      <c r="J647" s="246"/>
      <c r="K647" s="246"/>
      <c r="L647" s="251"/>
      <c r="M647" s="252"/>
      <c r="N647" s="253"/>
      <c r="O647" s="253"/>
      <c r="P647" s="253"/>
      <c r="Q647" s="253"/>
      <c r="R647" s="253"/>
      <c r="S647" s="253"/>
      <c r="T647" s="254"/>
      <c r="AT647" s="255" t="s">
        <v>247</v>
      </c>
      <c r="AU647" s="255" t="s">
        <v>83</v>
      </c>
      <c r="AV647" s="16" t="s">
        <v>243</v>
      </c>
      <c r="AW647" s="16" t="s">
        <v>37</v>
      </c>
      <c r="AX647" s="16" t="s">
        <v>22</v>
      </c>
      <c r="AY647" s="255" t="s">
        <v>236</v>
      </c>
    </row>
    <row r="648" spans="1:65" s="2" customFormat="1" ht="22.8">
      <c r="A648" s="36"/>
      <c r="B648" s="37"/>
      <c r="C648" s="196" t="s">
        <v>838</v>
      </c>
      <c r="D648" s="196" t="s">
        <v>238</v>
      </c>
      <c r="E648" s="197" t="s">
        <v>839</v>
      </c>
      <c r="F648" s="198" t="s">
        <v>840</v>
      </c>
      <c r="G648" s="199" t="s">
        <v>241</v>
      </c>
      <c r="H648" s="200">
        <v>0.9</v>
      </c>
      <c r="I648" s="201"/>
      <c r="J648" s="202">
        <f>ROUND(I648*H648,2)</f>
        <v>0</v>
      </c>
      <c r="K648" s="198" t="s">
        <v>242</v>
      </c>
      <c r="L648" s="41"/>
      <c r="M648" s="203" t="s">
        <v>20</v>
      </c>
      <c r="N648" s="204" t="s">
        <v>47</v>
      </c>
      <c r="O648" s="66"/>
      <c r="P648" s="205">
        <f>O648*H648</f>
        <v>0</v>
      </c>
      <c r="Q648" s="205">
        <v>0</v>
      </c>
      <c r="R648" s="205">
        <f>Q648*H648</f>
        <v>0</v>
      </c>
      <c r="S648" s="205">
        <v>1.8</v>
      </c>
      <c r="T648" s="206">
        <f>S648*H648</f>
        <v>1.62</v>
      </c>
      <c r="U648" s="36"/>
      <c r="V648" s="36"/>
      <c r="W648" s="36"/>
      <c r="X648" s="36"/>
      <c r="Y648" s="36"/>
      <c r="Z648" s="36"/>
      <c r="AA648" s="36"/>
      <c r="AB648" s="36"/>
      <c r="AC648" s="36"/>
      <c r="AD648" s="36"/>
      <c r="AE648" s="36"/>
      <c r="AR648" s="207" t="s">
        <v>243</v>
      </c>
      <c r="AT648" s="207" t="s">
        <v>238</v>
      </c>
      <c r="AU648" s="207" t="s">
        <v>83</v>
      </c>
      <c r="AY648" s="19" t="s">
        <v>236</v>
      </c>
      <c r="BE648" s="208">
        <f>IF(N648="základní",J648,0)</f>
        <v>0</v>
      </c>
      <c r="BF648" s="208">
        <f>IF(N648="snížená",J648,0)</f>
        <v>0</v>
      </c>
      <c r="BG648" s="208">
        <f>IF(N648="zákl. přenesená",J648,0)</f>
        <v>0</v>
      </c>
      <c r="BH648" s="208">
        <f>IF(N648="sníž. přenesená",J648,0)</f>
        <v>0</v>
      </c>
      <c r="BI648" s="208">
        <f>IF(N648="nulová",J648,0)</f>
        <v>0</v>
      </c>
      <c r="BJ648" s="19" t="s">
        <v>22</v>
      </c>
      <c r="BK648" s="208">
        <f>ROUND(I648*H648,2)</f>
        <v>0</v>
      </c>
      <c r="BL648" s="19" t="s">
        <v>243</v>
      </c>
      <c r="BM648" s="207" t="s">
        <v>841</v>
      </c>
    </row>
    <row r="649" spans="1:65" s="13" customFormat="1" ht="10.199999999999999">
      <c r="B649" s="213"/>
      <c r="C649" s="214"/>
      <c r="D649" s="209" t="s">
        <v>247</v>
      </c>
      <c r="E649" s="215" t="s">
        <v>20</v>
      </c>
      <c r="F649" s="216" t="s">
        <v>304</v>
      </c>
      <c r="G649" s="214"/>
      <c r="H649" s="215" t="s">
        <v>20</v>
      </c>
      <c r="I649" s="217"/>
      <c r="J649" s="214"/>
      <c r="K649" s="214"/>
      <c r="L649" s="218"/>
      <c r="M649" s="219"/>
      <c r="N649" s="220"/>
      <c r="O649" s="220"/>
      <c r="P649" s="220"/>
      <c r="Q649" s="220"/>
      <c r="R649" s="220"/>
      <c r="S649" s="220"/>
      <c r="T649" s="221"/>
      <c r="AT649" s="222" t="s">
        <v>247</v>
      </c>
      <c r="AU649" s="222" t="s">
        <v>83</v>
      </c>
      <c r="AV649" s="13" t="s">
        <v>22</v>
      </c>
      <c r="AW649" s="13" t="s">
        <v>37</v>
      </c>
      <c r="AX649" s="13" t="s">
        <v>76</v>
      </c>
      <c r="AY649" s="222" t="s">
        <v>236</v>
      </c>
    </row>
    <row r="650" spans="1:65" s="14" customFormat="1" ht="10.199999999999999">
      <c r="B650" s="223"/>
      <c r="C650" s="224"/>
      <c r="D650" s="209" t="s">
        <v>247</v>
      </c>
      <c r="E650" s="225" t="s">
        <v>20</v>
      </c>
      <c r="F650" s="226" t="s">
        <v>842</v>
      </c>
      <c r="G650" s="224"/>
      <c r="H650" s="227">
        <v>0.3</v>
      </c>
      <c r="I650" s="228"/>
      <c r="J650" s="224"/>
      <c r="K650" s="224"/>
      <c r="L650" s="229"/>
      <c r="M650" s="230"/>
      <c r="N650" s="231"/>
      <c r="O650" s="231"/>
      <c r="P650" s="231"/>
      <c r="Q650" s="231"/>
      <c r="R650" s="231"/>
      <c r="S650" s="231"/>
      <c r="T650" s="232"/>
      <c r="AT650" s="233" t="s">
        <v>247</v>
      </c>
      <c r="AU650" s="233" t="s">
        <v>83</v>
      </c>
      <c r="AV650" s="14" t="s">
        <v>83</v>
      </c>
      <c r="AW650" s="14" t="s">
        <v>37</v>
      </c>
      <c r="AX650" s="14" t="s">
        <v>76</v>
      </c>
      <c r="AY650" s="233" t="s">
        <v>236</v>
      </c>
    </row>
    <row r="651" spans="1:65" s="13" customFormat="1" ht="10.199999999999999">
      <c r="B651" s="213"/>
      <c r="C651" s="214"/>
      <c r="D651" s="209" t="s">
        <v>247</v>
      </c>
      <c r="E651" s="215" t="s">
        <v>20</v>
      </c>
      <c r="F651" s="216" t="s">
        <v>307</v>
      </c>
      <c r="G651" s="214"/>
      <c r="H651" s="215" t="s">
        <v>20</v>
      </c>
      <c r="I651" s="217"/>
      <c r="J651" s="214"/>
      <c r="K651" s="214"/>
      <c r="L651" s="218"/>
      <c r="M651" s="219"/>
      <c r="N651" s="220"/>
      <c r="O651" s="220"/>
      <c r="P651" s="220"/>
      <c r="Q651" s="220"/>
      <c r="R651" s="220"/>
      <c r="S651" s="220"/>
      <c r="T651" s="221"/>
      <c r="AT651" s="222" t="s">
        <v>247</v>
      </c>
      <c r="AU651" s="222" t="s">
        <v>83</v>
      </c>
      <c r="AV651" s="13" t="s">
        <v>22</v>
      </c>
      <c r="AW651" s="13" t="s">
        <v>37</v>
      </c>
      <c r="AX651" s="13" t="s">
        <v>76</v>
      </c>
      <c r="AY651" s="222" t="s">
        <v>236</v>
      </c>
    </row>
    <row r="652" spans="1:65" s="14" customFormat="1" ht="10.199999999999999">
      <c r="B652" s="223"/>
      <c r="C652" s="224"/>
      <c r="D652" s="209" t="s">
        <v>247</v>
      </c>
      <c r="E652" s="225" t="s">
        <v>20</v>
      </c>
      <c r="F652" s="226" t="s">
        <v>843</v>
      </c>
      <c r="G652" s="224"/>
      <c r="H652" s="227">
        <v>0.6</v>
      </c>
      <c r="I652" s="228"/>
      <c r="J652" s="224"/>
      <c r="K652" s="224"/>
      <c r="L652" s="229"/>
      <c r="M652" s="230"/>
      <c r="N652" s="231"/>
      <c r="O652" s="231"/>
      <c r="P652" s="231"/>
      <c r="Q652" s="231"/>
      <c r="R652" s="231"/>
      <c r="S652" s="231"/>
      <c r="T652" s="232"/>
      <c r="AT652" s="233" t="s">
        <v>247</v>
      </c>
      <c r="AU652" s="233" t="s">
        <v>83</v>
      </c>
      <c r="AV652" s="14" t="s">
        <v>83</v>
      </c>
      <c r="AW652" s="14" t="s">
        <v>37</v>
      </c>
      <c r="AX652" s="14" t="s">
        <v>76</v>
      </c>
      <c r="AY652" s="233" t="s">
        <v>236</v>
      </c>
    </row>
    <row r="653" spans="1:65" s="16" customFormat="1" ht="10.199999999999999">
      <c r="B653" s="245"/>
      <c r="C653" s="246"/>
      <c r="D653" s="209" t="s">
        <v>247</v>
      </c>
      <c r="E653" s="247" t="s">
        <v>20</v>
      </c>
      <c r="F653" s="248" t="s">
        <v>309</v>
      </c>
      <c r="G653" s="246"/>
      <c r="H653" s="249">
        <v>0.9</v>
      </c>
      <c r="I653" s="250"/>
      <c r="J653" s="246"/>
      <c r="K653" s="246"/>
      <c r="L653" s="251"/>
      <c r="M653" s="252"/>
      <c r="N653" s="253"/>
      <c r="O653" s="253"/>
      <c r="P653" s="253"/>
      <c r="Q653" s="253"/>
      <c r="R653" s="253"/>
      <c r="S653" s="253"/>
      <c r="T653" s="254"/>
      <c r="AT653" s="255" t="s">
        <v>247</v>
      </c>
      <c r="AU653" s="255" t="s">
        <v>83</v>
      </c>
      <c r="AV653" s="16" t="s">
        <v>243</v>
      </c>
      <c r="AW653" s="16" t="s">
        <v>37</v>
      </c>
      <c r="AX653" s="16" t="s">
        <v>22</v>
      </c>
      <c r="AY653" s="255" t="s">
        <v>236</v>
      </c>
    </row>
    <row r="654" spans="1:65" s="2" customFormat="1" ht="22.8">
      <c r="A654" s="36"/>
      <c r="B654" s="37"/>
      <c r="C654" s="196" t="s">
        <v>844</v>
      </c>
      <c r="D654" s="196" t="s">
        <v>238</v>
      </c>
      <c r="E654" s="197" t="s">
        <v>845</v>
      </c>
      <c r="F654" s="198" t="s">
        <v>846</v>
      </c>
      <c r="G654" s="199" t="s">
        <v>290</v>
      </c>
      <c r="H654" s="200">
        <v>12</v>
      </c>
      <c r="I654" s="201"/>
      <c r="J654" s="202">
        <f>ROUND(I654*H654,2)</f>
        <v>0</v>
      </c>
      <c r="K654" s="198" t="s">
        <v>242</v>
      </c>
      <c r="L654" s="41"/>
      <c r="M654" s="203" t="s">
        <v>20</v>
      </c>
      <c r="N654" s="204" t="s">
        <v>47</v>
      </c>
      <c r="O654" s="66"/>
      <c r="P654" s="205">
        <f>O654*H654</f>
        <v>0</v>
      </c>
      <c r="Q654" s="205">
        <v>0</v>
      </c>
      <c r="R654" s="205">
        <f>Q654*H654</f>
        <v>0</v>
      </c>
      <c r="S654" s="205">
        <v>3.1E-2</v>
      </c>
      <c r="T654" s="206">
        <f>S654*H654</f>
        <v>0.372</v>
      </c>
      <c r="U654" s="36"/>
      <c r="V654" s="36"/>
      <c r="W654" s="36"/>
      <c r="X654" s="36"/>
      <c r="Y654" s="36"/>
      <c r="Z654" s="36"/>
      <c r="AA654" s="36"/>
      <c r="AB654" s="36"/>
      <c r="AC654" s="36"/>
      <c r="AD654" s="36"/>
      <c r="AE654" s="36"/>
      <c r="AR654" s="207" t="s">
        <v>243</v>
      </c>
      <c r="AT654" s="207" t="s">
        <v>238</v>
      </c>
      <c r="AU654" s="207" t="s">
        <v>83</v>
      </c>
      <c r="AY654" s="19" t="s">
        <v>236</v>
      </c>
      <c r="BE654" s="208">
        <f>IF(N654="základní",J654,0)</f>
        <v>0</v>
      </c>
      <c r="BF654" s="208">
        <f>IF(N654="snížená",J654,0)</f>
        <v>0</v>
      </c>
      <c r="BG654" s="208">
        <f>IF(N654="zákl. přenesená",J654,0)</f>
        <v>0</v>
      </c>
      <c r="BH654" s="208">
        <f>IF(N654="sníž. přenesená",J654,0)</f>
        <v>0</v>
      </c>
      <c r="BI654" s="208">
        <f>IF(N654="nulová",J654,0)</f>
        <v>0</v>
      </c>
      <c r="BJ654" s="19" t="s">
        <v>22</v>
      </c>
      <c r="BK654" s="208">
        <f>ROUND(I654*H654,2)</f>
        <v>0</v>
      </c>
      <c r="BL654" s="19" t="s">
        <v>243</v>
      </c>
      <c r="BM654" s="207" t="s">
        <v>847</v>
      </c>
    </row>
    <row r="655" spans="1:65" s="13" customFormat="1" ht="10.199999999999999">
      <c r="B655" s="213"/>
      <c r="C655" s="214"/>
      <c r="D655" s="209" t="s">
        <v>247</v>
      </c>
      <c r="E655" s="215" t="s">
        <v>20</v>
      </c>
      <c r="F655" s="216" t="s">
        <v>848</v>
      </c>
      <c r="G655" s="214"/>
      <c r="H655" s="215" t="s">
        <v>20</v>
      </c>
      <c r="I655" s="217"/>
      <c r="J655" s="214"/>
      <c r="K655" s="214"/>
      <c r="L655" s="218"/>
      <c r="M655" s="219"/>
      <c r="N655" s="220"/>
      <c r="O655" s="220"/>
      <c r="P655" s="220"/>
      <c r="Q655" s="220"/>
      <c r="R655" s="220"/>
      <c r="S655" s="220"/>
      <c r="T655" s="221"/>
      <c r="AT655" s="222" t="s">
        <v>247</v>
      </c>
      <c r="AU655" s="222" t="s">
        <v>83</v>
      </c>
      <c r="AV655" s="13" t="s">
        <v>22</v>
      </c>
      <c r="AW655" s="13" t="s">
        <v>37</v>
      </c>
      <c r="AX655" s="13" t="s">
        <v>76</v>
      </c>
      <c r="AY655" s="222" t="s">
        <v>236</v>
      </c>
    </row>
    <row r="656" spans="1:65" s="14" customFormat="1" ht="10.199999999999999">
      <c r="B656" s="223"/>
      <c r="C656" s="224"/>
      <c r="D656" s="209" t="s">
        <v>247</v>
      </c>
      <c r="E656" s="225" t="s">
        <v>20</v>
      </c>
      <c r="F656" s="226" t="s">
        <v>83</v>
      </c>
      <c r="G656" s="224"/>
      <c r="H656" s="227">
        <v>2</v>
      </c>
      <c r="I656" s="228"/>
      <c r="J656" s="224"/>
      <c r="K656" s="224"/>
      <c r="L656" s="229"/>
      <c r="M656" s="230"/>
      <c r="N656" s="231"/>
      <c r="O656" s="231"/>
      <c r="P656" s="231"/>
      <c r="Q656" s="231"/>
      <c r="R656" s="231"/>
      <c r="S656" s="231"/>
      <c r="T656" s="232"/>
      <c r="AT656" s="233" t="s">
        <v>247</v>
      </c>
      <c r="AU656" s="233" t="s">
        <v>83</v>
      </c>
      <c r="AV656" s="14" t="s">
        <v>83</v>
      </c>
      <c r="AW656" s="14" t="s">
        <v>37</v>
      </c>
      <c r="AX656" s="14" t="s">
        <v>76</v>
      </c>
      <c r="AY656" s="233" t="s">
        <v>236</v>
      </c>
    </row>
    <row r="657" spans="1:65" s="13" customFormat="1" ht="10.199999999999999">
      <c r="B657" s="213"/>
      <c r="C657" s="214"/>
      <c r="D657" s="209" t="s">
        <v>247</v>
      </c>
      <c r="E657" s="215" t="s">
        <v>20</v>
      </c>
      <c r="F657" s="216" t="s">
        <v>324</v>
      </c>
      <c r="G657" s="214"/>
      <c r="H657" s="215" t="s">
        <v>20</v>
      </c>
      <c r="I657" s="217"/>
      <c r="J657" s="214"/>
      <c r="K657" s="214"/>
      <c r="L657" s="218"/>
      <c r="M657" s="219"/>
      <c r="N657" s="220"/>
      <c r="O657" s="220"/>
      <c r="P657" s="220"/>
      <c r="Q657" s="220"/>
      <c r="R657" s="220"/>
      <c r="S657" s="220"/>
      <c r="T657" s="221"/>
      <c r="AT657" s="222" t="s">
        <v>247</v>
      </c>
      <c r="AU657" s="222" t="s">
        <v>83</v>
      </c>
      <c r="AV657" s="13" t="s">
        <v>22</v>
      </c>
      <c r="AW657" s="13" t="s">
        <v>37</v>
      </c>
      <c r="AX657" s="13" t="s">
        <v>76</v>
      </c>
      <c r="AY657" s="222" t="s">
        <v>236</v>
      </c>
    </row>
    <row r="658" spans="1:65" s="14" customFormat="1" ht="10.199999999999999">
      <c r="B658" s="223"/>
      <c r="C658" s="224"/>
      <c r="D658" s="209" t="s">
        <v>247</v>
      </c>
      <c r="E658" s="225" t="s">
        <v>20</v>
      </c>
      <c r="F658" s="226" t="s">
        <v>849</v>
      </c>
      <c r="G658" s="224"/>
      <c r="H658" s="227">
        <v>12</v>
      </c>
      <c r="I658" s="228"/>
      <c r="J658" s="224"/>
      <c r="K658" s="224"/>
      <c r="L658" s="229"/>
      <c r="M658" s="230"/>
      <c r="N658" s="231"/>
      <c r="O658" s="231"/>
      <c r="P658" s="231"/>
      <c r="Q658" s="231"/>
      <c r="R658" s="231"/>
      <c r="S658" s="231"/>
      <c r="T658" s="232"/>
      <c r="AT658" s="233" t="s">
        <v>247</v>
      </c>
      <c r="AU658" s="233" t="s">
        <v>83</v>
      </c>
      <c r="AV658" s="14" t="s">
        <v>83</v>
      </c>
      <c r="AW658" s="14" t="s">
        <v>37</v>
      </c>
      <c r="AX658" s="14" t="s">
        <v>22</v>
      </c>
      <c r="AY658" s="233" t="s">
        <v>236</v>
      </c>
    </row>
    <row r="659" spans="1:65" s="2" customFormat="1" ht="22.8">
      <c r="A659" s="36"/>
      <c r="B659" s="37"/>
      <c r="C659" s="196" t="s">
        <v>850</v>
      </c>
      <c r="D659" s="196" t="s">
        <v>238</v>
      </c>
      <c r="E659" s="197" t="s">
        <v>851</v>
      </c>
      <c r="F659" s="198" t="s">
        <v>852</v>
      </c>
      <c r="G659" s="199" t="s">
        <v>463</v>
      </c>
      <c r="H659" s="200">
        <v>12</v>
      </c>
      <c r="I659" s="201"/>
      <c r="J659" s="202">
        <f>ROUND(I659*H659,2)</f>
        <v>0</v>
      </c>
      <c r="K659" s="198" t="s">
        <v>242</v>
      </c>
      <c r="L659" s="41"/>
      <c r="M659" s="203" t="s">
        <v>20</v>
      </c>
      <c r="N659" s="204" t="s">
        <v>47</v>
      </c>
      <c r="O659" s="66"/>
      <c r="P659" s="205">
        <f>O659*H659</f>
        <v>0</v>
      </c>
      <c r="Q659" s="205">
        <v>0</v>
      </c>
      <c r="R659" s="205">
        <f>Q659*H659</f>
        <v>0</v>
      </c>
      <c r="S659" s="205">
        <v>1.7999999999999999E-2</v>
      </c>
      <c r="T659" s="206">
        <f>S659*H659</f>
        <v>0.21599999999999997</v>
      </c>
      <c r="U659" s="36"/>
      <c r="V659" s="36"/>
      <c r="W659" s="36"/>
      <c r="X659" s="36"/>
      <c r="Y659" s="36"/>
      <c r="Z659" s="36"/>
      <c r="AA659" s="36"/>
      <c r="AB659" s="36"/>
      <c r="AC659" s="36"/>
      <c r="AD659" s="36"/>
      <c r="AE659" s="36"/>
      <c r="AR659" s="207" t="s">
        <v>243</v>
      </c>
      <c r="AT659" s="207" t="s">
        <v>238</v>
      </c>
      <c r="AU659" s="207" t="s">
        <v>83</v>
      </c>
      <c r="AY659" s="19" t="s">
        <v>236</v>
      </c>
      <c r="BE659" s="208">
        <f>IF(N659="základní",J659,0)</f>
        <v>0</v>
      </c>
      <c r="BF659" s="208">
        <f>IF(N659="snížená",J659,0)</f>
        <v>0</v>
      </c>
      <c r="BG659" s="208">
        <f>IF(N659="zákl. přenesená",J659,0)</f>
        <v>0</v>
      </c>
      <c r="BH659" s="208">
        <f>IF(N659="sníž. přenesená",J659,0)</f>
        <v>0</v>
      </c>
      <c r="BI659" s="208">
        <f>IF(N659="nulová",J659,0)</f>
        <v>0</v>
      </c>
      <c r="BJ659" s="19" t="s">
        <v>22</v>
      </c>
      <c r="BK659" s="208">
        <f>ROUND(I659*H659,2)</f>
        <v>0</v>
      </c>
      <c r="BL659" s="19" t="s">
        <v>243</v>
      </c>
      <c r="BM659" s="207" t="s">
        <v>853</v>
      </c>
    </row>
    <row r="660" spans="1:65" s="13" customFormat="1" ht="10.199999999999999">
      <c r="B660" s="213"/>
      <c r="C660" s="214"/>
      <c r="D660" s="209" t="s">
        <v>247</v>
      </c>
      <c r="E660" s="215" t="s">
        <v>20</v>
      </c>
      <c r="F660" s="216" t="s">
        <v>304</v>
      </c>
      <c r="G660" s="214"/>
      <c r="H660" s="215" t="s">
        <v>20</v>
      </c>
      <c r="I660" s="217"/>
      <c r="J660" s="214"/>
      <c r="K660" s="214"/>
      <c r="L660" s="218"/>
      <c r="M660" s="219"/>
      <c r="N660" s="220"/>
      <c r="O660" s="220"/>
      <c r="P660" s="220"/>
      <c r="Q660" s="220"/>
      <c r="R660" s="220"/>
      <c r="S660" s="220"/>
      <c r="T660" s="221"/>
      <c r="AT660" s="222" t="s">
        <v>247</v>
      </c>
      <c r="AU660" s="222" t="s">
        <v>83</v>
      </c>
      <c r="AV660" s="13" t="s">
        <v>22</v>
      </c>
      <c r="AW660" s="13" t="s">
        <v>37</v>
      </c>
      <c r="AX660" s="13" t="s">
        <v>76</v>
      </c>
      <c r="AY660" s="222" t="s">
        <v>236</v>
      </c>
    </row>
    <row r="661" spans="1:65" s="13" customFormat="1" ht="10.199999999999999">
      <c r="B661" s="213"/>
      <c r="C661" s="214"/>
      <c r="D661" s="209" t="s">
        <v>247</v>
      </c>
      <c r="E661" s="215" t="s">
        <v>20</v>
      </c>
      <c r="F661" s="216" t="s">
        <v>854</v>
      </c>
      <c r="G661" s="214"/>
      <c r="H661" s="215" t="s">
        <v>20</v>
      </c>
      <c r="I661" s="217"/>
      <c r="J661" s="214"/>
      <c r="K661" s="214"/>
      <c r="L661" s="218"/>
      <c r="M661" s="219"/>
      <c r="N661" s="220"/>
      <c r="O661" s="220"/>
      <c r="P661" s="220"/>
      <c r="Q661" s="220"/>
      <c r="R661" s="220"/>
      <c r="S661" s="220"/>
      <c r="T661" s="221"/>
      <c r="AT661" s="222" t="s">
        <v>247</v>
      </c>
      <c r="AU661" s="222" t="s">
        <v>83</v>
      </c>
      <c r="AV661" s="13" t="s">
        <v>22</v>
      </c>
      <c r="AW661" s="13" t="s">
        <v>37</v>
      </c>
      <c r="AX661" s="13" t="s">
        <v>76</v>
      </c>
      <c r="AY661" s="222" t="s">
        <v>236</v>
      </c>
    </row>
    <row r="662" spans="1:65" s="14" customFormat="1" ht="10.199999999999999">
      <c r="B662" s="223"/>
      <c r="C662" s="224"/>
      <c r="D662" s="209" t="s">
        <v>247</v>
      </c>
      <c r="E662" s="225" t="s">
        <v>20</v>
      </c>
      <c r="F662" s="226" t="s">
        <v>855</v>
      </c>
      <c r="G662" s="224"/>
      <c r="H662" s="227">
        <v>12</v>
      </c>
      <c r="I662" s="228"/>
      <c r="J662" s="224"/>
      <c r="K662" s="224"/>
      <c r="L662" s="229"/>
      <c r="M662" s="230"/>
      <c r="N662" s="231"/>
      <c r="O662" s="231"/>
      <c r="P662" s="231"/>
      <c r="Q662" s="231"/>
      <c r="R662" s="231"/>
      <c r="S662" s="231"/>
      <c r="T662" s="232"/>
      <c r="AT662" s="233" t="s">
        <v>247</v>
      </c>
      <c r="AU662" s="233" t="s">
        <v>83</v>
      </c>
      <c r="AV662" s="14" t="s">
        <v>83</v>
      </c>
      <c r="AW662" s="14" t="s">
        <v>37</v>
      </c>
      <c r="AX662" s="14" t="s">
        <v>22</v>
      </c>
      <c r="AY662" s="233" t="s">
        <v>236</v>
      </c>
    </row>
    <row r="663" spans="1:65" s="2" customFormat="1" ht="22.8">
      <c r="A663" s="36"/>
      <c r="B663" s="37"/>
      <c r="C663" s="196" t="s">
        <v>856</v>
      </c>
      <c r="D663" s="196" t="s">
        <v>238</v>
      </c>
      <c r="E663" s="197" t="s">
        <v>857</v>
      </c>
      <c r="F663" s="198" t="s">
        <v>858</v>
      </c>
      <c r="G663" s="199" t="s">
        <v>463</v>
      </c>
      <c r="H663" s="200">
        <v>121.95</v>
      </c>
      <c r="I663" s="201"/>
      <c r="J663" s="202">
        <f>ROUND(I663*H663,2)</f>
        <v>0</v>
      </c>
      <c r="K663" s="198" t="s">
        <v>242</v>
      </c>
      <c r="L663" s="41"/>
      <c r="M663" s="203" t="s">
        <v>20</v>
      </c>
      <c r="N663" s="204" t="s">
        <v>47</v>
      </c>
      <c r="O663" s="66"/>
      <c r="P663" s="205">
        <f>O663*H663</f>
        <v>0</v>
      </c>
      <c r="Q663" s="205">
        <v>0</v>
      </c>
      <c r="R663" s="205">
        <f>Q663*H663</f>
        <v>0</v>
      </c>
      <c r="S663" s="205">
        <v>2.7E-2</v>
      </c>
      <c r="T663" s="206">
        <f>S663*H663</f>
        <v>3.2926500000000001</v>
      </c>
      <c r="U663" s="36"/>
      <c r="V663" s="36"/>
      <c r="W663" s="36"/>
      <c r="X663" s="36"/>
      <c r="Y663" s="36"/>
      <c r="Z663" s="36"/>
      <c r="AA663" s="36"/>
      <c r="AB663" s="36"/>
      <c r="AC663" s="36"/>
      <c r="AD663" s="36"/>
      <c r="AE663" s="36"/>
      <c r="AR663" s="207" t="s">
        <v>243</v>
      </c>
      <c r="AT663" s="207" t="s">
        <v>238</v>
      </c>
      <c r="AU663" s="207" t="s">
        <v>83</v>
      </c>
      <c r="AY663" s="19" t="s">
        <v>236</v>
      </c>
      <c r="BE663" s="208">
        <f>IF(N663="základní",J663,0)</f>
        <v>0</v>
      </c>
      <c r="BF663" s="208">
        <f>IF(N663="snížená",J663,0)</f>
        <v>0</v>
      </c>
      <c r="BG663" s="208">
        <f>IF(N663="zákl. přenesená",J663,0)</f>
        <v>0</v>
      </c>
      <c r="BH663" s="208">
        <f>IF(N663="sníž. přenesená",J663,0)</f>
        <v>0</v>
      </c>
      <c r="BI663" s="208">
        <f>IF(N663="nulová",J663,0)</f>
        <v>0</v>
      </c>
      <c r="BJ663" s="19" t="s">
        <v>22</v>
      </c>
      <c r="BK663" s="208">
        <f>ROUND(I663*H663,2)</f>
        <v>0</v>
      </c>
      <c r="BL663" s="19" t="s">
        <v>243</v>
      </c>
      <c r="BM663" s="207" t="s">
        <v>859</v>
      </c>
    </row>
    <row r="664" spans="1:65" s="13" customFormat="1" ht="10.199999999999999">
      <c r="B664" s="213"/>
      <c r="C664" s="214"/>
      <c r="D664" s="209" t="s">
        <v>247</v>
      </c>
      <c r="E664" s="215" t="s">
        <v>20</v>
      </c>
      <c r="F664" s="216" t="s">
        <v>304</v>
      </c>
      <c r="G664" s="214"/>
      <c r="H664" s="215" t="s">
        <v>20</v>
      </c>
      <c r="I664" s="217"/>
      <c r="J664" s="214"/>
      <c r="K664" s="214"/>
      <c r="L664" s="218"/>
      <c r="M664" s="219"/>
      <c r="N664" s="220"/>
      <c r="O664" s="220"/>
      <c r="P664" s="220"/>
      <c r="Q664" s="220"/>
      <c r="R664" s="220"/>
      <c r="S664" s="220"/>
      <c r="T664" s="221"/>
      <c r="AT664" s="222" t="s">
        <v>247</v>
      </c>
      <c r="AU664" s="222" t="s">
        <v>83</v>
      </c>
      <c r="AV664" s="13" t="s">
        <v>22</v>
      </c>
      <c r="AW664" s="13" t="s">
        <v>37</v>
      </c>
      <c r="AX664" s="13" t="s">
        <v>76</v>
      </c>
      <c r="AY664" s="222" t="s">
        <v>236</v>
      </c>
    </row>
    <row r="665" spans="1:65" s="13" customFormat="1" ht="10.199999999999999">
      <c r="B665" s="213"/>
      <c r="C665" s="214"/>
      <c r="D665" s="209" t="s">
        <v>247</v>
      </c>
      <c r="E665" s="215" t="s">
        <v>20</v>
      </c>
      <c r="F665" s="216" t="s">
        <v>860</v>
      </c>
      <c r="G665" s="214"/>
      <c r="H665" s="215" t="s">
        <v>20</v>
      </c>
      <c r="I665" s="217"/>
      <c r="J665" s="214"/>
      <c r="K665" s="214"/>
      <c r="L665" s="218"/>
      <c r="M665" s="219"/>
      <c r="N665" s="220"/>
      <c r="O665" s="220"/>
      <c r="P665" s="220"/>
      <c r="Q665" s="220"/>
      <c r="R665" s="220"/>
      <c r="S665" s="220"/>
      <c r="T665" s="221"/>
      <c r="AT665" s="222" t="s">
        <v>247</v>
      </c>
      <c r="AU665" s="222" t="s">
        <v>83</v>
      </c>
      <c r="AV665" s="13" t="s">
        <v>22</v>
      </c>
      <c r="AW665" s="13" t="s">
        <v>37</v>
      </c>
      <c r="AX665" s="13" t="s">
        <v>76</v>
      </c>
      <c r="AY665" s="222" t="s">
        <v>236</v>
      </c>
    </row>
    <row r="666" spans="1:65" s="14" customFormat="1" ht="10.199999999999999">
      <c r="B666" s="223"/>
      <c r="C666" s="224"/>
      <c r="D666" s="209" t="s">
        <v>247</v>
      </c>
      <c r="E666" s="225" t="s">
        <v>20</v>
      </c>
      <c r="F666" s="226" t="s">
        <v>861</v>
      </c>
      <c r="G666" s="224"/>
      <c r="H666" s="227">
        <v>44.6</v>
      </c>
      <c r="I666" s="228"/>
      <c r="J666" s="224"/>
      <c r="K666" s="224"/>
      <c r="L666" s="229"/>
      <c r="M666" s="230"/>
      <c r="N666" s="231"/>
      <c r="O666" s="231"/>
      <c r="P666" s="231"/>
      <c r="Q666" s="231"/>
      <c r="R666" s="231"/>
      <c r="S666" s="231"/>
      <c r="T666" s="232"/>
      <c r="AT666" s="233" t="s">
        <v>247</v>
      </c>
      <c r="AU666" s="233" t="s">
        <v>83</v>
      </c>
      <c r="AV666" s="14" t="s">
        <v>83</v>
      </c>
      <c r="AW666" s="14" t="s">
        <v>37</v>
      </c>
      <c r="AX666" s="14" t="s">
        <v>76</v>
      </c>
      <c r="AY666" s="233" t="s">
        <v>236</v>
      </c>
    </row>
    <row r="667" spans="1:65" s="13" customFormat="1" ht="10.199999999999999">
      <c r="B667" s="213"/>
      <c r="C667" s="214"/>
      <c r="D667" s="209" t="s">
        <v>247</v>
      </c>
      <c r="E667" s="215" t="s">
        <v>20</v>
      </c>
      <c r="F667" s="216" t="s">
        <v>307</v>
      </c>
      <c r="G667" s="214"/>
      <c r="H667" s="215" t="s">
        <v>20</v>
      </c>
      <c r="I667" s="217"/>
      <c r="J667" s="214"/>
      <c r="K667" s="214"/>
      <c r="L667" s="218"/>
      <c r="M667" s="219"/>
      <c r="N667" s="220"/>
      <c r="O667" s="220"/>
      <c r="P667" s="220"/>
      <c r="Q667" s="220"/>
      <c r="R667" s="220"/>
      <c r="S667" s="220"/>
      <c r="T667" s="221"/>
      <c r="AT667" s="222" t="s">
        <v>247</v>
      </c>
      <c r="AU667" s="222" t="s">
        <v>83</v>
      </c>
      <c r="AV667" s="13" t="s">
        <v>22</v>
      </c>
      <c r="AW667" s="13" t="s">
        <v>37</v>
      </c>
      <c r="AX667" s="13" t="s">
        <v>76</v>
      </c>
      <c r="AY667" s="222" t="s">
        <v>236</v>
      </c>
    </row>
    <row r="668" spans="1:65" s="14" customFormat="1" ht="10.199999999999999">
      <c r="B668" s="223"/>
      <c r="C668" s="224"/>
      <c r="D668" s="209" t="s">
        <v>247</v>
      </c>
      <c r="E668" s="225" t="s">
        <v>20</v>
      </c>
      <c r="F668" s="226" t="s">
        <v>862</v>
      </c>
      <c r="G668" s="224"/>
      <c r="H668" s="227">
        <v>77.349999999999994</v>
      </c>
      <c r="I668" s="228"/>
      <c r="J668" s="224"/>
      <c r="K668" s="224"/>
      <c r="L668" s="229"/>
      <c r="M668" s="230"/>
      <c r="N668" s="231"/>
      <c r="O668" s="231"/>
      <c r="P668" s="231"/>
      <c r="Q668" s="231"/>
      <c r="R668" s="231"/>
      <c r="S668" s="231"/>
      <c r="T668" s="232"/>
      <c r="AT668" s="233" t="s">
        <v>247</v>
      </c>
      <c r="AU668" s="233" t="s">
        <v>83</v>
      </c>
      <c r="AV668" s="14" t="s">
        <v>83</v>
      </c>
      <c r="AW668" s="14" t="s">
        <v>37</v>
      </c>
      <c r="AX668" s="14" t="s">
        <v>76</v>
      </c>
      <c r="AY668" s="233" t="s">
        <v>236</v>
      </c>
    </row>
    <row r="669" spans="1:65" s="16" customFormat="1" ht="10.199999999999999">
      <c r="B669" s="245"/>
      <c r="C669" s="246"/>
      <c r="D669" s="209" t="s">
        <v>247</v>
      </c>
      <c r="E669" s="247" t="s">
        <v>20</v>
      </c>
      <c r="F669" s="248" t="s">
        <v>309</v>
      </c>
      <c r="G669" s="246"/>
      <c r="H669" s="249">
        <v>121.95</v>
      </c>
      <c r="I669" s="250"/>
      <c r="J669" s="246"/>
      <c r="K669" s="246"/>
      <c r="L669" s="251"/>
      <c r="M669" s="252"/>
      <c r="N669" s="253"/>
      <c r="O669" s="253"/>
      <c r="P669" s="253"/>
      <c r="Q669" s="253"/>
      <c r="R669" s="253"/>
      <c r="S669" s="253"/>
      <c r="T669" s="254"/>
      <c r="AT669" s="255" t="s">
        <v>247</v>
      </c>
      <c r="AU669" s="255" t="s">
        <v>83</v>
      </c>
      <c r="AV669" s="16" t="s">
        <v>243</v>
      </c>
      <c r="AW669" s="16" t="s">
        <v>37</v>
      </c>
      <c r="AX669" s="16" t="s">
        <v>22</v>
      </c>
      <c r="AY669" s="255" t="s">
        <v>236</v>
      </c>
    </row>
    <row r="670" spans="1:65" s="2" customFormat="1" ht="34.200000000000003">
      <c r="A670" s="36"/>
      <c r="B670" s="37"/>
      <c r="C670" s="196" t="s">
        <v>863</v>
      </c>
      <c r="D670" s="196" t="s">
        <v>238</v>
      </c>
      <c r="E670" s="197" t="s">
        <v>864</v>
      </c>
      <c r="F670" s="198" t="s">
        <v>865</v>
      </c>
      <c r="G670" s="199" t="s">
        <v>463</v>
      </c>
      <c r="H670" s="200">
        <v>52</v>
      </c>
      <c r="I670" s="201"/>
      <c r="J670" s="202">
        <f>ROUND(I670*H670,2)</f>
        <v>0</v>
      </c>
      <c r="K670" s="198" t="s">
        <v>242</v>
      </c>
      <c r="L670" s="41"/>
      <c r="M670" s="203" t="s">
        <v>20</v>
      </c>
      <c r="N670" s="204" t="s">
        <v>47</v>
      </c>
      <c r="O670" s="66"/>
      <c r="P670" s="205">
        <f>O670*H670</f>
        <v>0</v>
      </c>
      <c r="Q670" s="205">
        <v>0</v>
      </c>
      <c r="R670" s="205">
        <f>Q670*H670</f>
        <v>0</v>
      </c>
      <c r="S670" s="205">
        <v>4.2000000000000003E-2</v>
      </c>
      <c r="T670" s="206">
        <f>S670*H670</f>
        <v>2.1840000000000002</v>
      </c>
      <c r="U670" s="36"/>
      <c r="V670" s="36"/>
      <c r="W670" s="36"/>
      <c r="X670" s="36"/>
      <c r="Y670" s="36"/>
      <c r="Z670" s="36"/>
      <c r="AA670" s="36"/>
      <c r="AB670" s="36"/>
      <c r="AC670" s="36"/>
      <c r="AD670" s="36"/>
      <c r="AE670" s="36"/>
      <c r="AR670" s="207" t="s">
        <v>243</v>
      </c>
      <c r="AT670" s="207" t="s">
        <v>238</v>
      </c>
      <c r="AU670" s="207" t="s">
        <v>83</v>
      </c>
      <c r="AY670" s="19" t="s">
        <v>236</v>
      </c>
      <c r="BE670" s="208">
        <f>IF(N670="základní",J670,0)</f>
        <v>0</v>
      </c>
      <c r="BF670" s="208">
        <f>IF(N670="snížená",J670,0)</f>
        <v>0</v>
      </c>
      <c r="BG670" s="208">
        <f>IF(N670="zákl. přenesená",J670,0)</f>
        <v>0</v>
      </c>
      <c r="BH670" s="208">
        <f>IF(N670="sníž. přenesená",J670,0)</f>
        <v>0</v>
      </c>
      <c r="BI670" s="208">
        <f>IF(N670="nulová",J670,0)</f>
        <v>0</v>
      </c>
      <c r="BJ670" s="19" t="s">
        <v>22</v>
      </c>
      <c r="BK670" s="208">
        <f>ROUND(I670*H670,2)</f>
        <v>0</v>
      </c>
      <c r="BL670" s="19" t="s">
        <v>243</v>
      </c>
      <c r="BM670" s="207" t="s">
        <v>866</v>
      </c>
    </row>
    <row r="671" spans="1:65" s="13" customFormat="1" ht="10.199999999999999">
      <c r="B671" s="213"/>
      <c r="C671" s="214"/>
      <c r="D671" s="209" t="s">
        <v>247</v>
      </c>
      <c r="E671" s="215" t="s">
        <v>20</v>
      </c>
      <c r="F671" s="216" t="s">
        <v>304</v>
      </c>
      <c r="G671" s="214"/>
      <c r="H671" s="215" t="s">
        <v>20</v>
      </c>
      <c r="I671" s="217"/>
      <c r="J671" s="214"/>
      <c r="K671" s="214"/>
      <c r="L671" s="218"/>
      <c r="M671" s="219"/>
      <c r="N671" s="220"/>
      <c r="O671" s="220"/>
      <c r="P671" s="220"/>
      <c r="Q671" s="220"/>
      <c r="R671" s="220"/>
      <c r="S671" s="220"/>
      <c r="T671" s="221"/>
      <c r="AT671" s="222" t="s">
        <v>247</v>
      </c>
      <c r="AU671" s="222" t="s">
        <v>83</v>
      </c>
      <c r="AV671" s="13" t="s">
        <v>22</v>
      </c>
      <c r="AW671" s="13" t="s">
        <v>37</v>
      </c>
      <c r="AX671" s="13" t="s">
        <v>76</v>
      </c>
      <c r="AY671" s="222" t="s">
        <v>236</v>
      </c>
    </row>
    <row r="672" spans="1:65" s="14" customFormat="1" ht="10.199999999999999">
      <c r="B672" s="223"/>
      <c r="C672" s="224"/>
      <c r="D672" s="209" t="s">
        <v>247</v>
      </c>
      <c r="E672" s="225" t="s">
        <v>20</v>
      </c>
      <c r="F672" s="226" t="s">
        <v>867</v>
      </c>
      <c r="G672" s="224"/>
      <c r="H672" s="227">
        <v>14</v>
      </c>
      <c r="I672" s="228"/>
      <c r="J672" s="224"/>
      <c r="K672" s="224"/>
      <c r="L672" s="229"/>
      <c r="M672" s="230"/>
      <c r="N672" s="231"/>
      <c r="O672" s="231"/>
      <c r="P672" s="231"/>
      <c r="Q672" s="231"/>
      <c r="R672" s="231"/>
      <c r="S672" s="231"/>
      <c r="T672" s="232"/>
      <c r="AT672" s="233" t="s">
        <v>247</v>
      </c>
      <c r="AU672" s="233" t="s">
        <v>83</v>
      </c>
      <c r="AV672" s="14" t="s">
        <v>83</v>
      </c>
      <c r="AW672" s="14" t="s">
        <v>37</v>
      </c>
      <c r="AX672" s="14" t="s">
        <v>76</v>
      </c>
      <c r="AY672" s="233" t="s">
        <v>236</v>
      </c>
    </row>
    <row r="673" spans="1:65" s="13" customFormat="1" ht="10.199999999999999">
      <c r="B673" s="213"/>
      <c r="C673" s="214"/>
      <c r="D673" s="209" t="s">
        <v>247</v>
      </c>
      <c r="E673" s="215" t="s">
        <v>20</v>
      </c>
      <c r="F673" s="216" t="s">
        <v>307</v>
      </c>
      <c r="G673" s="214"/>
      <c r="H673" s="215" t="s">
        <v>20</v>
      </c>
      <c r="I673" s="217"/>
      <c r="J673" s="214"/>
      <c r="K673" s="214"/>
      <c r="L673" s="218"/>
      <c r="M673" s="219"/>
      <c r="N673" s="220"/>
      <c r="O673" s="220"/>
      <c r="P673" s="220"/>
      <c r="Q673" s="220"/>
      <c r="R673" s="220"/>
      <c r="S673" s="220"/>
      <c r="T673" s="221"/>
      <c r="AT673" s="222" t="s">
        <v>247</v>
      </c>
      <c r="AU673" s="222" t="s">
        <v>83</v>
      </c>
      <c r="AV673" s="13" t="s">
        <v>22</v>
      </c>
      <c r="AW673" s="13" t="s">
        <v>37</v>
      </c>
      <c r="AX673" s="13" t="s">
        <v>76</v>
      </c>
      <c r="AY673" s="222" t="s">
        <v>236</v>
      </c>
    </row>
    <row r="674" spans="1:65" s="14" customFormat="1" ht="10.199999999999999">
      <c r="B674" s="223"/>
      <c r="C674" s="224"/>
      <c r="D674" s="209" t="s">
        <v>247</v>
      </c>
      <c r="E674" s="225" t="s">
        <v>20</v>
      </c>
      <c r="F674" s="226" t="s">
        <v>868</v>
      </c>
      <c r="G674" s="224"/>
      <c r="H674" s="227">
        <v>38</v>
      </c>
      <c r="I674" s="228"/>
      <c r="J674" s="224"/>
      <c r="K674" s="224"/>
      <c r="L674" s="229"/>
      <c r="M674" s="230"/>
      <c r="N674" s="231"/>
      <c r="O674" s="231"/>
      <c r="P674" s="231"/>
      <c r="Q674" s="231"/>
      <c r="R674" s="231"/>
      <c r="S674" s="231"/>
      <c r="T674" s="232"/>
      <c r="AT674" s="233" t="s">
        <v>247</v>
      </c>
      <c r="AU674" s="233" t="s">
        <v>83</v>
      </c>
      <c r="AV674" s="14" t="s">
        <v>83</v>
      </c>
      <c r="AW674" s="14" t="s">
        <v>37</v>
      </c>
      <c r="AX674" s="14" t="s">
        <v>76</v>
      </c>
      <c r="AY674" s="233" t="s">
        <v>236</v>
      </c>
    </row>
    <row r="675" spans="1:65" s="16" customFormat="1" ht="10.199999999999999">
      <c r="B675" s="245"/>
      <c r="C675" s="246"/>
      <c r="D675" s="209" t="s">
        <v>247</v>
      </c>
      <c r="E675" s="247" t="s">
        <v>20</v>
      </c>
      <c r="F675" s="248" t="s">
        <v>309</v>
      </c>
      <c r="G675" s="246"/>
      <c r="H675" s="249">
        <v>52</v>
      </c>
      <c r="I675" s="250"/>
      <c r="J675" s="246"/>
      <c r="K675" s="246"/>
      <c r="L675" s="251"/>
      <c r="M675" s="252"/>
      <c r="N675" s="253"/>
      <c r="O675" s="253"/>
      <c r="P675" s="253"/>
      <c r="Q675" s="253"/>
      <c r="R675" s="253"/>
      <c r="S675" s="253"/>
      <c r="T675" s="254"/>
      <c r="AT675" s="255" t="s">
        <v>247</v>
      </c>
      <c r="AU675" s="255" t="s">
        <v>83</v>
      </c>
      <c r="AV675" s="16" t="s">
        <v>243</v>
      </c>
      <c r="AW675" s="16" t="s">
        <v>37</v>
      </c>
      <c r="AX675" s="16" t="s">
        <v>22</v>
      </c>
      <c r="AY675" s="255" t="s">
        <v>236</v>
      </c>
    </row>
    <row r="676" spans="1:65" s="2" customFormat="1" ht="34.200000000000003">
      <c r="A676" s="36"/>
      <c r="B676" s="37"/>
      <c r="C676" s="196" t="s">
        <v>869</v>
      </c>
      <c r="D676" s="196" t="s">
        <v>238</v>
      </c>
      <c r="E676" s="197" t="s">
        <v>870</v>
      </c>
      <c r="F676" s="198" t="s">
        <v>871</v>
      </c>
      <c r="G676" s="199" t="s">
        <v>463</v>
      </c>
      <c r="H676" s="200">
        <v>61.4</v>
      </c>
      <c r="I676" s="201"/>
      <c r="J676" s="202">
        <f>ROUND(I676*H676,2)</f>
        <v>0</v>
      </c>
      <c r="K676" s="198" t="s">
        <v>242</v>
      </c>
      <c r="L676" s="41"/>
      <c r="M676" s="203" t="s">
        <v>20</v>
      </c>
      <c r="N676" s="204" t="s">
        <v>47</v>
      </c>
      <c r="O676" s="66"/>
      <c r="P676" s="205">
        <f>O676*H676</f>
        <v>0</v>
      </c>
      <c r="Q676" s="205">
        <v>0</v>
      </c>
      <c r="R676" s="205">
        <f>Q676*H676</f>
        <v>0</v>
      </c>
      <c r="S676" s="205">
        <v>6.5000000000000002E-2</v>
      </c>
      <c r="T676" s="206">
        <f>S676*H676</f>
        <v>3.9910000000000001</v>
      </c>
      <c r="U676" s="36"/>
      <c r="V676" s="36"/>
      <c r="W676" s="36"/>
      <c r="X676" s="36"/>
      <c r="Y676" s="36"/>
      <c r="Z676" s="36"/>
      <c r="AA676" s="36"/>
      <c r="AB676" s="36"/>
      <c r="AC676" s="36"/>
      <c r="AD676" s="36"/>
      <c r="AE676" s="36"/>
      <c r="AR676" s="207" t="s">
        <v>243</v>
      </c>
      <c r="AT676" s="207" t="s">
        <v>238</v>
      </c>
      <c r="AU676" s="207" t="s">
        <v>83</v>
      </c>
      <c r="AY676" s="19" t="s">
        <v>236</v>
      </c>
      <c r="BE676" s="208">
        <f>IF(N676="základní",J676,0)</f>
        <v>0</v>
      </c>
      <c r="BF676" s="208">
        <f>IF(N676="snížená",J676,0)</f>
        <v>0</v>
      </c>
      <c r="BG676" s="208">
        <f>IF(N676="zákl. přenesená",J676,0)</f>
        <v>0</v>
      </c>
      <c r="BH676" s="208">
        <f>IF(N676="sníž. přenesená",J676,0)</f>
        <v>0</v>
      </c>
      <c r="BI676" s="208">
        <f>IF(N676="nulová",J676,0)</f>
        <v>0</v>
      </c>
      <c r="BJ676" s="19" t="s">
        <v>22</v>
      </c>
      <c r="BK676" s="208">
        <f>ROUND(I676*H676,2)</f>
        <v>0</v>
      </c>
      <c r="BL676" s="19" t="s">
        <v>243</v>
      </c>
      <c r="BM676" s="207" t="s">
        <v>872</v>
      </c>
    </row>
    <row r="677" spans="1:65" s="13" customFormat="1" ht="10.199999999999999">
      <c r="B677" s="213"/>
      <c r="C677" s="214"/>
      <c r="D677" s="209" t="s">
        <v>247</v>
      </c>
      <c r="E677" s="215" t="s">
        <v>20</v>
      </c>
      <c r="F677" s="216" t="s">
        <v>304</v>
      </c>
      <c r="G677" s="214"/>
      <c r="H677" s="215" t="s">
        <v>20</v>
      </c>
      <c r="I677" s="217"/>
      <c r="J677" s="214"/>
      <c r="K677" s="214"/>
      <c r="L677" s="218"/>
      <c r="M677" s="219"/>
      <c r="N677" s="220"/>
      <c r="O677" s="220"/>
      <c r="P677" s="220"/>
      <c r="Q677" s="220"/>
      <c r="R677" s="220"/>
      <c r="S677" s="220"/>
      <c r="T677" s="221"/>
      <c r="AT677" s="222" t="s">
        <v>247</v>
      </c>
      <c r="AU677" s="222" t="s">
        <v>83</v>
      </c>
      <c r="AV677" s="13" t="s">
        <v>22</v>
      </c>
      <c r="AW677" s="13" t="s">
        <v>37</v>
      </c>
      <c r="AX677" s="13" t="s">
        <v>76</v>
      </c>
      <c r="AY677" s="222" t="s">
        <v>236</v>
      </c>
    </row>
    <row r="678" spans="1:65" s="14" customFormat="1" ht="10.199999999999999">
      <c r="B678" s="223"/>
      <c r="C678" s="224"/>
      <c r="D678" s="209" t="s">
        <v>247</v>
      </c>
      <c r="E678" s="225" t="s">
        <v>20</v>
      </c>
      <c r="F678" s="226" t="s">
        <v>873</v>
      </c>
      <c r="G678" s="224"/>
      <c r="H678" s="227">
        <v>21</v>
      </c>
      <c r="I678" s="228"/>
      <c r="J678" s="224"/>
      <c r="K678" s="224"/>
      <c r="L678" s="229"/>
      <c r="M678" s="230"/>
      <c r="N678" s="231"/>
      <c r="O678" s="231"/>
      <c r="P678" s="231"/>
      <c r="Q678" s="231"/>
      <c r="R678" s="231"/>
      <c r="S678" s="231"/>
      <c r="T678" s="232"/>
      <c r="AT678" s="233" t="s">
        <v>247</v>
      </c>
      <c r="AU678" s="233" t="s">
        <v>83</v>
      </c>
      <c r="AV678" s="14" t="s">
        <v>83</v>
      </c>
      <c r="AW678" s="14" t="s">
        <v>37</v>
      </c>
      <c r="AX678" s="14" t="s">
        <v>76</v>
      </c>
      <c r="AY678" s="233" t="s">
        <v>236</v>
      </c>
    </row>
    <row r="679" spans="1:65" s="14" customFormat="1" ht="10.199999999999999">
      <c r="B679" s="223"/>
      <c r="C679" s="224"/>
      <c r="D679" s="209" t="s">
        <v>247</v>
      </c>
      <c r="E679" s="225" t="s">
        <v>20</v>
      </c>
      <c r="F679" s="226" t="s">
        <v>874</v>
      </c>
      <c r="G679" s="224"/>
      <c r="H679" s="227">
        <v>8.4</v>
      </c>
      <c r="I679" s="228"/>
      <c r="J679" s="224"/>
      <c r="K679" s="224"/>
      <c r="L679" s="229"/>
      <c r="M679" s="230"/>
      <c r="N679" s="231"/>
      <c r="O679" s="231"/>
      <c r="P679" s="231"/>
      <c r="Q679" s="231"/>
      <c r="R679" s="231"/>
      <c r="S679" s="231"/>
      <c r="T679" s="232"/>
      <c r="AT679" s="233" t="s">
        <v>247</v>
      </c>
      <c r="AU679" s="233" t="s">
        <v>83</v>
      </c>
      <c r="AV679" s="14" t="s">
        <v>83</v>
      </c>
      <c r="AW679" s="14" t="s">
        <v>37</v>
      </c>
      <c r="AX679" s="14" t="s">
        <v>76</v>
      </c>
      <c r="AY679" s="233" t="s">
        <v>236</v>
      </c>
    </row>
    <row r="680" spans="1:65" s="13" customFormat="1" ht="10.199999999999999">
      <c r="B680" s="213"/>
      <c r="C680" s="214"/>
      <c r="D680" s="209" t="s">
        <v>247</v>
      </c>
      <c r="E680" s="215" t="s">
        <v>20</v>
      </c>
      <c r="F680" s="216" t="s">
        <v>307</v>
      </c>
      <c r="G680" s="214"/>
      <c r="H680" s="215" t="s">
        <v>20</v>
      </c>
      <c r="I680" s="217"/>
      <c r="J680" s="214"/>
      <c r="K680" s="214"/>
      <c r="L680" s="218"/>
      <c r="M680" s="219"/>
      <c r="N680" s="220"/>
      <c r="O680" s="220"/>
      <c r="P680" s="220"/>
      <c r="Q680" s="220"/>
      <c r="R680" s="220"/>
      <c r="S680" s="220"/>
      <c r="T680" s="221"/>
      <c r="AT680" s="222" t="s">
        <v>247</v>
      </c>
      <c r="AU680" s="222" t="s">
        <v>83</v>
      </c>
      <c r="AV680" s="13" t="s">
        <v>22</v>
      </c>
      <c r="AW680" s="13" t="s">
        <v>37</v>
      </c>
      <c r="AX680" s="13" t="s">
        <v>76</v>
      </c>
      <c r="AY680" s="222" t="s">
        <v>236</v>
      </c>
    </row>
    <row r="681" spans="1:65" s="14" customFormat="1" ht="10.199999999999999">
      <c r="B681" s="223"/>
      <c r="C681" s="224"/>
      <c r="D681" s="209" t="s">
        <v>247</v>
      </c>
      <c r="E681" s="225" t="s">
        <v>20</v>
      </c>
      <c r="F681" s="226" t="s">
        <v>875</v>
      </c>
      <c r="G681" s="224"/>
      <c r="H681" s="227">
        <v>32</v>
      </c>
      <c r="I681" s="228"/>
      <c r="J681" s="224"/>
      <c r="K681" s="224"/>
      <c r="L681" s="229"/>
      <c r="M681" s="230"/>
      <c r="N681" s="231"/>
      <c r="O681" s="231"/>
      <c r="P681" s="231"/>
      <c r="Q681" s="231"/>
      <c r="R681" s="231"/>
      <c r="S681" s="231"/>
      <c r="T681" s="232"/>
      <c r="AT681" s="233" t="s">
        <v>247</v>
      </c>
      <c r="AU681" s="233" t="s">
        <v>83</v>
      </c>
      <c r="AV681" s="14" t="s">
        <v>83</v>
      </c>
      <c r="AW681" s="14" t="s">
        <v>37</v>
      </c>
      <c r="AX681" s="14" t="s">
        <v>76</v>
      </c>
      <c r="AY681" s="233" t="s">
        <v>236</v>
      </c>
    </row>
    <row r="682" spans="1:65" s="16" customFormat="1" ht="10.199999999999999">
      <c r="B682" s="245"/>
      <c r="C682" s="246"/>
      <c r="D682" s="209" t="s">
        <v>247</v>
      </c>
      <c r="E682" s="247" t="s">
        <v>20</v>
      </c>
      <c r="F682" s="248" t="s">
        <v>309</v>
      </c>
      <c r="G682" s="246"/>
      <c r="H682" s="249">
        <v>61.4</v>
      </c>
      <c r="I682" s="250"/>
      <c r="J682" s="246"/>
      <c r="K682" s="246"/>
      <c r="L682" s="251"/>
      <c r="M682" s="252"/>
      <c r="N682" s="253"/>
      <c r="O682" s="253"/>
      <c r="P682" s="253"/>
      <c r="Q682" s="253"/>
      <c r="R682" s="253"/>
      <c r="S682" s="253"/>
      <c r="T682" s="254"/>
      <c r="AT682" s="255" t="s">
        <v>247</v>
      </c>
      <c r="AU682" s="255" t="s">
        <v>83</v>
      </c>
      <c r="AV682" s="16" t="s">
        <v>243</v>
      </c>
      <c r="AW682" s="16" t="s">
        <v>37</v>
      </c>
      <c r="AX682" s="16" t="s">
        <v>22</v>
      </c>
      <c r="AY682" s="255" t="s">
        <v>236</v>
      </c>
    </row>
    <row r="683" spans="1:65" s="2" customFormat="1" ht="22.8">
      <c r="A683" s="36"/>
      <c r="B683" s="37"/>
      <c r="C683" s="196" t="s">
        <v>876</v>
      </c>
      <c r="D683" s="196" t="s">
        <v>238</v>
      </c>
      <c r="E683" s="197" t="s">
        <v>877</v>
      </c>
      <c r="F683" s="198" t="s">
        <v>878</v>
      </c>
      <c r="G683" s="199" t="s">
        <v>463</v>
      </c>
      <c r="H683" s="200">
        <v>24</v>
      </c>
      <c r="I683" s="201"/>
      <c r="J683" s="202">
        <f>ROUND(I683*H683,2)</f>
        <v>0</v>
      </c>
      <c r="K683" s="198" t="s">
        <v>242</v>
      </c>
      <c r="L683" s="41"/>
      <c r="M683" s="203" t="s">
        <v>20</v>
      </c>
      <c r="N683" s="204" t="s">
        <v>47</v>
      </c>
      <c r="O683" s="66"/>
      <c r="P683" s="205">
        <f>O683*H683</f>
        <v>0</v>
      </c>
      <c r="Q683" s="205">
        <v>1.8040500000000001E-2</v>
      </c>
      <c r="R683" s="205">
        <f>Q683*H683</f>
        <v>0.43297200000000002</v>
      </c>
      <c r="S683" s="205">
        <v>0</v>
      </c>
      <c r="T683" s="206">
        <f>S683*H683</f>
        <v>0</v>
      </c>
      <c r="U683" s="36"/>
      <c r="V683" s="36"/>
      <c r="W683" s="36"/>
      <c r="X683" s="36"/>
      <c r="Y683" s="36"/>
      <c r="Z683" s="36"/>
      <c r="AA683" s="36"/>
      <c r="AB683" s="36"/>
      <c r="AC683" s="36"/>
      <c r="AD683" s="36"/>
      <c r="AE683" s="36"/>
      <c r="AR683" s="207" t="s">
        <v>243</v>
      </c>
      <c r="AT683" s="207" t="s">
        <v>238</v>
      </c>
      <c r="AU683" s="207" t="s">
        <v>83</v>
      </c>
      <c r="AY683" s="19" t="s">
        <v>236</v>
      </c>
      <c r="BE683" s="208">
        <f>IF(N683="základní",J683,0)</f>
        <v>0</v>
      </c>
      <c r="BF683" s="208">
        <f>IF(N683="snížená",J683,0)</f>
        <v>0</v>
      </c>
      <c r="BG683" s="208">
        <f>IF(N683="zákl. přenesená",J683,0)</f>
        <v>0</v>
      </c>
      <c r="BH683" s="208">
        <f>IF(N683="sníž. přenesená",J683,0)</f>
        <v>0</v>
      </c>
      <c r="BI683" s="208">
        <f>IF(N683="nulová",J683,0)</f>
        <v>0</v>
      </c>
      <c r="BJ683" s="19" t="s">
        <v>22</v>
      </c>
      <c r="BK683" s="208">
        <f>ROUND(I683*H683,2)</f>
        <v>0</v>
      </c>
      <c r="BL683" s="19" t="s">
        <v>243</v>
      </c>
      <c r="BM683" s="207" t="s">
        <v>879</v>
      </c>
    </row>
    <row r="684" spans="1:65" s="13" customFormat="1" ht="10.199999999999999">
      <c r="B684" s="213"/>
      <c r="C684" s="214"/>
      <c r="D684" s="209" t="s">
        <v>247</v>
      </c>
      <c r="E684" s="215" t="s">
        <v>20</v>
      </c>
      <c r="F684" s="216" t="s">
        <v>428</v>
      </c>
      <c r="G684" s="214"/>
      <c r="H684" s="215" t="s">
        <v>20</v>
      </c>
      <c r="I684" s="217"/>
      <c r="J684" s="214"/>
      <c r="K684" s="214"/>
      <c r="L684" s="218"/>
      <c r="M684" s="219"/>
      <c r="N684" s="220"/>
      <c r="O684" s="220"/>
      <c r="P684" s="220"/>
      <c r="Q684" s="220"/>
      <c r="R684" s="220"/>
      <c r="S684" s="220"/>
      <c r="T684" s="221"/>
      <c r="AT684" s="222" t="s">
        <v>247</v>
      </c>
      <c r="AU684" s="222" t="s">
        <v>83</v>
      </c>
      <c r="AV684" s="13" t="s">
        <v>22</v>
      </c>
      <c r="AW684" s="13" t="s">
        <v>37</v>
      </c>
      <c r="AX684" s="13" t="s">
        <v>76</v>
      </c>
      <c r="AY684" s="222" t="s">
        <v>236</v>
      </c>
    </row>
    <row r="685" spans="1:65" s="14" customFormat="1" ht="10.199999999999999">
      <c r="B685" s="223"/>
      <c r="C685" s="224"/>
      <c r="D685" s="209" t="s">
        <v>247</v>
      </c>
      <c r="E685" s="225" t="s">
        <v>20</v>
      </c>
      <c r="F685" s="226" t="s">
        <v>880</v>
      </c>
      <c r="G685" s="224"/>
      <c r="H685" s="227">
        <v>24</v>
      </c>
      <c r="I685" s="228"/>
      <c r="J685" s="224"/>
      <c r="K685" s="224"/>
      <c r="L685" s="229"/>
      <c r="M685" s="230"/>
      <c r="N685" s="231"/>
      <c r="O685" s="231"/>
      <c r="P685" s="231"/>
      <c r="Q685" s="231"/>
      <c r="R685" s="231"/>
      <c r="S685" s="231"/>
      <c r="T685" s="232"/>
      <c r="AT685" s="233" t="s">
        <v>247</v>
      </c>
      <c r="AU685" s="233" t="s">
        <v>83</v>
      </c>
      <c r="AV685" s="14" t="s">
        <v>83</v>
      </c>
      <c r="AW685" s="14" t="s">
        <v>37</v>
      </c>
      <c r="AX685" s="14" t="s">
        <v>22</v>
      </c>
      <c r="AY685" s="233" t="s">
        <v>236</v>
      </c>
    </row>
    <row r="686" spans="1:65" s="2" customFormat="1" ht="22.8">
      <c r="A686" s="36"/>
      <c r="B686" s="37"/>
      <c r="C686" s="196" t="s">
        <v>881</v>
      </c>
      <c r="D686" s="196" t="s">
        <v>238</v>
      </c>
      <c r="E686" s="197" t="s">
        <v>882</v>
      </c>
      <c r="F686" s="198" t="s">
        <v>883</v>
      </c>
      <c r="G686" s="199" t="s">
        <v>463</v>
      </c>
      <c r="H686" s="200">
        <v>2.1</v>
      </c>
      <c r="I686" s="201"/>
      <c r="J686" s="202">
        <f>ROUND(I686*H686,2)</f>
        <v>0</v>
      </c>
      <c r="K686" s="198" t="s">
        <v>242</v>
      </c>
      <c r="L686" s="41"/>
      <c r="M686" s="203" t="s">
        <v>20</v>
      </c>
      <c r="N686" s="204" t="s">
        <v>47</v>
      </c>
      <c r="O686" s="66"/>
      <c r="P686" s="205">
        <f>O686*H686</f>
        <v>0</v>
      </c>
      <c r="Q686" s="205">
        <v>6.69E-4</v>
      </c>
      <c r="R686" s="205">
        <f>Q686*H686</f>
        <v>1.4049000000000002E-3</v>
      </c>
      <c r="S686" s="205">
        <v>3.1E-2</v>
      </c>
      <c r="T686" s="206">
        <f>S686*H686</f>
        <v>6.5100000000000005E-2</v>
      </c>
      <c r="U686" s="36"/>
      <c r="V686" s="36"/>
      <c r="W686" s="36"/>
      <c r="X686" s="36"/>
      <c r="Y686" s="36"/>
      <c r="Z686" s="36"/>
      <c r="AA686" s="36"/>
      <c r="AB686" s="36"/>
      <c r="AC686" s="36"/>
      <c r="AD686" s="36"/>
      <c r="AE686" s="36"/>
      <c r="AR686" s="207" t="s">
        <v>243</v>
      </c>
      <c r="AT686" s="207" t="s">
        <v>238</v>
      </c>
      <c r="AU686" s="207" t="s">
        <v>83</v>
      </c>
      <c r="AY686" s="19" t="s">
        <v>236</v>
      </c>
      <c r="BE686" s="208">
        <f>IF(N686="základní",J686,0)</f>
        <v>0</v>
      </c>
      <c r="BF686" s="208">
        <f>IF(N686="snížená",J686,0)</f>
        <v>0</v>
      </c>
      <c r="BG686" s="208">
        <f>IF(N686="zákl. přenesená",J686,0)</f>
        <v>0</v>
      </c>
      <c r="BH686" s="208">
        <f>IF(N686="sníž. přenesená",J686,0)</f>
        <v>0</v>
      </c>
      <c r="BI686" s="208">
        <f>IF(N686="nulová",J686,0)</f>
        <v>0</v>
      </c>
      <c r="BJ686" s="19" t="s">
        <v>22</v>
      </c>
      <c r="BK686" s="208">
        <f>ROUND(I686*H686,2)</f>
        <v>0</v>
      </c>
      <c r="BL686" s="19" t="s">
        <v>243</v>
      </c>
      <c r="BM686" s="207" t="s">
        <v>884</v>
      </c>
    </row>
    <row r="687" spans="1:65" s="2" customFormat="1" ht="48">
      <c r="A687" s="36"/>
      <c r="B687" s="37"/>
      <c r="C687" s="38"/>
      <c r="D687" s="209" t="s">
        <v>245</v>
      </c>
      <c r="E687" s="38"/>
      <c r="F687" s="210" t="s">
        <v>885</v>
      </c>
      <c r="G687" s="38"/>
      <c r="H687" s="38"/>
      <c r="I687" s="118"/>
      <c r="J687" s="38"/>
      <c r="K687" s="38"/>
      <c r="L687" s="41"/>
      <c r="M687" s="211"/>
      <c r="N687" s="212"/>
      <c r="O687" s="66"/>
      <c r="P687" s="66"/>
      <c r="Q687" s="66"/>
      <c r="R687" s="66"/>
      <c r="S687" s="66"/>
      <c r="T687" s="67"/>
      <c r="U687" s="36"/>
      <c r="V687" s="36"/>
      <c r="W687" s="36"/>
      <c r="X687" s="36"/>
      <c r="Y687" s="36"/>
      <c r="Z687" s="36"/>
      <c r="AA687" s="36"/>
      <c r="AB687" s="36"/>
      <c r="AC687" s="36"/>
      <c r="AD687" s="36"/>
      <c r="AE687" s="36"/>
      <c r="AT687" s="19" t="s">
        <v>245</v>
      </c>
      <c r="AU687" s="19" t="s">
        <v>83</v>
      </c>
    </row>
    <row r="688" spans="1:65" s="13" customFormat="1" ht="10.199999999999999">
      <c r="B688" s="213"/>
      <c r="C688" s="214"/>
      <c r="D688" s="209" t="s">
        <v>247</v>
      </c>
      <c r="E688" s="215" t="s">
        <v>20</v>
      </c>
      <c r="F688" s="216" t="s">
        <v>304</v>
      </c>
      <c r="G688" s="214"/>
      <c r="H688" s="215" t="s">
        <v>20</v>
      </c>
      <c r="I688" s="217"/>
      <c r="J688" s="214"/>
      <c r="K688" s="214"/>
      <c r="L688" s="218"/>
      <c r="M688" s="219"/>
      <c r="N688" s="220"/>
      <c r="O688" s="220"/>
      <c r="P688" s="220"/>
      <c r="Q688" s="220"/>
      <c r="R688" s="220"/>
      <c r="S688" s="220"/>
      <c r="T688" s="221"/>
      <c r="AT688" s="222" t="s">
        <v>247</v>
      </c>
      <c r="AU688" s="222" t="s">
        <v>83</v>
      </c>
      <c r="AV688" s="13" t="s">
        <v>22</v>
      </c>
      <c r="AW688" s="13" t="s">
        <v>37</v>
      </c>
      <c r="AX688" s="13" t="s">
        <v>76</v>
      </c>
      <c r="AY688" s="222" t="s">
        <v>236</v>
      </c>
    </row>
    <row r="689" spans="1:65" s="13" customFormat="1" ht="10.199999999999999">
      <c r="B689" s="213"/>
      <c r="C689" s="214"/>
      <c r="D689" s="209" t="s">
        <v>247</v>
      </c>
      <c r="E689" s="215" t="s">
        <v>20</v>
      </c>
      <c r="F689" s="216" t="s">
        <v>783</v>
      </c>
      <c r="G689" s="214"/>
      <c r="H689" s="215" t="s">
        <v>20</v>
      </c>
      <c r="I689" s="217"/>
      <c r="J689" s="214"/>
      <c r="K689" s="214"/>
      <c r="L689" s="218"/>
      <c r="M689" s="219"/>
      <c r="N689" s="220"/>
      <c r="O689" s="220"/>
      <c r="P689" s="220"/>
      <c r="Q689" s="220"/>
      <c r="R689" s="220"/>
      <c r="S689" s="220"/>
      <c r="T689" s="221"/>
      <c r="AT689" s="222" t="s">
        <v>247</v>
      </c>
      <c r="AU689" s="222" t="s">
        <v>83</v>
      </c>
      <c r="AV689" s="13" t="s">
        <v>22</v>
      </c>
      <c r="AW689" s="13" t="s">
        <v>37</v>
      </c>
      <c r="AX689" s="13" t="s">
        <v>76</v>
      </c>
      <c r="AY689" s="222" t="s">
        <v>236</v>
      </c>
    </row>
    <row r="690" spans="1:65" s="13" customFormat="1" ht="10.199999999999999">
      <c r="B690" s="213"/>
      <c r="C690" s="214"/>
      <c r="D690" s="209" t="s">
        <v>247</v>
      </c>
      <c r="E690" s="215" t="s">
        <v>20</v>
      </c>
      <c r="F690" s="216" t="s">
        <v>797</v>
      </c>
      <c r="G690" s="214"/>
      <c r="H690" s="215" t="s">
        <v>20</v>
      </c>
      <c r="I690" s="217"/>
      <c r="J690" s="214"/>
      <c r="K690" s="214"/>
      <c r="L690" s="218"/>
      <c r="M690" s="219"/>
      <c r="N690" s="220"/>
      <c r="O690" s="220"/>
      <c r="P690" s="220"/>
      <c r="Q690" s="220"/>
      <c r="R690" s="220"/>
      <c r="S690" s="220"/>
      <c r="T690" s="221"/>
      <c r="AT690" s="222" t="s">
        <v>247</v>
      </c>
      <c r="AU690" s="222" t="s">
        <v>83</v>
      </c>
      <c r="AV690" s="13" t="s">
        <v>22</v>
      </c>
      <c r="AW690" s="13" t="s">
        <v>37</v>
      </c>
      <c r="AX690" s="13" t="s">
        <v>76</v>
      </c>
      <c r="AY690" s="222" t="s">
        <v>236</v>
      </c>
    </row>
    <row r="691" spans="1:65" s="14" customFormat="1" ht="10.199999999999999">
      <c r="B691" s="223"/>
      <c r="C691" s="224"/>
      <c r="D691" s="209" t="s">
        <v>247</v>
      </c>
      <c r="E691" s="225" t="s">
        <v>20</v>
      </c>
      <c r="F691" s="226" t="s">
        <v>886</v>
      </c>
      <c r="G691" s="224"/>
      <c r="H691" s="227">
        <v>1.04</v>
      </c>
      <c r="I691" s="228"/>
      <c r="J691" s="224"/>
      <c r="K691" s="224"/>
      <c r="L691" s="229"/>
      <c r="M691" s="230"/>
      <c r="N691" s="231"/>
      <c r="O691" s="231"/>
      <c r="P691" s="231"/>
      <c r="Q691" s="231"/>
      <c r="R691" s="231"/>
      <c r="S691" s="231"/>
      <c r="T691" s="232"/>
      <c r="AT691" s="233" t="s">
        <v>247</v>
      </c>
      <c r="AU691" s="233" t="s">
        <v>83</v>
      </c>
      <c r="AV691" s="14" t="s">
        <v>83</v>
      </c>
      <c r="AW691" s="14" t="s">
        <v>37</v>
      </c>
      <c r="AX691" s="14" t="s">
        <v>76</v>
      </c>
      <c r="AY691" s="233" t="s">
        <v>236</v>
      </c>
    </row>
    <row r="692" spans="1:65" s="14" customFormat="1" ht="10.199999999999999">
      <c r="B692" s="223"/>
      <c r="C692" s="224"/>
      <c r="D692" s="209" t="s">
        <v>247</v>
      </c>
      <c r="E692" s="225" t="s">
        <v>20</v>
      </c>
      <c r="F692" s="226" t="s">
        <v>887</v>
      </c>
      <c r="G692" s="224"/>
      <c r="H692" s="227">
        <v>0.96</v>
      </c>
      <c r="I692" s="228"/>
      <c r="J692" s="224"/>
      <c r="K692" s="224"/>
      <c r="L692" s="229"/>
      <c r="M692" s="230"/>
      <c r="N692" s="231"/>
      <c r="O692" s="231"/>
      <c r="P692" s="231"/>
      <c r="Q692" s="231"/>
      <c r="R692" s="231"/>
      <c r="S692" s="231"/>
      <c r="T692" s="232"/>
      <c r="AT692" s="233" t="s">
        <v>247</v>
      </c>
      <c r="AU692" s="233" t="s">
        <v>83</v>
      </c>
      <c r="AV692" s="14" t="s">
        <v>83</v>
      </c>
      <c r="AW692" s="14" t="s">
        <v>37</v>
      </c>
      <c r="AX692" s="14" t="s">
        <v>76</v>
      </c>
      <c r="AY692" s="233" t="s">
        <v>236</v>
      </c>
    </row>
    <row r="693" spans="1:65" s="14" customFormat="1" ht="10.199999999999999">
      <c r="B693" s="223"/>
      <c r="C693" s="224"/>
      <c r="D693" s="209" t="s">
        <v>247</v>
      </c>
      <c r="E693" s="225" t="s">
        <v>20</v>
      </c>
      <c r="F693" s="226" t="s">
        <v>18</v>
      </c>
      <c r="G693" s="224"/>
      <c r="H693" s="227">
        <v>0.1</v>
      </c>
      <c r="I693" s="228"/>
      <c r="J693" s="224"/>
      <c r="K693" s="224"/>
      <c r="L693" s="229"/>
      <c r="M693" s="230"/>
      <c r="N693" s="231"/>
      <c r="O693" s="231"/>
      <c r="P693" s="231"/>
      <c r="Q693" s="231"/>
      <c r="R693" s="231"/>
      <c r="S693" s="231"/>
      <c r="T693" s="232"/>
      <c r="AT693" s="233" t="s">
        <v>247</v>
      </c>
      <c r="AU693" s="233" t="s">
        <v>83</v>
      </c>
      <c r="AV693" s="14" t="s">
        <v>83</v>
      </c>
      <c r="AW693" s="14" t="s">
        <v>37</v>
      </c>
      <c r="AX693" s="14" t="s">
        <v>76</v>
      </c>
      <c r="AY693" s="233" t="s">
        <v>236</v>
      </c>
    </row>
    <row r="694" spans="1:65" s="16" customFormat="1" ht="10.199999999999999">
      <c r="B694" s="245"/>
      <c r="C694" s="246"/>
      <c r="D694" s="209" t="s">
        <v>247</v>
      </c>
      <c r="E694" s="247" t="s">
        <v>20</v>
      </c>
      <c r="F694" s="248" t="s">
        <v>309</v>
      </c>
      <c r="G694" s="246"/>
      <c r="H694" s="249">
        <v>2.1</v>
      </c>
      <c r="I694" s="250"/>
      <c r="J694" s="246"/>
      <c r="K694" s="246"/>
      <c r="L694" s="251"/>
      <c r="M694" s="252"/>
      <c r="N694" s="253"/>
      <c r="O694" s="253"/>
      <c r="P694" s="253"/>
      <c r="Q694" s="253"/>
      <c r="R694" s="253"/>
      <c r="S694" s="253"/>
      <c r="T694" s="254"/>
      <c r="AT694" s="255" t="s">
        <v>247</v>
      </c>
      <c r="AU694" s="255" t="s">
        <v>83</v>
      </c>
      <c r="AV694" s="16" t="s">
        <v>243</v>
      </c>
      <c r="AW694" s="16" t="s">
        <v>37</v>
      </c>
      <c r="AX694" s="16" t="s">
        <v>22</v>
      </c>
      <c r="AY694" s="255" t="s">
        <v>236</v>
      </c>
    </row>
    <row r="695" spans="1:65" s="2" customFormat="1" ht="22.8">
      <c r="A695" s="36"/>
      <c r="B695" s="37"/>
      <c r="C695" s="196" t="s">
        <v>888</v>
      </c>
      <c r="D695" s="196" t="s">
        <v>238</v>
      </c>
      <c r="E695" s="197" t="s">
        <v>889</v>
      </c>
      <c r="F695" s="198" t="s">
        <v>890</v>
      </c>
      <c r="G695" s="199" t="s">
        <v>463</v>
      </c>
      <c r="H695" s="200">
        <v>6.69</v>
      </c>
      <c r="I695" s="201"/>
      <c r="J695" s="202">
        <f>ROUND(I695*H695,2)</f>
        <v>0</v>
      </c>
      <c r="K695" s="198" t="s">
        <v>242</v>
      </c>
      <c r="L695" s="41"/>
      <c r="M695" s="203" t="s">
        <v>20</v>
      </c>
      <c r="N695" s="204" t="s">
        <v>47</v>
      </c>
      <c r="O695" s="66"/>
      <c r="P695" s="205">
        <f>O695*H695</f>
        <v>0</v>
      </c>
      <c r="Q695" s="205">
        <v>9.3055000000000004E-4</v>
      </c>
      <c r="R695" s="205">
        <f>Q695*H695</f>
        <v>6.2253795000000002E-3</v>
      </c>
      <c r="S695" s="205">
        <v>7.0000000000000007E-2</v>
      </c>
      <c r="T695" s="206">
        <f>S695*H695</f>
        <v>0.46830000000000005</v>
      </c>
      <c r="U695" s="36"/>
      <c r="V695" s="36"/>
      <c r="W695" s="36"/>
      <c r="X695" s="36"/>
      <c r="Y695" s="36"/>
      <c r="Z695" s="36"/>
      <c r="AA695" s="36"/>
      <c r="AB695" s="36"/>
      <c r="AC695" s="36"/>
      <c r="AD695" s="36"/>
      <c r="AE695" s="36"/>
      <c r="AR695" s="207" t="s">
        <v>243</v>
      </c>
      <c r="AT695" s="207" t="s">
        <v>238</v>
      </c>
      <c r="AU695" s="207" t="s">
        <v>83</v>
      </c>
      <c r="AY695" s="19" t="s">
        <v>236</v>
      </c>
      <c r="BE695" s="208">
        <f>IF(N695="základní",J695,0)</f>
        <v>0</v>
      </c>
      <c r="BF695" s="208">
        <f>IF(N695="snížená",J695,0)</f>
        <v>0</v>
      </c>
      <c r="BG695" s="208">
        <f>IF(N695="zákl. přenesená",J695,0)</f>
        <v>0</v>
      </c>
      <c r="BH695" s="208">
        <f>IF(N695="sníž. přenesená",J695,0)</f>
        <v>0</v>
      </c>
      <c r="BI695" s="208">
        <f>IF(N695="nulová",J695,0)</f>
        <v>0</v>
      </c>
      <c r="BJ695" s="19" t="s">
        <v>22</v>
      </c>
      <c r="BK695" s="208">
        <f>ROUND(I695*H695,2)</f>
        <v>0</v>
      </c>
      <c r="BL695" s="19" t="s">
        <v>243</v>
      </c>
      <c r="BM695" s="207" t="s">
        <v>891</v>
      </c>
    </row>
    <row r="696" spans="1:65" s="2" customFormat="1" ht="48">
      <c r="A696" s="36"/>
      <c r="B696" s="37"/>
      <c r="C696" s="38"/>
      <c r="D696" s="209" t="s">
        <v>245</v>
      </c>
      <c r="E696" s="38"/>
      <c r="F696" s="210" t="s">
        <v>885</v>
      </c>
      <c r="G696" s="38"/>
      <c r="H696" s="38"/>
      <c r="I696" s="118"/>
      <c r="J696" s="38"/>
      <c r="K696" s="38"/>
      <c r="L696" s="41"/>
      <c r="M696" s="211"/>
      <c r="N696" s="212"/>
      <c r="O696" s="66"/>
      <c r="P696" s="66"/>
      <c r="Q696" s="66"/>
      <c r="R696" s="66"/>
      <c r="S696" s="66"/>
      <c r="T696" s="67"/>
      <c r="U696" s="36"/>
      <c r="V696" s="36"/>
      <c r="W696" s="36"/>
      <c r="X696" s="36"/>
      <c r="Y696" s="36"/>
      <c r="Z696" s="36"/>
      <c r="AA696" s="36"/>
      <c r="AB696" s="36"/>
      <c r="AC696" s="36"/>
      <c r="AD696" s="36"/>
      <c r="AE696" s="36"/>
      <c r="AT696" s="19" t="s">
        <v>245</v>
      </c>
      <c r="AU696" s="19" t="s">
        <v>83</v>
      </c>
    </row>
    <row r="697" spans="1:65" s="13" customFormat="1" ht="10.199999999999999">
      <c r="B697" s="213"/>
      <c r="C697" s="214"/>
      <c r="D697" s="209" t="s">
        <v>247</v>
      </c>
      <c r="E697" s="215" t="s">
        <v>20</v>
      </c>
      <c r="F697" s="216" t="s">
        <v>783</v>
      </c>
      <c r="G697" s="214"/>
      <c r="H697" s="215" t="s">
        <v>20</v>
      </c>
      <c r="I697" s="217"/>
      <c r="J697" s="214"/>
      <c r="K697" s="214"/>
      <c r="L697" s="218"/>
      <c r="M697" s="219"/>
      <c r="N697" s="220"/>
      <c r="O697" s="220"/>
      <c r="P697" s="220"/>
      <c r="Q697" s="220"/>
      <c r="R697" s="220"/>
      <c r="S697" s="220"/>
      <c r="T697" s="221"/>
      <c r="AT697" s="222" t="s">
        <v>247</v>
      </c>
      <c r="AU697" s="222" t="s">
        <v>83</v>
      </c>
      <c r="AV697" s="13" t="s">
        <v>22</v>
      </c>
      <c r="AW697" s="13" t="s">
        <v>37</v>
      </c>
      <c r="AX697" s="13" t="s">
        <v>76</v>
      </c>
      <c r="AY697" s="222" t="s">
        <v>236</v>
      </c>
    </row>
    <row r="698" spans="1:65" s="13" customFormat="1" ht="10.199999999999999">
      <c r="B698" s="213"/>
      <c r="C698" s="214"/>
      <c r="D698" s="209" t="s">
        <v>247</v>
      </c>
      <c r="E698" s="215" t="s">
        <v>20</v>
      </c>
      <c r="F698" s="216" t="s">
        <v>304</v>
      </c>
      <c r="G698" s="214"/>
      <c r="H698" s="215" t="s">
        <v>20</v>
      </c>
      <c r="I698" s="217"/>
      <c r="J698" s="214"/>
      <c r="K698" s="214"/>
      <c r="L698" s="218"/>
      <c r="M698" s="219"/>
      <c r="N698" s="220"/>
      <c r="O698" s="220"/>
      <c r="P698" s="220"/>
      <c r="Q698" s="220"/>
      <c r="R698" s="220"/>
      <c r="S698" s="220"/>
      <c r="T698" s="221"/>
      <c r="AT698" s="222" t="s">
        <v>247</v>
      </c>
      <c r="AU698" s="222" t="s">
        <v>83</v>
      </c>
      <c r="AV698" s="13" t="s">
        <v>22</v>
      </c>
      <c r="AW698" s="13" t="s">
        <v>37</v>
      </c>
      <c r="AX698" s="13" t="s">
        <v>76</v>
      </c>
      <c r="AY698" s="222" t="s">
        <v>236</v>
      </c>
    </row>
    <row r="699" spans="1:65" s="14" customFormat="1" ht="10.199999999999999">
      <c r="B699" s="223"/>
      <c r="C699" s="224"/>
      <c r="D699" s="209" t="s">
        <v>247</v>
      </c>
      <c r="E699" s="225" t="s">
        <v>20</v>
      </c>
      <c r="F699" s="226" t="s">
        <v>892</v>
      </c>
      <c r="G699" s="224"/>
      <c r="H699" s="227">
        <v>1.44</v>
      </c>
      <c r="I699" s="228"/>
      <c r="J699" s="224"/>
      <c r="K699" s="224"/>
      <c r="L699" s="229"/>
      <c r="M699" s="230"/>
      <c r="N699" s="231"/>
      <c r="O699" s="231"/>
      <c r="P699" s="231"/>
      <c r="Q699" s="231"/>
      <c r="R699" s="231"/>
      <c r="S699" s="231"/>
      <c r="T699" s="232"/>
      <c r="AT699" s="233" t="s">
        <v>247</v>
      </c>
      <c r="AU699" s="233" t="s">
        <v>83</v>
      </c>
      <c r="AV699" s="14" t="s">
        <v>83</v>
      </c>
      <c r="AW699" s="14" t="s">
        <v>37</v>
      </c>
      <c r="AX699" s="14" t="s">
        <v>76</v>
      </c>
      <c r="AY699" s="233" t="s">
        <v>236</v>
      </c>
    </row>
    <row r="700" spans="1:65" s="14" customFormat="1" ht="10.199999999999999">
      <c r="B700" s="223"/>
      <c r="C700" s="224"/>
      <c r="D700" s="209" t="s">
        <v>247</v>
      </c>
      <c r="E700" s="225" t="s">
        <v>20</v>
      </c>
      <c r="F700" s="226" t="s">
        <v>893</v>
      </c>
      <c r="G700" s="224"/>
      <c r="H700" s="227">
        <v>0.49</v>
      </c>
      <c r="I700" s="228"/>
      <c r="J700" s="224"/>
      <c r="K700" s="224"/>
      <c r="L700" s="229"/>
      <c r="M700" s="230"/>
      <c r="N700" s="231"/>
      <c r="O700" s="231"/>
      <c r="P700" s="231"/>
      <c r="Q700" s="231"/>
      <c r="R700" s="231"/>
      <c r="S700" s="231"/>
      <c r="T700" s="232"/>
      <c r="AT700" s="233" t="s">
        <v>247</v>
      </c>
      <c r="AU700" s="233" t="s">
        <v>83</v>
      </c>
      <c r="AV700" s="14" t="s">
        <v>83</v>
      </c>
      <c r="AW700" s="14" t="s">
        <v>37</v>
      </c>
      <c r="AX700" s="14" t="s">
        <v>76</v>
      </c>
      <c r="AY700" s="233" t="s">
        <v>236</v>
      </c>
    </row>
    <row r="701" spans="1:65" s="13" customFormat="1" ht="10.199999999999999">
      <c r="B701" s="213"/>
      <c r="C701" s="214"/>
      <c r="D701" s="209" t="s">
        <v>247</v>
      </c>
      <c r="E701" s="215" t="s">
        <v>20</v>
      </c>
      <c r="F701" s="216" t="s">
        <v>307</v>
      </c>
      <c r="G701" s="214"/>
      <c r="H701" s="215" t="s">
        <v>20</v>
      </c>
      <c r="I701" s="217"/>
      <c r="J701" s="214"/>
      <c r="K701" s="214"/>
      <c r="L701" s="218"/>
      <c r="M701" s="219"/>
      <c r="N701" s="220"/>
      <c r="O701" s="220"/>
      <c r="P701" s="220"/>
      <c r="Q701" s="220"/>
      <c r="R701" s="220"/>
      <c r="S701" s="220"/>
      <c r="T701" s="221"/>
      <c r="AT701" s="222" t="s">
        <v>247</v>
      </c>
      <c r="AU701" s="222" t="s">
        <v>83</v>
      </c>
      <c r="AV701" s="13" t="s">
        <v>22</v>
      </c>
      <c r="AW701" s="13" t="s">
        <v>37</v>
      </c>
      <c r="AX701" s="13" t="s">
        <v>76</v>
      </c>
      <c r="AY701" s="222" t="s">
        <v>236</v>
      </c>
    </row>
    <row r="702" spans="1:65" s="14" customFormat="1" ht="10.199999999999999">
      <c r="B702" s="223"/>
      <c r="C702" s="224"/>
      <c r="D702" s="209" t="s">
        <v>247</v>
      </c>
      <c r="E702" s="225" t="s">
        <v>20</v>
      </c>
      <c r="F702" s="226" t="s">
        <v>894</v>
      </c>
      <c r="G702" s="224"/>
      <c r="H702" s="227">
        <v>4.76</v>
      </c>
      <c r="I702" s="228"/>
      <c r="J702" s="224"/>
      <c r="K702" s="224"/>
      <c r="L702" s="229"/>
      <c r="M702" s="230"/>
      <c r="N702" s="231"/>
      <c r="O702" s="231"/>
      <c r="P702" s="231"/>
      <c r="Q702" s="231"/>
      <c r="R702" s="231"/>
      <c r="S702" s="231"/>
      <c r="T702" s="232"/>
      <c r="AT702" s="233" t="s">
        <v>247</v>
      </c>
      <c r="AU702" s="233" t="s">
        <v>83</v>
      </c>
      <c r="AV702" s="14" t="s">
        <v>83</v>
      </c>
      <c r="AW702" s="14" t="s">
        <v>37</v>
      </c>
      <c r="AX702" s="14" t="s">
        <v>76</v>
      </c>
      <c r="AY702" s="233" t="s">
        <v>236</v>
      </c>
    </row>
    <row r="703" spans="1:65" s="16" customFormat="1" ht="10.199999999999999">
      <c r="B703" s="245"/>
      <c r="C703" s="246"/>
      <c r="D703" s="209" t="s">
        <v>247</v>
      </c>
      <c r="E703" s="247" t="s">
        <v>20</v>
      </c>
      <c r="F703" s="248" t="s">
        <v>309</v>
      </c>
      <c r="G703" s="246"/>
      <c r="H703" s="249">
        <v>6.69</v>
      </c>
      <c r="I703" s="250"/>
      <c r="J703" s="246"/>
      <c r="K703" s="246"/>
      <c r="L703" s="251"/>
      <c r="M703" s="252"/>
      <c r="N703" s="253"/>
      <c r="O703" s="253"/>
      <c r="P703" s="253"/>
      <c r="Q703" s="253"/>
      <c r="R703" s="253"/>
      <c r="S703" s="253"/>
      <c r="T703" s="254"/>
      <c r="AT703" s="255" t="s">
        <v>247</v>
      </c>
      <c r="AU703" s="255" t="s">
        <v>83</v>
      </c>
      <c r="AV703" s="16" t="s">
        <v>243</v>
      </c>
      <c r="AW703" s="16" t="s">
        <v>37</v>
      </c>
      <c r="AX703" s="16" t="s">
        <v>22</v>
      </c>
      <c r="AY703" s="255" t="s">
        <v>236</v>
      </c>
    </row>
    <row r="704" spans="1:65" s="2" customFormat="1" ht="22.8">
      <c r="A704" s="36"/>
      <c r="B704" s="37"/>
      <c r="C704" s="196" t="s">
        <v>895</v>
      </c>
      <c r="D704" s="196" t="s">
        <v>238</v>
      </c>
      <c r="E704" s="197" t="s">
        <v>896</v>
      </c>
      <c r="F704" s="198" t="s">
        <v>897</v>
      </c>
      <c r="G704" s="199" t="s">
        <v>463</v>
      </c>
      <c r="H704" s="200">
        <v>3.4</v>
      </c>
      <c r="I704" s="201"/>
      <c r="J704" s="202">
        <f>ROUND(I704*H704,2)</f>
        <v>0</v>
      </c>
      <c r="K704" s="198" t="s">
        <v>242</v>
      </c>
      <c r="L704" s="41"/>
      <c r="M704" s="203" t="s">
        <v>20</v>
      </c>
      <c r="N704" s="204" t="s">
        <v>47</v>
      </c>
      <c r="O704" s="66"/>
      <c r="P704" s="205">
        <f>O704*H704</f>
        <v>0</v>
      </c>
      <c r="Q704" s="205">
        <v>2.5931000000000001E-3</v>
      </c>
      <c r="R704" s="205">
        <f>Q704*H704</f>
        <v>8.8165399999999994E-3</v>
      </c>
      <c r="S704" s="205">
        <v>0.126</v>
      </c>
      <c r="T704" s="206">
        <f>S704*H704</f>
        <v>0.4284</v>
      </c>
      <c r="U704" s="36"/>
      <c r="V704" s="36"/>
      <c r="W704" s="36"/>
      <c r="X704" s="36"/>
      <c r="Y704" s="36"/>
      <c r="Z704" s="36"/>
      <c r="AA704" s="36"/>
      <c r="AB704" s="36"/>
      <c r="AC704" s="36"/>
      <c r="AD704" s="36"/>
      <c r="AE704" s="36"/>
      <c r="AR704" s="207" t="s">
        <v>243</v>
      </c>
      <c r="AT704" s="207" t="s">
        <v>238</v>
      </c>
      <c r="AU704" s="207" t="s">
        <v>83</v>
      </c>
      <c r="AY704" s="19" t="s">
        <v>236</v>
      </c>
      <c r="BE704" s="208">
        <f>IF(N704="základní",J704,0)</f>
        <v>0</v>
      </c>
      <c r="BF704" s="208">
        <f>IF(N704="snížená",J704,0)</f>
        <v>0</v>
      </c>
      <c r="BG704" s="208">
        <f>IF(N704="zákl. přenesená",J704,0)</f>
        <v>0</v>
      </c>
      <c r="BH704" s="208">
        <f>IF(N704="sníž. přenesená",J704,0)</f>
        <v>0</v>
      </c>
      <c r="BI704" s="208">
        <f>IF(N704="nulová",J704,0)</f>
        <v>0</v>
      </c>
      <c r="BJ704" s="19" t="s">
        <v>22</v>
      </c>
      <c r="BK704" s="208">
        <f>ROUND(I704*H704,2)</f>
        <v>0</v>
      </c>
      <c r="BL704" s="19" t="s">
        <v>243</v>
      </c>
      <c r="BM704" s="207" t="s">
        <v>898</v>
      </c>
    </row>
    <row r="705" spans="1:65" s="2" customFormat="1" ht="48">
      <c r="A705" s="36"/>
      <c r="B705" s="37"/>
      <c r="C705" s="38"/>
      <c r="D705" s="209" t="s">
        <v>245</v>
      </c>
      <c r="E705" s="38"/>
      <c r="F705" s="210" t="s">
        <v>885</v>
      </c>
      <c r="G705" s="38"/>
      <c r="H705" s="38"/>
      <c r="I705" s="118"/>
      <c r="J705" s="38"/>
      <c r="K705" s="38"/>
      <c r="L705" s="41"/>
      <c r="M705" s="211"/>
      <c r="N705" s="212"/>
      <c r="O705" s="66"/>
      <c r="P705" s="66"/>
      <c r="Q705" s="66"/>
      <c r="R705" s="66"/>
      <c r="S705" s="66"/>
      <c r="T705" s="67"/>
      <c r="U705" s="36"/>
      <c r="V705" s="36"/>
      <c r="W705" s="36"/>
      <c r="X705" s="36"/>
      <c r="Y705" s="36"/>
      <c r="Z705" s="36"/>
      <c r="AA705" s="36"/>
      <c r="AB705" s="36"/>
      <c r="AC705" s="36"/>
      <c r="AD705" s="36"/>
      <c r="AE705" s="36"/>
      <c r="AT705" s="19" t="s">
        <v>245</v>
      </c>
      <c r="AU705" s="19" t="s">
        <v>83</v>
      </c>
    </row>
    <row r="706" spans="1:65" s="13" customFormat="1" ht="10.199999999999999">
      <c r="B706" s="213"/>
      <c r="C706" s="214"/>
      <c r="D706" s="209" t="s">
        <v>247</v>
      </c>
      <c r="E706" s="215" t="s">
        <v>20</v>
      </c>
      <c r="F706" s="216" t="s">
        <v>304</v>
      </c>
      <c r="G706" s="214"/>
      <c r="H706" s="215" t="s">
        <v>20</v>
      </c>
      <c r="I706" s="217"/>
      <c r="J706" s="214"/>
      <c r="K706" s="214"/>
      <c r="L706" s="218"/>
      <c r="M706" s="219"/>
      <c r="N706" s="220"/>
      <c r="O706" s="220"/>
      <c r="P706" s="220"/>
      <c r="Q706" s="220"/>
      <c r="R706" s="220"/>
      <c r="S706" s="220"/>
      <c r="T706" s="221"/>
      <c r="AT706" s="222" t="s">
        <v>247</v>
      </c>
      <c r="AU706" s="222" t="s">
        <v>83</v>
      </c>
      <c r="AV706" s="13" t="s">
        <v>22</v>
      </c>
      <c r="AW706" s="13" t="s">
        <v>37</v>
      </c>
      <c r="AX706" s="13" t="s">
        <v>76</v>
      </c>
      <c r="AY706" s="222" t="s">
        <v>236</v>
      </c>
    </row>
    <row r="707" spans="1:65" s="13" customFormat="1" ht="10.199999999999999">
      <c r="B707" s="213"/>
      <c r="C707" s="214"/>
      <c r="D707" s="209" t="s">
        <v>247</v>
      </c>
      <c r="E707" s="215" t="s">
        <v>20</v>
      </c>
      <c r="F707" s="216" t="s">
        <v>783</v>
      </c>
      <c r="G707" s="214"/>
      <c r="H707" s="215" t="s">
        <v>20</v>
      </c>
      <c r="I707" s="217"/>
      <c r="J707" s="214"/>
      <c r="K707" s="214"/>
      <c r="L707" s="218"/>
      <c r="M707" s="219"/>
      <c r="N707" s="220"/>
      <c r="O707" s="220"/>
      <c r="P707" s="220"/>
      <c r="Q707" s="220"/>
      <c r="R707" s="220"/>
      <c r="S707" s="220"/>
      <c r="T707" s="221"/>
      <c r="AT707" s="222" t="s">
        <v>247</v>
      </c>
      <c r="AU707" s="222" t="s">
        <v>83</v>
      </c>
      <c r="AV707" s="13" t="s">
        <v>22</v>
      </c>
      <c r="AW707" s="13" t="s">
        <v>37</v>
      </c>
      <c r="AX707" s="13" t="s">
        <v>76</v>
      </c>
      <c r="AY707" s="222" t="s">
        <v>236</v>
      </c>
    </row>
    <row r="708" spans="1:65" s="13" customFormat="1" ht="10.199999999999999">
      <c r="B708" s="213"/>
      <c r="C708" s="214"/>
      <c r="D708" s="209" t="s">
        <v>247</v>
      </c>
      <c r="E708" s="215" t="s">
        <v>20</v>
      </c>
      <c r="F708" s="216" t="s">
        <v>860</v>
      </c>
      <c r="G708" s="214"/>
      <c r="H708" s="215" t="s">
        <v>20</v>
      </c>
      <c r="I708" s="217"/>
      <c r="J708" s="214"/>
      <c r="K708" s="214"/>
      <c r="L708" s="218"/>
      <c r="M708" s="219"/>
      <c r="N708" s="220"/>
      <c r="O708" s="220"/>
      <c r="P708" s="220"/>
      <c r="Q708" s="220"/>
      <c r="R708" s="220"/>
      <c r="S708" s="220"/>
      <c r="T708" s="221"/>
      <c r="AT708" s="222" t="s">
        <v>247</v>
      </c>
      <c r="AU708" s="222" t="s">
        <v>83</v>
      </c>
      <c r="AV708" s="13" t="s">
        <v>22</v>
      </c>
      <c r="AW708" s="13" t="s">
        <v>37</v>
      </c>
      <c r="AX708" s="13" t="s">
        <v>76</v>
      </c>
      <c r="AY708" s="222" t="s">
        <v>236</v>
      </c>
    </row>
    <row r="709" spans="1:65" s="14" customFormat="1" ht="10.199999999999999">
      <c r="B709" s="223"/>
      <c r="C709" s="224"/>
      <c r="D709" s="209" t="s">
        <v>247</v>
      </c>
      <c r="E709" s="225" t="s">
        <v>20</v>
      </c>
      <c r="F709" s="226" t="s">
        <v>899</v>
      </c>
      <c r="G709" s="224"/>
      <c r="H709" s="227">
        <v>3.4</v>
      </c>
      <c r="I709" s="228"/>
      <c r="J709" s="224"/>
      <c r="K709" s="224"/>
      <c r="L709" s="229"/>
      <c r="M709" s="230"/>
      <c r="N709" s="231"/>
      <c r="O709" s="231"/>
      <c r="P709" s="231"/>
      <c r="Q709" s="231"/>
      <c r="R709" s="231"/>
      <c r="S709" s="231"/>
      <c r="T709" s="232"/>
      <c r="AT709" s="233" t="s">
        <v>247</v>
      </c>
      <c r="AU709" s="233" t="s">
        <v>83</v>
      </c>
      <c r="AV709" s="14" t="s">
        <v>83</v>
      </c>
      <c r="AW709" s="14" t="s">
        <v>37</v>
      </c>
      <c r="AX709" s="14" t="s">
        <v>22</v>
      </c>
      <c r="AY709" s="233" t="s">
        <v>236</v>
      </c>
    </row>
    <row r="710" spans="1:65" s="2" customFormat="1" ht="22.8">
      <c r="A710" s="36"/>
      <c r="B710" s="37"/>
      <c r="C710" s="196" t="s">
        <v>900</v>
      </c>
      <c r="D710" s="196" t="s">
        <v>238</v>
      </c>
      <c r="E710" s="197" t="s">
        <v>901</v>
      </c>
      <c r="F710" s="198" t="s">
        <v>902</v>
      </c>
      <c r="G710" s="199" t="s">
        <v>463</v>
      </c>
      <c r="H710" s="200">
        <v>8.17</v>
      </c>
      <c r="I710" s="201"/>
      <c r="J710" s="202">
        <f>ROUND(I710*H710,2)</f>
        <v>0</v>
      </c>
      <c r="K710" s="198" t="s">
        <v>242</v>
      </c>
      <c r="L710" s="41"/>
      <c r="M710" s="203" t="s">
        <v>20</v>
      </c>
      <c r="N710" s="204" t="s">
        <v>47</v>
      </c>
      <c r="O710" s="66"/>
      <c r="P710" s="205">
        <f>O710*H710</f>
        <v>0</v>
      </c>
      <c r="Q710" s="205">
        <v>3.1275000000000001E-3</v>
      </c>
      <c r="R710" s="205">
        <f>Q710*H710</f>
        <v>2.5551674999999999E-2</v>
      </c>
      <c r="S710" s="205">
        <v>0.19600000000000001</v>
      </c>
      <c r="T710" s="206">
        <f>S710*H710</f>
        <v>1.6013200000000001</v>
      </c>
      <c r="U710" s="36"/>
      <c r="V710" s="36"/>
      <c r="W710" s="36"/>
      <c r="X710" s="36"/>
      <c r="Y710" s="36"/>
      <c r="Z710" s="36"/>
      <c r="AA710" s="36"/>
      <c r="AB710" s="36"/>
      <c r="AC710" s="36"/>
      <c r="AD710" s="36"/>
      <c r="AE710" s="36"/>
      <c r="AR710" s="207" t="s">
        <v>243</v>
      </c>
      <c r="AT710" s="207" t="s">
        <v>238</v>
      </c>
      <c r="AU710" s="207" t="s">
        <v>83</v>
      </c>
      <c r="AY710" s="19" t="s">
        <v>236</v>
      </c>
      <c r="BE710" s="208">
        <f>IF(N710="základní",J710,0)</f>
        <v>0</v>
      </c>
      <c r="BF710" s="208">
        <f>IF(N710="snížená",J710,0)</f>
        <v>0</v>
      </c>
      <c r="BG710" s="208">
        <f>IF(N710="zákl. přenesená",J710,0)</f>
        <v>0</v>
      </c>
      <c r="BH710" s="208">
        <f>IF(N710="sníž. přenesená",J710,0)</f>
        <v>0</v>
      </c>
      <c r="BI710" s="208">
        <f>IF(N710="nulová",J710,0)</f>
        <v>0</v>
      </c>
      <c r="BJ710" s="19" t="s">
        <v>22</v>
      </c>
      <c r="BK710" s="208">
        <f>ROUND(I710*H710,2)</f>
        <v>0</v>
      </c>
      <c r="BL710" s="19" t="s">
        <v>243</v>
      </c>
      <c r="BM710" s="207" t="s">
        <v>903</v>
      </c>
    </row>
    <row r="711" spans="1:65" s="2" customFormat="1" ht="48">
      <c r="A711" s="36"/>
      <c r="B711" s="37"/>
      <c r="C711" s="38"/>
      <c r="D711" s="209" t="s">
        <v>245</v>
      </c>
      <c r="E711" s="38"/>
      <c r="F711" s="210" t="s">
        <v>885</v>
      </c>
      <c r="G711" s="38"/>
      <c r="H711" s="38"/>
      <c r="I711" s="118"/>
      <c r="J711" s="38"/>
      <c r="K711" s="38"/>
      <c r="L711" s="41"/>
      <c r="M711" s="211"/>
      <c r="N711" s="212"/>
      <c r="O711" s="66"/>
      <c r="P711" s="66"/>
      <c r="Q711" s="66"/>
      <c r="R711" s="66"/>
      <c r="S711" s="66"/>
      <c r="T711" s="67"/>
      <c r="U711" s="36"/>
      <c r="V711" s="36"/>
      <c r="W711" s="36"/>
      <c r="X711" s="36"/>
      <c r="Y711" s="36"/>
      <c r="Z711" s="36"/>
      <c r="AA711" s="36"/>
      <c r="AB711" s="36"/>
      <c r="AC711" s="36"/>
      <c r="AD711" s="36"/>
      <c r="AE711" s="36"/>
      <c r="AT711" s="19" t="s">
        <v>245</v>
      </c>
      <c r="AU711" s="19" t="s">
        <v>83</v>
      </c>
    </row>
    <row r="712" spans="1:65" s="13" customFormat="1" ht="10.199999999999999">
      <c r="B712" s="213"/>
      <c r="C712" s="214"/>
      <c r="D712" s="209" t="s">
        <v>247</v>
      </c>
      <c r="E712" s="215" t="s">
        <v>20</v>
      </c>
      <c r="F712" s="216" t="s">
        <v>304</v>
      </c>
      <c r="G712" s="214"/>
      <c r="H712" s="215" t="s">
        <v>20</v>
      </c>
      <c r="I712" s="217"/>
      <c r="J712" s="214"/>
      <c r="K712" s="214"/>
      <c r="L712" s="218"/>
      <c r="M712" s="219"/>
      <c r="N712" s="220"/>
      <c r="O712" s="220"/>
      <c r="P712" s="220"/>
      <c r="Q712" s="220"/>
      <c r="R712" s="220"/>
      <c r="S712" s="220"/>
      <c r="T712" s="221"/>
      <c r="AT712" s="222" t="s">
        <v>247</v>
      </c>
      <c r="AU712" s="222" t="s">
        <v>83</v>
      </c>
      <c r="AV712" s="13" t="s">
        <v>22</v>
      </c>
      <c r="AW712" s="13" t="s">
        <v>37</v>
      </c>
      <c r="AX712" s="13" t="s">
        <v>76</v>
      </c>
      <c r="AY712" s="222" t="s">
        <v>236</v>
      </c>
    </row>
    <row r="713" spans="1:65" s="13" customFormat="1" ht="10.199999999999999">
      <c r="B713" s="213"/>
      <c r="C713" s="214"/>
      <c r="D713" s="209" t="s">
        <v>247</v>
      </c>
      <c r="E713" s="215" t="s">
        <v>20</v>
      </c>
      <c r="F713" s="216" t="s">
        <v>783</v>
      </c>
      <c r="G713" s="214"/>
      <c r="H713" s="215" t="s">
        <v>20</v>
      </c>
      <c r="I713" s="217"/>
      <c r="J713" s="214"/>
      <c r="K713" s="214"/>
      <c r="L713" s="218"/>
      <c r="M713" s="219"/>
      <c r="N713" s="220"/>
      <c r="O713" s="220"/>
      <c r="P713" s="220"/>
      <c r="Q713" s="220"/>
      <c r="R713" s="220"/>
      <c r="S713" s="220"/>
      <c r="T713" s="221"/>
      <c r="AT713" s="222" t="s">
        <v>247</v>
      </c>
      <c r="AU713" s="222" t="s">
        <v>83</v>
      </c>
      <c r="AV713" s="13" t="s">
        <v>22</v>
      </c>
      <c r="AW713" s="13" t="s">
        <v>37</v>
      </c>
      <c r="AX713" s="13" t="s">
        <v>76</v>
      </c>
      <c r="AY713" s="222" t="s">
        <v>236</v>
      </c>
    </row>
    <row r="714" spans="1:65" s="13" customFormat="1" ht="10.199999999999999">
      <c r="B714" s="213"/>
      <c r="C714" s="214"/>
      <c r="D714" s="209" t="s">
        <v>247</v>
      </c>
      <c r="E714" s="215" t="s">
        <v>20</v>
      </c>
      <c r="F714" s="216" t="s">
        <v>797</v>
      </c>
      <c r="G714" s="214"/>
      <c r="H714" s="215" t="s">
        <v>20</v>
      </c>
      <c r="I714" s="217"/>
      <c r="J714" s="214"/>
      <c r="K714" s="214"/>
      <c r="L714" s="218"/>
      <c r="M714" s="219"/>
      <c r="N714" s="220"/>
      <c r="O714" s="220"/>
      <c r="P714" s="220"/>
      <c r="Q714" s="220"/>
      <c r="R714" s="220"/>
      <c r="S714" s="220"/>
      <c r="T714" s="221"/>
      <c r="AT714" s="222" t="s">
        <v>247</v>
      </c>
      <c r="AU714" s="222" t="s">
        <v>83</v>
      </c>
      <c r="AV714" s="13" t="s">
        <v>22</v>
      </c>
      <c r="AW714" s="13" t="s">
        <v>37</v>
      </c>
      <c r="AX714" s="13" t="s">
        <v>76</v>
      </c>
      <c r="AY714" s="222" t="s">
        <v>236</v>
      </c>
    </row>
    <row r="715" spans="1:65" s="14" customFormat="1" ht="10.199999999999999">
      <c r="B715" s="223"/>
      <c r="C715" s="224"/>
      <c r="D715" s="209" t="s">
        <v>247</v>
      </c>
      <c r="E715" s="225" t="s">
        <v>20</v>
      </c>
      <c r="F715" s="226" t="s">
        <v>904</v>
      </c>
      <c r="G715" s="224"/>
      <c r="H715" s="227">
        <v>0.98</v>
      </c>
      <c r="I715" s="228"/>
      <c r="J715" s="224"/>
      <c r="K715" s="224"/>
      <c r="L715" s="229"/>
      <c r="M715" s="230"/>
      <c r="N715" s="231"/>
      <c r="O715" s="231"/>
      <c r="P715" s="231"/>
      <c r="Q715" s="231"/>
      <c r="R715" s="231"/>
      <c r="S715" s="231"/>
      <c r="T715" s="232"/>
      <c r="AT715" s="233" t="s">
        <v>247</v>
      </c>
      <c r="AU715" s="233" t="s">
        <v>83</v>
      </c>
      <c r="AV715" s="14" t="s">
        <v>83</v>
      </c>
      <c r="AW715" s="14" t="s">
        <v>37</v>
      </c>
      <c r="AX715" s="14" t="s">
        <v>76</v>
      </c>
      <c r="AY715" s="233" t="s">
        <v>236</v>
      </c>
    </row>
    <row r="716" spans="1:65" s="14" customFormat="1" ht="10.199999999999999">
      <c r="B716" s="223"/>
      <c r="C716" s="224"/>
      <c r="D716" s="209" t="s">
        <v>247</v>
      </c>
      <c r="E716" s="225" t="s">
        <v>20</v>
      </c>
      <c r="F716" s="226" t="s">
        <v>905</v>
      </c>
      <c r="G716" s="224"/>
      <c r="H716" s="227">
        <v>0.94</v>
      </c>
      <c r="I716" s="228"/>
      <c r="J716" s="224"/>
      <c r="K716" s="224"/>
      <c r="L716" s="229"/>
      <c r="M716" s="230"/>
      <c r="N716" s="231"/>
      <c r="O716" s="231"/>
      <c r="P716" s="231"/>
      <c r="Q716" s="231"/>
      <c r="R716" s="231"/>
      <c r="S716" s="231"/>
      <c r="T716" s="232"/>
      <c r="AT716" s="233" t="s">
        <v>247</v>
      </c>
      <c r="AU716" s="233" t="s">
        <v>83</v>
      </c>
      <c r="AV716" s="14" t="s">
        <v>83</v>
      </c>
      <c r="AW716" s="14" t="s">
        <v>37</v>
      </c>
      <c r="AX716" s="14" t="s">
        <v>76</v>
      </c>
      <c r="AY716" s="233" t="s">
        <v>236</v>
      </c>
    </row>
    <row r="717" spans="1:65" s="14" customFormat="1" ht="10.199999999999999">
      <c r="B717" s="223"/>
      <c r="C717" s="224"/>
      <c r="D717" s="209" t="s">
        <v>247</v>
      </c>
      <c r="E717" s="225" t="s">
        <v>20</v>
      </c>
      <c r="F717" s="226" t="s">
        <v>906</v>
      </c>
      <c r="G717" s="224"/>
      <c r="H717" s="227">
        <v>0.15</v>
      </c>
      <c r="I717" s="228"/>
      <c r="J717" s="224"/>
      <c r="K717" s="224"/>
      <c r="L717" s="229"/>
      <c r="M717" s="230"/>
      <c r="N717" s="231"/>
      <c r="O717" s="231"/>
      <c r="P717" s="231"/>
      <c r="Q717" s="231"/>
      <c r="R717" s="231"/>
      <c r="S717" s="231"/>
      <c r="T717" s="232"/>
      <c r="AT717" s="233" t="s">
        <v>247</v>
      </c>
      <c r="AU717" s="233" t="s">
        <v>83</v>
      </c>
      <c r="AV717" s="14" t="s">
        <v>83</v>
      </c>
      <c r="AW717" s="14" t="s">
        <v>37</v>
      </c>
      <c r="AX717" s="14" t="s">
        <v>76</v>
      </c>
      <c r="AY717" s="233" t="s">
        <v>236</v>
      </c>
    </row>
    <row r="718" spans="1:65" s="14" customFormat="1" ht="10.199999999999999">
      <c r="B718" s="223"/>
      <c r="C718" s="224"/>
      <c r="D718" s="209" t="s">
        <v>247</v>
      </c>
      <c r="E718" s="225" t="s">
        <v>20</v>
      </c>
      <c r="F718" s="226" t="s">
        <v>907</v>
      </c>
      <c r="G718" s="224"/>
      <c r="H718" s="227">
        <v>0.93</v>
      </c>
      <c r="I718" s="228"/>
      <c r="J718" s="224"/>
      <c r="K718" s="224"/>
      <c r="L718" s="229"/>
      <c r="M718" s="230"/>
      <c r="N718" s="231"/>
      <c r="O718" s="231"/>
      <c r="P718" s="231"/>
      <c r="Q718" s="231"/>
      <c r="R718" s="231"/>
      <c r="S718" s="231"/>
      <c r="T718" s="232"/>
      <c r="AT718" s="233" t="s">
        <v>247</v>
      </c>
      <c r="AU718" s="233" t="s">
        <v>83</v>
      </c>
      <c r="AV718" s="14" t="s">
        <v>83</v>
      </c>
      <c r="AW718" s="14" t="s">
        <v>37</v>
      </c>
      <c r="AX718" s="14" t="s">
        <v>76</v>
      </c>
      <c r="AY718" s="233" t="s">
        <v>236</v>
      </c>
    </row>
    <row r="719" spans="1:65" s="14" customFormat="1" ht="10.199999999999999">
      <c r="B719" s="223"/>
      <c r="C719" s="224"/>
      <c r="D719" s="209" t="s">
        <v>247</v>
      </c>
      <c r="E719" s="225" t="s">
        <v>20</v>
      </c>
      <c r="F719" s="226" t="s">
        <v>908</v>
      </c>
      <c r="G719" s="224"/>
      <c r="H719" s="227">
        <v>1.68</v>
      </c>
      <c r="I719" s="228"/>
      <c r="J719" s="224"/>
      <c r="K719" s="224"/>
      <c r="L719" s="229"/>
      <c r="M719" s="230"/>
      <c r="N719" s="231"/>
      <c r="O719" s="231"/>
      <c r="P719" s="231"/>
      <c r="Q719" s="231"/>
      <c r="R719" s="231"/>
      <c r="S719" s="231"/>
      <c r="T719" s="232"/>
      <c r="AT719" s="233" t="s">
        <v>247</v>
      </c>
      <c r="AU719" s="233" t="s">
        <v>83</v>
      </c>
      <c r="AV719" s="14" t="s">
        <v>83</v>
      </c>
      <c r="AW719" s="14" t="s">
        <v>37</v>
      </c>
      <c r="AX719" s="14" t="s">
        <v>76</v>
      </c>
      <c r="AY719" s="233" t="s">
        <v>236</v>
      </c>
    </row>
    <row r="720" spans="1:65" s="15" customFormat="1" ht="10.199999999999999">
      <c r="B720" s="234"/>
      <c r="C720" s="235"/>
      <c r="D720" s="209" t="s">
        <v>247</v>
      </c>
      <c r="E720" s="236" t="s">
        <v>20</v>
      </c>
      <c r="F720" s="237" t="s">
        <v>306</v>
      </c>
      <c r="G720" s="235"/>
      <c r="H720" s="238">
        <v>4.68</v>
      </c>
      <c r="I720" s="239"/>
      <c r="J720" s="235"/>
      <c r="K720" s="235"/>
      <c r="L720" s="240"/>
      <c r="M720" s="241"/>
      <c r="N720" s="242"/>
      <c r="O720" s="242"/>
      <c r="P720" s="242"/>
      <c r="Q720" s="242"/>
      <c r="R720" s="242"/>
      <c r="S720" s="242"/>
      <c r="T720" s="243"/>
      <c r="AT720" s="244" t="s">
        <v>247</v>
      </c>
      <c r="AU720" s="244" t="s">
        <v>83</v>
      </c>
      <c r="AV720" s="15" t="s">
        <v>254</v>
      </c>
      <c r="AW720" s="15" t="s">
        <v>37</v>
      </c>
      <c r="AX720" s="15" t="s">
        <v>76</v>
      </c>
      <c r="AY720" s="244" t="s">
        <v>236</v>
      </c>
    </row>
    <row r="721" spans="1:65" s="13" customFormat="1" ht="10.199999999999999">
      <c r="B721" s="213"/>
      <c r="C721" s="214"/>
      <c r="D721" s="209" t="s">
        <v>247</v>
      </c>
      <c r="E721" s="215" t="s">
        <v>20</v>
      </c>
      <c r="F721" s="216" t="s">
        <v>307</v>
      </c>
      <c r="G721" s="214"/>
      <c r="H721" s="215" t="s">
        <v>20</v>
      </c>
      <c r="I721" s="217"/>
      <c r="J721" s="214"/>
      <c r="K721" s="214"/>
      <c r="L721" s="218"/>
      <c r="M721" s="219"/>
      <c r="N721" s="220"/>
      <c r="O721" s="220"/>
      <c r="P721" s="220"/>
      <c r="Q721" s="220"/>
      <c r="R721" s="220"/>
      <c r="S721" s="220"/>
      <c r="T721" s="221"/>
      <c r="AT721" s="222" t="s">
        <v>247</v>
      </c>
      <c r="AU721" s="222" t="s">
        <v>83</v>
      </c>
      <c r="AV721" s="13" t="s">
        <v>22</v>
      </c>
      <c r="AW721" s="13" t="s">
        <v>37</v>
      </c>
      <c r="AX721" s="13" t="s">
        <v>76</v>
      </c>
      <c r="AY721" s="222" t="s">
        <v>236</v>
      </c>
    </row>
    <row r="722" spans="1:65" s="14" customFormat="1" ht="10.199999999999999">
      <c r="B722" s="223"/>
      <c r="C722" s="224"/>
      <c r="D722" s="209" t="s">
        <v>247</v>
      </c>
      <c r="E722" s="225" t="s">
        <v>20</v>
      </c>
      <c r="F722" s="226" t="s">
        <v>909</v>
      </c>
      <c r="G722" s="224"/>
      <c r="H722" s="227">
        <v>0.94</v>
      </c>
      <c r="I722" s="228"/>
      <c r="J722" s="224"/>
      <c r="K722" s="224"/>
      <c r="L722" s="229"/>
      <c r="M722" s="230"/>
      <c r="N722" s="231"/>
      <c r="O722" s="231"/>
      <c r="P722" s="231"/>
      <c r="Q722" s="231"/>
      <c r="R722" s="231"/>
      <c r="S722" s="231"/>
      <c r="T722" s="232"/>
      <c r="AT722" s="233" t="s">
        <v>247</v>
      </c>
      <c r="AU722" s="233" t="s">
        <v>83</v>
      </c>
      <c r="AV722" s="14" t="s">
        <v>83</v>
      </c>
      <c r="AW722" s="14" t="s">
        <v>37</v>
      </c>
      <c r="AX722" s="14" t="s">
        <v>76</v>
      </c>
      <c r="AY722" s="233" t="s">
        <v>236</v>
      </c>
    </row>
    <row r="723" spans="1:65" s="14" customFormat="1" ht="10.199999999999999">
      <c r="B723" s="223"/>
      <c r="C723" s="224"/>
      <c r="D723" s="209" t="s">
        <v>247</v>
      </c>
      <c r="E723" s="225" t="s">
        <v>20</v>
      </c>
      <c r="F723" s="226" t="s">
        <v>910</v>
      </c>
      <c r="G723" s="224"/>
      <c r="H723" s="227">
        <v>1.91</v>
      </c>
      <c r="I723" s="228"/>
      <c r="J723" s="224"/>
      <c r="K723" s="224"/>
      <c r="L723" s="229"/>
      <c r="M723" s="230"/>
      <c r="N723" s="231"/>
      <c r="O723" s="231"/>
      <c r="P723" s="231"/>
      <c r="Q723" s="231"/>
      <c r="R723" s="231"/>
      <c r="S723" s="231"/>
      <c r="T723" s="232"/>
      <c r="AT723" s="233" t="s">
        <v>247</v>
      </c>
      <c r="AU723" s="233" t="s">
        <v>83</v>
      </c>
      <c r="AV723" s="14" t="s">
        <v>83</v>
      </c>
      <c r="AW723" s="14" t="s">
        <v>37</v>
      </c>
      <c r="AX723" s="14" t="s">
        <v>76</v>
      </c>
      <c r="AY723" s="233" t="s">
        <v>236</v>
      </c>
    </row>
    <row r="724" spans="1:65" s="14" customFormat="1" ht="10.199999999999999">
      <c r="B724" s="223"/>
      <c r="C724" s="224"/>
      <c r="D724" s="209" t="s">
        <v>247</v>
      </c>
      <c r="E724" s="225" t="s">
        <v>20</v>
      </c>
      <c r="F724" s="226" t="s">
        <v>911</v>
      </c>
      <c r="G724" s="224"/>
      <c r="H724" s="227">
        <v>0.34</v>
      </c>
      <c r="I724" s="228"/>
      <c r="J724" s="224"/>
      <c r="K724" s="224"/>
      <c r="L724" s="229"/>
      <c r="M724" s="230"/>
      <c r="N724" s="231"/>
      <c r="O724" s="231"/>
      <c r="P724" s="231"/>
      <c r="Q724" s="231"/>
      <c r="R724" s="231"/>
      <c r="S724" s="231"/>
      <c r="T724" s="232"/>
      <c r="AT724" s="233" t="s">
        <v>247</v>
      </c>
      <c r="AU724" s="233" t="s">
        <v>83</v>
      </c>
      <c r="AV724" s="14" t="s">
        <v>83</v>
      </c>
      <c r="AW724" s="14" t="s">
        <v>37</v>
      </c>
      <c r="AX724" s="14" t="s">
        <v>76</v>
      </c>
      <c r="AY724" s="233" t="s">
        <v>236</v>
      </c>
    </row>
    <row r="725" spans="1:65" s="14" customFormat="1" ht="10.199999999999999">
      <c r="B725" s="223"/>
      <c r="C725" s="224"/>
      <c r="D725" s="209" t="s">
        <v>247</v>
      </c>
      <c r="E725" s="225" t="s">
        <v>20</v>
      </c>
      <c r="F725" s="226" t="s">
        <v>912</v>
      </c>
      <c r="G725" s="224"/>
      <c r="H725" s="227">
        <v>0.3</v>
      </c>
      <c r="I725" s="228"/>
      <c r="J725" s="224"/>
      <c r="K725" s="224"/>
      <c r="L725" s="229"/>
      <c r="M725" s="230"/>
      <c r="N725" s="231"/>
      <c r="O725" s="231"/>
      <c r="P725" s="231"/>
      <c r="Q725" s="231"/>
      <c r="R725" s="231"/>
      <c r="S725" s="231"/>
      <c r="T725" s="232"/>
      <c r="AT725" s="233" t="s">
        <v>247</v>
      </c>
      <c r="AU725" s="233" t="s">
        <v>83</v>
      </c>
      <c r="AV725" s="14" t="s">
        <v>83</v>
      </c>
      <c r="AW725" s="14" t="s">
        <v>37</v>
      </c>
      <c r="AX725" s="14" t="s">
        <v>76</v>
      </c>
      <c r="AY725" s="233" t="s">
        <v>236</v>
      </c>
    </row>
    <row r="726" spans="1:65" s="15" customFormat="1" ht="10.199999999999999">
      <c r="B726" s="234"/>
      <c r="C726" s="235"/>
      <c r="D726" s="209" t="s">
        <v>247</v>
      </c>
      <c r="E726" s="236" t="s">
        <v>20</v>
      </c>
      <c r="F726" s="237" t="s">
        <v>306</v>
      </c>
      <c r="G726" s="235"/>
      <c r="H726" s="238">
        <v>3.49</v>
      </c>
      <c r="I726" s="239"/>
      <c r="J726" s="235"/>
      <c r="K726" s="235"/>
      <c r="L726" s="240"/>
      <c r="M726" s="241"/>
      <c r="N726" s="242"/>
      <c r="O726" s="242"/>
      <c r="P726" s="242"/>
      <c r="Q726" s="242"/>
      <c r="R726" s="242"/>
      <c r="S726" s="242"/>
      <c r="T726" s="243"/>
      <c r="AT726" s="244" t="s">
        <v>247</v>
      </c>
      <c r="AU726" s="244" t="s">
        <v>83</v>
      </c>
      <c r="AV726" s="15" t="s">
        <v>254</v>
      </c>
      <c r="AW726" s="15" t="s">
        <v>37</v>
      </c>
      <c r="AX726" s="15" t="s">
        <v>76</v>
      </c>
      <c r="AY726" s="244" t="s">
        <v>236</v>
      </c>
    </row>
    <row r="727" spans="1:65" s="16" customFormat="1" ht="10.199999999999999">
      <c r="B727" s="245"/>
      <c r="C727" s="246"/>
      <c r="D727" s="209" t="s">
        <v>247</v>
      </c>
      <c r="E727" s="247" t="s">
        <v>20</v>
      </c>
      <c r="F727" s="248" t="s">
        <v>309</v>
      </c>
      <c r="G727" s="246"/>
      <c r="H727" s="249">
        <v>8.17</v>
      </c>
      <c r="I727" s="250"/>
      <c r="J727" s="246"/>
      <c r="K727" s="246"/>
      <c r="L727" s="251"/>
      <c r="M727" s="252"/>
      <c r="N727" s="253"/>
      <c r="O727" s="253"/>
      <c r="P727" s="253"/>
      <c r="Q727" s="253"/>
      <c r="R727" s="253"/>
      <c r="S727" s="253"/>
      <c r="T727" s="254"/>
      <c r="AT727" s="255" t="s">
        <v>247</v>
      </c>
      <c r="AU727" s="255" t="s">
        <v>83</v>
      </c>
      <c r="AV727" s="16" t="s">
        <v>243</v>
      </c>
      <c r="AW727" s="16" t="s">
        <v>37</v>
      </c>
      <c r="AX727" s="16" t="s">
        <v>22</v>
      </c>
      <c r="AY727" s="255" t="s">
        <v>236</v>
      </c>
    </row>
    <row r="728" spans="1:65" s="2" customFormat="1" ht="22.8">
      <c r="A728" s="36"/>
      <c r="B728" s="37"/>
      <c r="C728" s="196" t="s">
        <v>913</v>
      </c>
      <c r="D728" s="196" t="s">
        <v>238</v>
      </c>
      <c r="E728" s="197" t="s">
        <v>914</v>
      </c>
      <c r="F728" s="198" t="s">
        <v>915</v>
      </c>
      <c r="G728" s="199" t="s">
        <v>463</v>
      </c>
      <c r="H728" s="200">
        <v>0.45</v>
      </c>
      <c r="I728" s="201"/>
      <c r="J728" s="202">
        <f>ROUND(I728*H728,2)</f>
        <v>0</v>
      </c>
      <c r="K728" s="198" t="s">
        <v>242</v>
      </c>
      <c r="L728" s="41"/>
      <c r="M728" s="203" t="s">
        <v>20</v>
      </c>
      <c r="N728" s="204" t="s">
        <v>47</v>
      </c>
      <c r="O728" s="66"/>
      <c r="P728" s="205">
        <f>O728*H728</f>
        <v>0</v>
      </c>
      <c r="Q728" s="205">
        <v>5.2412500000000002E-3</v>
      </c>
      <c r="R728" s="205">
        <f>Q728*H728</f>
        <v>2.3585625E-3</v>
      </c>
      <c r="S728" s="205">
        <v>0.38400000000000001</v>
      </c>
      <c r="T728" s="206">
        <f>S728*H728</f>
        <v>0.17280000000000001</v>
      </c>
      <c r="U728" s="36"/>
      <c r="V728" s="36"/>
      <c r="W728" s="36"/>
      <c r="X728" s="36"/>
      <c r="Y728" s="36"/>
      <c r="Z728" s="36"/>
      <c r="AA728" s="36"/>
      <c r="AB728" s="36"/>
      <c r="AC728" s="36"/>
      <c r="AD728" s="36"/>
      <c r="AE728" s="36"/>
      <c r="AR728" s="207" t="s">
        <v>243</v>
      </c>
      <c r="AT728" s="207" t="s">
        <v>238</v>
      </c>
      <c r="AU728" s="207" t="s">
        <v>83</v>
      </c>
      <c r="AY728" s="19" t="s">
        <v>236</v>
      </c>
      <c r="BE728" s="208">
        <f>IF(N728="základní",J728,0)</f>
        <v>0</v>
      </c>
      <c r="BF728" s="208">
        <f>IF(N728="snížená",J728,0)</f>
        <v>0</v>
      </c>
      <c r="BG728" s="208">
        <f>IF(N728="zákl. přenesená",J728,0)</f>
        <v>0</v>
      </c>
      <c r="BH728" s="208">
        <f>IF(N728="sníž. přenesená",J728,0)</f>
        <v>0</v>
      </c>
      <c r="BI728" s="208">
        <f>IF(N728="nulová",J728,0)</f>
        <v>0</v>
      </c>
      <c r="BJ728" s="19" t="s">
        <v>22</v>
      </c>
      <c r="BK728" s="208">
        <f>ROUND(I728*H728,2)</f>
        <v>0</v>
      </c>
      <c r="BL728" s="19" t="s">
        <v>243</v>
      </c>
      <c r="BM728" s="207" t="s">
        <v>916</v>
      </c>
    </row>
    <row r="729" spans="1:65" s="2" customFormat="1" ht="48">
      <c r="A729" s="36"/>
      <c r="B729" s="37"/>
      <c r="C729" s="38"/>
      <c r="D729" s="209" t="s">
        <v>245</v>
      </c>
      <c r="E729" s="38"/>
      <c r="F729" s="210" t="s">
        <v>885</v>
      </c>
      <c r="G729" s="38"/>
      <c r="H729" s="38"/>
      <c r="I729" s="118"/>
      <c r="J729" s="38"/>
      <c r="K729" s="38"/>
      <c r="L729" s="41"/>
      <c r="M729" s="211"/>
      <c r="N729" s="212"/>
      <c r="O729" s="66"/>
      <c r="P729" s="66"/>
      <c r="Q729" s="66"/>
      <c r="R729" s="66"/>
      <c r="S729" s="66"/>
      <c r="T729" s="67"/>
      <c r="U729" s="36"/>
      <c r="V729" s="36"/>
      <c r="W729" s="36"/>
      <c r="X729" s="36"/>
      <c r="Y729" s="36"/>
      <c r="Z729" s="36"/>
      <c r="AA729" s="36"/>
      <c r="AB729" s="36"/>
      <c r="AC729" s="36"/>
      <c r="AD729" s="36"/>
      <c r="AE729" s="36"/>
      <c r="AT729" s="19" t="s">
        <v>245</v>
      </c>
      <c r="AU729" s="19" t="s">
        <v>83</v>
      </c>
    </row>
    <row r="730" spans="1:65" s="13" customFormat="1" ht="10.199999999999999">
      <c r="B730" s="213"/>
      <c r="C730" s="214"/>
      <c r="D730" s="209" t="s">
        <v>247</v>
      </c>
      <c r="E730" s="215" t="s">
        <v>20</v>
      </c>
      <c r="F730" s="216" t="s">
        <v>304</v>
      </c>
      <c r="G730" s="214"/>
      <c r="H730" s="215" t="s">
        <v>20</v>
      </c>
      <c r="I730" s="217"/>
      <c r="J730" s="214"/>
      <c r="K730" s="214"/>
      <c r="L730" s="218"/>
      <c r="M730" s="219"/>
      <c r="N730" s="220"/>
      <c r="O730" s="220"/>
      <c r="P730" s="220"/>
      <c r="Q730" s="220"/>
      <c r="R730" s="220"/>
      <c r="S730" s="220"/>
      <c r="T730" s="221"/>
      <c r="AT730" s="222" t="s">
        <v>247</v>
      </c>
      <c r="AU730" s="222" t="s">
        <v>83</v>
      </c>
      <c r="AV730" s="13" t="s">
        <v>22</v>
      </c>
      <c r="AW730" s="13" t="s">
        <v>37</v>
      </c>
      <c r="AX730" s="13" t="s">
        <v>76</v>
      </c>
      <c r="AY730" s="222" t="s">
        <v>236</v>
      </c>
    </row>
    <row r="731" spans="1:65" s="13" customFormat="1" ht="10.199999999999999">
      <c r="B731" s="213"/>
      <c r="C731" s="214"/>
      <c r="D731" s="209" t="s">
        <v>247</v>
      </c>
      <c r="E731" s="215" t="s">
        <v>20</v>
      </c>
      <c r="F731" s="216" t="s">
        <v>783</v>
      </c>
      <c r="G731" s="214"/>
      <c r="H731" s="215" t="s">
        <v>20</v>
      </c>
      <c r="I731" s="217"/>
      <c r="J731" s="214"/>
      <c r="K731" s="214"/>
      <c r="L731" s="218"/>
      <c r="M731" s="219"/>
      <c r="N731" s="220"/>
      <c r="O731" s="220"/>
      <c r="P731" s="220"/>
      <c r="Q731" s="220"/>
      <c r="R731" s="220"/>
      <c r="S731" s="220"/>
      <c r="T731" s="221"/>
      <c r="AT731" s="222" t="s">
        <v>247</v>
      </c>
      <c r="AU731" s="222" t="s">
        <v>83</v>
      </c>
      <c r="AV731" s="13" t="s">
        <v>22</v>
      </c>
      <c r="AW731" s="13" t="s">
        <v>37</v>
      </c>
      <c r="AX731" s="13" t="s">
        <v>76</v>
      </c>
      <c r="AY731" s="222" t="s">
        <v>236</v>
      </c>
    </row>
    <row r="732" spans="1:65" s="13" customFormat="1" ht="10.199999999999999">
      <c r="B732" s="213"/>
      <c r="C732" s="214"/>
      <c r="D732" s="209" t="s">
        <v>247</v>
      </c>
      <c r="E732" s="215" t="s">
        <v>20</v>
      </c>
      <c r="F732" s="216" t="s">
        <v>797</v>
      </c>
      <c r="G732" s="214"/>
      <c r="H732" s="215" t="s">
        <v>20</v>
      </c>
      <c r="I732" s="217"/>
      <c r="J732" s="214"/>
      <c r="K732" s="214"/>
      <c r="L732" s="218"/>
      <c r="M732" s="219"/>
      <c r="N732" s="220"/>
      <c r="O732" s="220"/>
      <c r="P732" s="220"/>
      <c r="Q732" s="220"/>
      <c r="R732" s="220"/>
      <c r="S732" s="220"/>
      <c r="T732" s="221"/>
      <c r="AT732" s="222" t="s">
        <v>247</v>
      </c>
      <c r="AU732" s="222" t="s">
        <v>83</v>
      </c>
      <c r="AV732" s="13" t="s">
        <v>22</v>
      </c>
      <c r="AW732" s="13" t="s">
        <v>37</v>
      </c>
      <c r="AX732" s="13" t="s">
        <v>76</v>
      </c>
      <c r="AY732" s="222" t="s">
        <v>236</v>
      </c>
    </row>
    <row r="733" spans="1:65" s="14" customFormat="1" ht="10.199999999999999">
      <c r="B733" s="223"/>
      <c r="C733" s="224"/>
      <c r="D733" s="209" t="s">
        <v>247</v>
      </c>
      <c r="E733" s="225" t="s">
        <v>20</v>
      </c>
      <c r="F733" s="226" t="s">
        <v>917</v>
      </c>
      <c r="G733" s="224"/>
      <c r="H733" s="227">
        <v>0.3</v>
      </c>
      <c r="I733" s="228"/>
      <c r="J733" s="224"/>
      <c r="K733" s="224"/>
      <c r="L733" s="229"/>
      <c r="M733" s="230"/>
      <c r="N733" s="231"/>
      <c r="O733" s="231"/>
      <c r="P733" s="231"/>
      <c r="Q733" s="231"/>
      <c r="R733" s="231"/>
      <c r="S733" s="231"/>
      <c r="T733" s="232"/>
      <c r="AT733" s="233" t="s">
        <v>247</v>
      </c>
      <c r="AU733" s="233" t="s">
        <v>83</v>
      </c>
      <c r="AV733" s="14" t="s">
        <v>83</v>
      </c>
      <c r="AW733" s="14" t="s">
        <v>37</v>
      </c>
      <c r="AX733" s="14" t="s">
        <v>76</v>
      </c>
      <c r="AY733" s="233" t="s">
        <v>236</v>
      </c>
    </row>
    <row r="734" spans="1:65" s="14" customFormat="1" ht="10.199999999999999">
      <c r="B734" s="223"/>
      <c r="C734" s="224"/>
      <c r="D734" s="209" t="s">
        <v>247</v>
      </c>
      <c r="E734" s="225" t="s">
        <v>20</v>
      </c>
      <c r="F734" s="226" t="s">
        <v>906</v>
      </c>
      <c r="G734" s="224"/>
      <c r="H734" s="227">
        <v>0.15</v>
      </c>
      <c r="I734" s="228"/>
      <c r="J734" s="224"/>
      <c r="K734" s="224"/>
      <c r="L734" s="229"/>
      <c r="M734" s="230"/>
      <c r="N734" s="231"/>
      <c r="O734" s="231"/>
      <c r="P734" s="231"/>
      <c r="Q734" s="231"/>
      <c r="R734" s="231"/>
      <c r="S734" s="231"/>
      <c r="T734" s="232"/>
      <c r="AT734" s="233" t="s">
        <v>247</v>
      </c>
      <c r="AU734" s="233" t="s">
        <v>83</v>
      </c>
      <c r="AV734" s="14" t="s">
        <v>83</v>
      </c>
      <c r="AW734" s="14" t="s">
        <v>37</v>
      </c>
      <c r="AX734" s="14" t="s">
        <v>76</v>
      </c>
      <c r="AY734" s="233" t="s">
        <v>236</v>
      </c>
    </row>
    <row r="735" spans="1:65" s="16" customFormat="1" ht="10.199999999999999">
      <c r="B735" s="245"/>
      <c r="C735" s="246"/>
      <c r="D735" s="209" t="s">
        <v>247</v>
      </c>
      <c r="E735" s="247" t="s">
        <v>20</v>
      </c>
      <c r="F735" s="248" t="s">
        <v>309</v>
      </c>
      <c r="G735" s="246"/>
      <c r="H735" s="249">
        <v>0.45</v>
      </c>
      <c r="I735" s="250"/>
      <c r="J735" s="246"/>
      <c r="K735" s="246"/>
      <c r="L735" s="251"/>
      <c r="M735" s="252"/>
      <c r="N735" s="253"/>
      <c r="O735" s="253"/>
      <c r="P735" s="253"/>
      <c r="Q735" s="253"/>
      <c r="R735" s="253"/>
      <c r="S735" s="253"/>
      <c r="T735" s="254"/>
      <c r="AT735" s="255" t="s">
        <v>247</v>
      </c>
      <c r="AU735" s="255" t="s">
        <v>83</v>
      </c>
      <c r="AV735" s="16" t="s">
        <v>243</v>
      </c>
      <c r="AW735" s="16" t="s">
        <v>37</v>
      </c>
      <c r="AX735" s="16" t="s">
        <v>22</v>
      </c>
      <c r="AY735" s="255" t="s">
        <v>236</v>
      </c>
    </row>
    <row r="736" spans="1:65" s="2" customFormat="1" ht="22.8">
      <c r="A736" s="36"/>
      <c r="B736" s="37"/>
      <c r="C736" s="196" t="s">
        <v>918</v>
      </c>
      <c r="D736" s="196" t="s">
        <v>238</v>
      </c>
      <c r="E736" s="197" t="s">
        <v>919</v>
      </c>
      <c r="F736" s="198" t="s">
        <v>920</v>
      </c>
      <c r="G736" s="199" t="s">
        <v>463</v>
      </c>
      <c r="H736" s="200">
        <v>0.68</v>
      </c>
      <c r="I736" s="201"/>
      <c r="J736" s="202">
        <f>ROUND(I736*H736,2)</f>
        <v>0</v>
      </c>
      <c r="K736" s="198" t="s">
        <v>242</v>
      </c>
      <c r="L736" s="41"/>
      <c r="M736" s="203" t="s">
        <v>20</v>
      </c>
      <c r="N736" s="204" t="s">
        <v>47</v>
      </c>
      <c r="O736" s="66"/>
      <c r="P736" s="205">
        <f>O736*H736</f>
        <v>0</v>
      </c>
      <c r="Q736" s="205">
        <v>6.2199999999999998E-3</v>
      </c>
      <c r="R736" s="205">
        <f>Q736*H736</f>
        <v>4.2296E-3</v>
      </c>
      <c r="S736" s="205">
        <v>0.502</v>
      </c>
      <c r="T736" s="206">
        <f>S736*H736</f>
        <v>0.34136000000000005</v>
      </c>
      <c r="U736" s="36"/>
      <c r="V736" s="36"/>
      <c r="W736" s="36"/>
      <c r="X736" s="36"/>
      <c r="Y736" s="36"/>
      <c r="Z736" s="36"/>
      <c r="AA736" s="36"/>
      <c r="AB736" s="36"/>
      <c r="AC736" s="36"/>
      <c r="AD736" s="36"/>
      <c r="AE736" s="36"/>
      <c r="AR736" s="207" t="s">
        <v>243</v>
      </c>
      <c r="AT736" s="207" t="s">
        <v>238</v>
      </c>
      <c r="AU736" s="207" t="s">
        <v>83</v>
      </c>
      <c r="AY736" s="19" t="s">
        <v>236</v>
      </c>
      <c r="BE736" s="208">
        <f>IF(N736="základní",J736,0)</f>
        <v>0</v>
      </c>
      <c r="BF736" s="208">
        <f>IF(N736="snížená",J736,0)</f>
        <v>0</v>
      </c>
      <c r="BG736" s="208">
        <f>IF(N736="zákl. přenesená",J736,0)</f>
        <v>0</v>
      </c>
      <c r="BH736" s="208">
        <f>IF(N736="sníž. přenesená",J736,0)</f>
        <v>0</v>
      </c>
      <c r="BI736" s="208">
        <f>IF(N736="nulová",J736,0)</f>
        <v>0</v>
      </c>
      <c r="BJ736" s="19" t="s">
        <v>22</v>
      </c>
      <c r="BK736" s="208">
        <f>ROUND(I736*H736,2)</f>
        <v>0</v>
      </c>
      <c r="BL736" s="19" t="s">
        <v>243</v>
      </c>
      <c r="BM736" s="207" t="s">
        <v>921</v>
      </c>
    </row>
    <row r="737" spans="1:65" s="2" customFormat="1" ht="48">
      <c r="A737" s="36"/>
      <c r="B737" s="37"/>
      <c r="C737" s="38"/>
      <c r="D737" s="209" t="s">
        <v>245</v>
      </c>
      <c r="E737" s="38"/>
      <c r="F737" s="210" t="s">
        <v>885</v>
      </c>
      <c r="G737" s="38"/>
      <c r="H737" s="38"/>
      <c r="I737" s="118"/>
      <c r="J737" s="38"/>
      <c r="K737" s="38"/>
      <c r="L737" s="41"/>
      <c r="M737" s="211"/>
      <c r="N737" s="212"/>
      <c r="O737" s="66"/>
      <c r="P737" s="66"/>
      <c r="Q737" s="66"/>
      <c r="R737" s="66"/>
      <c r="S737" s="66"/>
      <c r="T737" s="67"/>
      <c r="U737" s="36"/>
      <c r="V737" s="36"/>
      <c r="W737" s="36"/>
      <c r="X737" s="36"/>
      <c r="Y737" s="36"/>
      <c r="Z737" s="36"/>
      <c r="AA737" s="36"/>
      <c r="AB737" s="36"/>
      <c r="AC737" s="36"/>
      <c r="AD737" s="36"/>
      <c r="AE737" s="36"/>
      <c r="AT737" s="19" t="s">
        <v>245</v>
      </c>
      <c r="AU737" s="19" t="s">
        <v>83</v>
      </c>
    </row>
    <row r="738" spans="1:65" s="13" customFormat="1" ht="10.199999999999999">
      <c r="B738" s="213"/>
      <c r="C738" s="214"/>
      <c r="D738" s="209" t="s">
        <v>247</v>
      </c>
      <c r="E738" s="215" t="s">
        <v>20</v>
      </c>
      <c r="F738" s="216" t="s">
        <v>783</v>
      </c>
      <c r="G738" s="214"/>
      <c r="H738" s="215" t="s">
        <v>20</v>
      </c>
      <c r="I738" s="217"/>
      <c r="J738" s="214"/>
      <c r="K738" s="214"/>
      <c r="L738" s="218"/>
      <c r="M738" s="219"/>
      <c r="N738" s="220"/>
      <c r="O738" s="220"/>
      <c r="P738" s="220"/>
      <c r="Q738" s="220"/>
      <c r="R738" s="220"/>
      <c r="S738" s="220"/>
      <c r="T738" s="221"/>
      <c r="AT738" s="222" t="s">
        <v>247</v>
      </c>
      <c r="AU738" s="222" t="s">
        <v>83</v>
      </c>
      <c r="AV738" s="13" t="s">
        <v>22</v>
      </c>
      <c r="AW738" s="13" t="s">
        <v>37</v>
      </c>
      <c r="AX738" s="13" t="s">
        <v>76</v>
      </c>
      <c r="AY738" s="222" t="s">
        <v>236</v>
      </c>
    </row>
    <row r="739" spans="1:65" s="13" customFormat="1" ht="10.199999999999999">
      <c r="B739" s="213"/>
      <c r="C739" s="214"/>
      <c r="D739" s="209" t="s">
        <v>247</v>
      </c>
      <c r="E739" s="215" t="s">
        <v>20</v>
      </c>
      <c r="F739" s="216" t="s">
        <v>860</v>
      </c>
      <c r="G739" s="214"/>
      <c r="H739" s="215" t="s">
        <v>20</v>
      </c>
      <c r="I739" s="217"/>
      <c r="J739" s="214"/>
      <c r="K739" s="214"/>
      <c r="L739" s="218"/>
      <c r="M739" s="219"/>
      <c r="N739" s="220"/>
      <c r="O739" s="220"/>
      <c r="P739" s="220"/>
      <c r="Q739" s="220"/>
      <c r="R739" s="220"/>
      <c r="S739" s="220"/>
      <c r="T739" s="221"/>
      <c r="AT739" s="222" t="s">
        <v>247</v>
      </c>
      <c r="AU739" s="222" t="s">
        <v>83</v>
      </c>
      <c r="AV739" s="13" t="s">
        <v>22</v>
      </c>
      <c r="AW739" s="13" t="s">
        <v>37</v>
      </c>
      <c r="AX739" s="13" t="s">
        <v>76</v>
      </c>
      <c r="AY739" s="222" t="s">
        <v>236</v>
      </c>
    </row>
    <row r="740" spans="1:65" s="13" customFormat="1" ht="10.199999999999999">
      <c r="B740" s="213"/>
      <c r="C740" s="214"/>
      <c r="D740" s="209" t="s">
        <v>247</v>
      </c>
      <c r="E740" s="215" t="s">
        <v>20</v>
      </c>
      <c r="F740" s="216" t="s">
        <v>304</v>
      </c>
      <c r="G740" s="214"/>
      <c r="H740" s="215" t="s">
        <v>20</v>
      </c>
      <c r="I740" s="217"/>
      <c r="J740" s="214"/>
      <c r="K740" s="214"/>
      <c r="L740" s="218"/>
      <c r="M740" s="219"/>
      <c r="N740" s="220"/>
      <c r="O740" s="220"/>
      <c r="P740" s="220"/>
      <c r="Q740" s="220"/>
      <c r="R740" s="220"/>
      <c r="S740" s="220"/>
      <c r="T740" s="221"/>
      <c r="AT740" s="222" t="s">
        <v>247</v>
      </c>
      <c r="AU740" s="222" t="s">
        <v>83</v>
      </c>
      <c r="AV740" s="13" t="s">
        <v>22</v>
      </c>
      <c r="AW740" s="13" t="s">
        <v>37</v>
      </c>
      <c r="AX740" s="13" t="s">
        <v>76</v>
      </c>
      <c r="AY740" s="222" t="s">
        <v>236</v>
      </c>
    </row>
    <row r="741" spans="1:65" s="14" customFormat="1" ht="10.199999999999999">
      <c r="B741" s="223"/>
      <c r="C741" s="224"/>
      <c r="D741" s="209" t="s">
        <v>247</v>
      </c>
      <c r="E741" s="225" t="s">
        <v>20</v>
      </c>
      <c r="F741" s="226" t="s">
        <v>911</v>
      </c>
      <c r="G741" s="224"/>
      <c r="H741" s="227">
        <v>0.34</v>
      </c>
      <c r="I741" s="228"/>
      <c r="J741" s="224"/>
      <c r="K741" s="224"/>
      <c r="L741" s="229"/>
      <c r="M741" s="230"/>
      <c r="N741" s="231"/>
      <c r="O741" s="231"/>
      <c r="P741" s="231"/>
      <c r="Q741" s="231"/>
      <c r="R741" s="231"/>
      <c r="S741" s="231"/>
      <c r="T741" s="232"/>
      <c r="AT741" s="233" t="s">
        <v>247</v>
      </c>
      <c r="AU741" s="233" t="s">
        <v>83</v>
      </c>
      <c r="AV741" s="14" t="s">
        <v>83</v>
      </c>
      <c r="AW741" s="14" t="s">
        <v>37</v>
      </c>
      <c r="AX741" s="14" t="s">
        <v>76</v>
      </c>
      <c r="AY741" s="233" t="s">
        <v>236</v>
      </c>
    </row>
    <row r="742" spans="1:65" s="13" customFormat="1" ht="10.199999999999999">
      <c r="B742" s="213"/>
      <c r="C742" s="214"/>
      <c r="D742" s="209" t="s">
        <v>247</v>
      </c>
      <c r="E742" s="215" t="s">
        <v>20</v>
      </c>
      <c r="F742" s="216" t="s">
        <v>307</v>
      </c>
      <c r="G742" s="214"/>
      <c r="H742" s="215" t="s">
        <v>20</v>
      </c>
      <c r="I742" s="217"/>
      <c r="J742" s="214"/>
      <c r="K742" s="214"/>
      <c r="L742" s="218"/>
      <c r="M742" s="219"/>
      <c r="N742" s="220"/>
      <c r="O742" s="220"/>
      <c r="P742" s="220"/>
      <c r="Q742" s="220"/>
      <c r="R742" s="220"/>
      <c r="S742" s="220"/>
      <c r="T742" s="221"/>
      <c r="AT742" s="222" t="s">
        <v>247</v>
      </c>
      <c r="AU742" s="222" t="s">
        <v>83</v>
      </c>
      <c r="AV742" s="13" t="s">
        <v>22</v>
      </c>
      <c r="AW742" s="13" t="s">
        <v>37</v>
      </c>
      <c r="AX742" s="13" t="s">
        <v>76</v>
      </c>
      <c r="AY742" s="222" t="s">
        <v>236</v>
      </c>
    </row>
    <row r="743" spans="1:65" s="14" customFormat="1" ht="10.199999999999999">
      <c r="B743" s="223"/>
      <c r="C743" s="224"/>
      <c r="D743" s="209" t="s">
        <v>247</v>
      </c>
      <c r="E743" s="225" t="s">
        <v>20</v>
      </c>
      <c r="F743" s="226" t="s">
        <v>911</v>
      </c>
      <c r="G743" s="224"/>
      <c r="H743" s="227">
        <v>0.34</v>
      </c>
      <c r="I743" s="228"/>
      <c r="J743" s="224"/>
      <c r="K743" s="224"/>
      <c r="L743" s="229"/>
      <c r="M743" s="230"/>
      <c r="N743" s="231"/>
      <c r="O743" s="231"/>
      <c r="P743" s="231"/>
      <c r="Q743" s="231"/>
      <c r="R743" s="231"/>
      <c r="S743" s="231"/>
      <c r="T743" s="232"/>
      <c r="AT743" s="233" t="s">
        <v>247</v>
      </c>
      <c r="AU743" s="233" t="s">
        <v>83</v>
      </c>
      <c r="AV743" s="14" t="s">
        <v>83</v>
      </c>
      <c r="AW743" s="14" t="s">
        <v>37</v>
      </c>
      <c r="AX743" s="14" t="s">
        <v>76</v>
      </c>
      <c r="AY743" s="233" t="s">
        <v>236</v>
      </c>
    </row>
    <row r="744" spans="1:65" s="16" customFormat="1" ht="10.199999999999999">
      <c r="B744" s="245"/>
      <c r="C744" s="246"/>
      <c r="D744" s="209" t="s">
        <v>247</v>
      </c>
      <c r="E744" s="247" t="s">
        <v>20</v>
      </c>
      <c r="F744" s="248" t="s">
        <v>309</v>
      </c>
      <c r="G744" s="246"/>
      <c r="H744" s="249">
        <v>0.68</v>
      </c>
      <c r="I744" s="250"/>
      <c r="J744" s="246"/>
      <c r="K744" s="246"/>
      <c r="L744" s="251"/>
      <c r="M744" s="252"/>
      <c r="N744" s="253"/>
      <c r="O744" s="253"/>
      <c r="P744" s="253"/>
      <c r="Q744" s="253"/>
      <c r="R744" s="253"/>
      <c r="S744" s="253"/>
      <c r="T744" s="254"/>
      <c r="AT744" s="255" t="s">
        <v>247</v>
      </c>
      <c r="AU744" s="255" t="s">
        <v>83</v>
      </c>
      <c r="AV744" s="16" t="s">
        <v>243</v>
      </c>
      <c r="AW744" s="16" t="s">
        <v>37</v>
      </c>
      <c r="AX744" s="16" t="s">
        <v>22</v>
      </c>
      <c r="AY744" s="255" t="s">
        <v>236</v>
      </c>
    </row>
    <row r="745" spans="1:65" s="2" customFormat="1" ht="22.8">
      <c r="A745" s="36"/>
      <c r="B745" s="37"/>
      <c r="C745" s="196" t="s">
        <v>922</v>
      </c>
      <c r="D745" s="196" t="s">
        <v>238</v>
      </c>
      <c r="E745" s="197" t="s">
        <v>923</v>
      </c>
      <c r="F745" s="198" t="s">
        <v>924</v>
      </c>
      <c r="G745" s="199" t="s">
        <v>328</v>
      </c>
      <c r="H745" s="200">
        <v>259.8</v>
      </c>
      <c r="I745" s="201"/>
      <c r="J745" s="202">
        <f>ROUND(I745*H745,2)</f>
        <v>0</v>
      </c>
      <c r="K745" s="198" t="s">
        <v>242</v>
      </c>
      <c r="L745" s="41"/>
      <c r="M745" s="203" t="s">
        <v>20</v>
      </c>
      <c r="N745" s="204" t="s">
        <v>47</v>
      </c>
      <c r="O745" s="66"/>
      <c r="P745" s="205">
        <f>O745*H745</f>
        <v>0</v>
      </c>
      <c r="Q745" s="205">
        <v>0</v>
      </c>
      <c r="R745" s="205">
        <f>Q745*H745</f>
        <v>0</v>
      </c>
      <c r="S745" s="205">
        <v>0.01</v>
      </c>
      <c r="T745" s="206">
        <f>S745*H745</f>
        <v>2.5980000000000003</v>
      </c>
      <c r="U745" s="36"/>
      <c r="V745" s="36"/>
      <c r="W745" s="36"/>
      <c r="X745" s="36"/>
      <c r="Y745" s="36"/>
      <c r="Z745" s="36"/>
      <c r="AA745" s="36"/>
      <c r="AB745" s="36"/>
      <c r="AC745" s="36"/>
      <c r="AD745" s="36"/>
      <c r="AE745" s="36"/>
      <c r="AR745" s="207" t="s">
        <v>243</v>
      </c>
      <c r="AT745" s="207" t="s">
        <v>238</v>
      </c>
      <c r="AU745" s="207" t="s">
        <v>83</v>
      </c>
      <c r="AY745" s="19" t="s">
        <v>236</v>
      </c>
      <c r="BE745" s="208">
        <f>IF(N745="základní",J745,0)</f>
        <v>0</v>
      </c>
      <c r="BF745" s="208">
        <f>IF(N745="snížená",J745,0)</f>
        <v>0</v>
      </c>
      <c r="BG745" s="208">
        <f>IF(N745="zákl. přenesená",J745,0)</f>
        <v>0</v>
      </c>
      <c r="BH745" s="208">
        <f>IF(N745="sníž. přenesená",J745,0)</f>
        <v>0</v>
      </c>
      <c r="BI745" s="208">
        <f>IF(N745="nulová",J745,0)</f>
        <v>0</v>
      </c>
      <c r="BJ745" s="19" t="s">
        <v>22</v>
      </c>
      <c r="BK745" s="208">
        <f>ROUND(I745*H745,2)</f>
        <v>0</v>
      </c>
      <c r="BL745" s="19" t="s">
        <v>243</v>
      </c>
      <c r="BM745" s="207" t="s">
        <v>925</v>
      </c>
    </row>
    <row r="746" spans="1:65" s="2" customFormat="1" ht="28.8">
      <c r="A746" s="36"/>
      <c r="B746" s="37"/>
      <c r="C746" s="38"/>
      <c r="D746" s="209" t="s">
        <v>245</v>
      </c>
      <c r="E746" s="38"/>
      <c r="F746" s="210" t="s">
        <v>926</v>
      </c>
      <c r="G746" s="38"/>
      <c r="H746" s="38"/>
      <c r="I746" s="118"/>
      <c r="J746" s="38"/>
      <c r="K746" s="38"/>
      <c r="L746" s="41"/>
      <c r="M746" s="211"/>
      <c r="N746" s="212"/>
      <c r="O746" s="66"/>
      <c r="P746" s="66"/>
      <c r="Q746" s="66"/>
      <c r="R746" s="66"/>
      <c r="S746" s="66"/>
      <c r="T746" s="67"/>
      <c r="U746" s="36"/>
      <c r="V746" s="36"/>
      <c r="W746" s="36"/>
      <c r="X746" s="36"/>
      <c r="Y746" s="36"/>
      <c r="Z746" s="36"/>
      <c r="AA746" s="36"/>
      <c r="AB746" s="36"/>
      <c r="AC746" s="36"/>
      <c r="AD746" s="36"/>
      <c r="AE746" s="36"/>
      <c r="AT746" s="19" t="s">
        <v>245</v>
      </c>
      <c r="AU746" s="19" t="s">
        <v>83</v>
      </c>
    </row>
    <row r="747" spans="1:65" s="13" customFormat="1" ht="10.199999999999999">
      <c r="B747" s="213"/>
      <c r="C747" s="214"/>
      <c r="D747" s="209" t="s">
        <v>247</v>
      </c>
      <c r="E747" s="215" t="s">
        <v>20</v>
      </c>
      <c r="F747" s="216" t="s">
        <v>304</v>
      </c>
      <c r="G747" s="214"/>
      <c r="H747" s="215" t="s">
        <v>20</v>
      </c>
      <c r="I747" s="217"/>
      <c r="J747" s="214"/>
      <c r="K747" s="214"/>
      <c r="L747" s="218"/>
      <c r="M747" s="219"/>
      <c r="N747" s="220"/>
      <c r="O747" s="220"/>
      <c r="P747" s="220"/>
      <c r="Q747" s="220"/>
      <c r="R747" s="220"/>
      <c r="S747" s="220"/>
      <c r="T747" s="221"/>
      <c r="AT747" s="222" t="s">
        <v>247</v>
      </c>
      <c r="AU747" s="222" t="s">
        <v>83</v>
      </c>
      <c r="AV747" s="13" t="s">
        <v>22</v>
      </c>
      <c r="AW747" s="13" t="s">
        <v>37</v>
      </c>
      <c r="AX747" s="13" t="s">
        <v>76</v>
      </c>
      <c r="AY747" s="222" t="s">
        <v>236</v>
      </c>
    </row>
    <row r="748" spans="1:65" s="14" customFormat="1" ht="10.199999999999999">
      <c r="B748" s="223"/>
      <c r="C748" s="224"/>
      <c r="D748" s="209" t="s">
        <v>247</v>
      </c>
      <c r="E748" s="225" t="s">
        <v>20</v>
      </c>
      <c r="F748" s="226" t="s">
        <v>927</v>
      </c>
      <c r="G748" s="224"/>
      <c r="H748" s="227">
        <v>138.6</v>
      </c>
      <c r="I748" s="228"/>
      <c r="J748" s="224"/>
      <c r="K748" s="224"/>
      <c r="L748" s="229"/>
      <c r="M748" s="230"/>
      <c r="N748" s="231"/>
      <c r="O748" s="231"/>
      <c r="P748" s="231"/>
      <c r="Q748" s="231"/>
      <c r="R748" s="231"/>
      <c r="S748" s="231"/>
      <c r="T748" s="232"/>
      <c r="AT748" s="233" t="s">
        <v>247</v>
      </c>
      <c r="AU748" s="233" t="s">
        <v>83</v>
      </c>
      <c r="AV748" s="14" t="s">
        <v>83</v>
      </c>
      <c r="AW748" s="14" t="s">
        <v>37</v>
      </c>
      <c r="AX748" s="14" t="s">
        <v>76</v>
      </c>
      <c r="AY748" s="233" t="s">
        <v>236</v>
      </c>
    </row>
    <row r="749" spans="1:65" s="13" customFormat="1" ht="10.199999999999999">
      <c r="B749" s="213"/>
      <c r="C749" s="214"/>
      <c r="D749" s="209" t="s">
        <v>247</v>
      </c>
      <c r="E749" s="215" t="s">
        <v>20</v>
      </c>
      <c r="F749" s="216" t="s">
        <v>307</v>
      </c>
      <c r="G749" s="214"/>
      <c r="H749" s="215" t="s">
        <v>20</v>
      </c>
      <c r="I749" s="217"/>
      <c r="J749" s="214"/>
      <c r="K749" s="214"/>
      <c r="L749" s="218"/>
      <c r="M749" s="219"/>
      <c r="N749" s="220"/>
      <c r="O749" s="220"/>
      <c r="P749" s="220"/>
      <c r="Q749" s="220"/>
      <c r="R749" s="220"/>
      <c r="S749" s="220"/>
      <c r="T749" s="221"/>
      <c r="AT749" s="222" t="s">
        <v>247</v>
      </c>
      <c r="AU749" s="222" t="s">
        <v>83</v>
      </c>
      <c r="AV749" s="13" t="s">
        <v>22</v>
      </c>
      <c r="AW749" s="13" t="s">
        <v>37</v>
      </c>
      <c r="AX749" s="13" t="s">
        <v>76</v>
      </c>
      <c r="AY749" s="222" t="s">
        <v>236</v>
      </c>
    </row>
    <row r="750" spans="1:65" s="14" customFormat="1" ht="10.199999999999999">
      <c r="B750" s="223"/>
      <c r="C750" s="224"/>
      <c r="D750" s="209" t="s">
        <v>247</v>
      </c>
      <c r="E750" s="225" t="s">
        <v>20</v>
      </c>
      <c r="F750" s="226" t="s">
        <v>928</v>
      </c>
      <c r="G750" s="224"/>
      <c r="H750" s="227">
        <v>121.2</v>
      </c>
      <c r="I750" s="228"/>
      <c r="J750" s="224"/>
      <c r="K750" s="224"/>
      <c r="L750" s="229"/>
      <c r="M750" s="230"/>
      <c r="N750" s="231"/>
      <c r="O750" s="231"/>
      <c r="P750" s="231"/>
      <c r="Q750" s="231"/>
      <c r="R750" s="231"/>
      <c r="S750" s="231"/>
      <c r="T750" s="232"/>
      <c r="AT750" s="233" t="s">
        <v>247</v>
      </c>
      <c r="AU750" s="233" t="s">
        <v>83</v>
      </c>
      <c r="AV750" s="14" t="s">
        <v>83</v>
      </c>
      <c r="AW750" s="14" t="s">
        <v>37</v>
      </c>
      <c r="AX750" s="14" t="s">
        <v>76</v>
      </c>
      <c r="AY750" s="233" t="s">
        <v>236</v>
      </c>
    </row>
    <row r="751" spans="1:65" s="16" customFormat="1" ht="10.199999999999999">
      <c r="B751" s="245"/>
      <c r="C751" s="246"/>
      <c r="D751" s="209" t="s">
        <v>247</v>
      </c>
      <c r="E751" s="247" t="s">
        <v>20</v>
      </c>
      <c r="F751" s="248" t="s">
        <v>309</v>
      </c>
      <c r="G751" s="246"/>
      <c r="H751" s="249">
        <v>259.8</v>
      </c>
      <c r="I751" s="250"/>
      <c r="J751" s="246"/>
      <c r="K751" s="246"/>
      <c r="L751" s="251"/>
      <c r="M751" s="252"/>
      <c r="N751" s="253"/>
      <c r="O751" s="253"/>
      <c r="P751" s="253"/>
      <c r="Q751" s="253"/>
      <c r="R751" s="253"/>
      <c r="S751" s="253"/>
      <c r="T751" s="254"/>
      <c r="AT751" s="255" t="s">
        <v>247</v>
      </c>
      <c r="AU751" s="255" t="s">
        <v>83</v>
      </c>
      <c r="AV751" s="16" t="s">
        <v>243</v>
      </c>
      <c r="AW751" s="16" t="s">
        <v>37</v>
      </c>
      <c r="AX751" s="16" t="s">
        <v>22</v>
      </c>
      <c r="AY751" s="255" t="s">
        <v>236</v>
      </c>
    </row>
    <row r="752" spans="1:65" s="2" customFormat="1" ht="22.8">
      <c r="A752" s="36"/>
      <c r="B752" s="37"/>
      <c r="C752" s="196" t="s">
        <v>28</v>
      </c>
      <c r="D752" s="196" t="s">
        <v>238</v>
      </c>
      <c r="E752" s="197" t="s">
        <v>929</v>
      </c>
      <c r="F752" s="198" t="s">
        <v>930</v>
      </c>
      <c r="G752" s="199" t="s">
        <v>328</v>
      </c>
      <c r="H752" s="200">
        <v>22.5</v>
      </c>
      <c r="I752" s="201"/>
      <c r="J752" s="202">
        <f>ROUND(I752*H752,2)</f>
        <v>0</v>
      </c>
      <c r="K752" s="198" t="s">
        <v>242</v>
      </c>
      <c r="L752" s="41"/>
      <c r="M752" s="203" t="s">
        <v>20</v>
      </c>
      <c r="N752" s="204" t="s">
        <v>47</v>
      </c>
      <c r="O752" s="66"/>
      <c r="P752" s="205">
        <f>O752*H752</f>
        <v>0</v>
      </c>
      <c r="Q752" s="205">
        <v>0</v>
      </c>
      <c r="R752" s="205">
        <f>Q752*H752</f>
        <v>0</v>
      </c>
      <c r="S752" s="205">
        <v>0.05</v>
      </c>
      <c r="T752" s="206">
        <f>S752*H752</f>
        <v>1.125</v>
      </c>
      <c r="U752" s="36"/>
      <c r="V752" s="36"/>
      <c r="W752" s="36"/>
      <c r="X752" s="36"/>
      <c r="Y752" s="36"/>
      <c r="Z752" s="36"/>
      <c r="AA752" s="36"/>
      <c r="AB752" s="36"/>
      <c r="AC752" s="36"/>
      <c r="AD752" s="36"/>
      <c r="AE752" s="36"/>
      <c r="AR752" s="207" t="s">
        <v>243</v>
      </c>
      <c r="AT752" s="207" t="s">
        <v>238</v>
      </c>
      <c r="AU752" s="207" t="s">
        <v>83</v>
      </c>
      <c r="AY752" s="19" t="s">
        <v>236</v>
      </c>
      <c r="BE752" s="208">
        <f>IF(N752="základní",J752,0)</f>
        <v>0</v>
      </c>
      <c r="BF752" s="208">
        <f>IF(N752="snížená",J752,0)</f>
        <v>0</v>
      </c>
      <c r="BG752" s="208">
        <f>IF(N752="zákl. přenesená",J752,0)</f>
        <v>0</v>
      </c>
      <c r="BH752" s="208">
        <f>IF(N752="sníž. přenesená",J752,0)</f>
        <v>0</v>
      </c>
      <c r="BI752" s="208">
        <f>IF(N752="nulová",J752,0)</f>
        <v>0</v>
      </c>
      <c r="BJ752" s="19" t="s">
        <v>22</v>
      </c>
      <c r="BK752" s="208">
        <f>ROUND(I752*H752,2)</f>
        <v>0</v>
      </c>
      <c r="BL752" s="19" t="s">
        <v>243</v>
      </c>
      <c r="BM752" s="207" t="s">
        <v>931</v>
      </c>
    </row>
    <row r="753" spans="1:65" s="2" customFormat="1" ht="28.8">
      <c r="A753" s="36"/>
      <c r="B753" s="37"/>
      <c r="C753" s="38"/>
      <c r="D753" s="209" t="s">
        <v>245</v>
      </c>
      <c r="E753" s="38"/>
      <c r="F753" s="210" t="s">
        <v>926</v>
      </c>
      <c r="G753" s="38"/>
      <c r="H753" s="38"/>
      <c r="I753" s="118"/>
      <c r="J753" s="38"/>
      <c r="K753" s="38"/>
      <c r="L753" s="41"/>
      <c r="M753" s="211"/>
      <c r="N753" s="212"/>
      <c r="O753" s="66"/>
      <c r="P753" s="66"/>
      <c r="Q753" s="66"/>
      <c r="R753" s="66"/>
      <c r="S753" s="66"/>
      <c r="T753" s="67"/>
      <c r="U753" s="36"/>
      <c r="V753" s="36"/>
      <c r="W753" s="36"/>
      <c r="X753" s="36"/>
      <c r="Y753" s="36"/>
      <c r="Z753" s="36"/>
      <c r="AA753" s="36"/>
      <c r="AB753" s="36"/>
      <c r="AC753" s="36"/>
      <c r="AD753" s="36"/>
      <c r="AE753" s="36"/>
      <c r="AT753" s="19" t="s">
        <v>245</v>
      </c>
      <c r="AU753" s="19" t="s">
        <v>83</v>
      </c>
    </row>
    <row r="754" spans="1:65" s="13" customFormat="1" ht="10.199999999999999">
      <c r="B754" s="213"/>
      <c r="C754" s="214"/>
      <c r="D754" s="209" t="s">
        <v>247</v>
      </c>
      <c r="E754" s="215" t="s">
        <v>20</v>
      </c>
      <c r="F754" s="216" t="s">
        <v>448</v>
      </c>
      <c r="G754" s="214"/>
      <c r="H754" s="215" t="s">
        <v>20</v>
      </c>
      <c r="I754" s="217"/>
      <c r="J754" s="214"/>
      <c r="K754" s="214"/>
      <c r="L754" s="218"/>
      <c r="M754" s="219"/>
      <c r="N754" s="220"/>
      <c r="O754" s="220"/>
      <c r="P754" s="220"/>
      <c r="Q754" s="220"/>
      <c r="R754" s="220"/>
      <c r="S754" s="220"/>
      <c r="T754" s="221"/>
      <c r="AT754" s="222" t="s">
        <v>247</v>
      </c>
      <c r="AU754" s="222" t="s">
        <v>83</v>
      </c>
      <c r="AV754" s="13" t="s">
        <v>22</v>
      </c>
      <c r="AW754" s="13" t="s">
        <v>37</v>
      </c>
      <c r="AX754" s="13" t="s">
        <v>76</v>
      </c>
      <c r="AY754" s="222" t="s">
        <v>236</v>
      </c>
    </row>
    <row r="755" spans="1:65" s="14" customFormat="1" ht="10.199999999999999">
      <c r="B755" s="223"/>
      <c r="C755" s="224"/>
      <c r="D755" s="209" t="s">
        <v>247</v>
      </c>
      <c r="E755" s="225" t="s">
        <v>20</v>
      </c>
      <c r="F755" s="226" t="s">
        <v>932</v>
      </c>
      <c r="G755" s="224"/>
      <c r="H755" s="227">
        <v>22.5</v>
      </c>
      <c r="I755" s="228"/>
      <c r="J755" s="224"/>
      <c r="K755" s="224"/>
      <c r="L755" s="229"/>
      <c r="M755" s="230"/>
      <c r="N755" s="231"/>
      <c r="O755" s="231"/>
      <c r="P755" s="231"/>
      <c r="Q755" s="231"/>
      <c r="R755" s="231"/>
      <c r="S755" s="231"/>
      <c r="T755" s="232"/>
      <c r="AT755" s="233" t="s">
        <v>247</v>
      </c>
      <c r="AU755" s="233" t="s">
        <v>83</v>
      </c>
      <c r="AV755" s="14" t="s">
        <v>83</v>
      </c>
      <c r="AW755" s="14" t="s">
        <v>37</v>
      </c>
      <c r="AX755" s="14" t="s">
        <v>22</v>
      </c>
      <c r="AY755" s="233" t="s">
        <v>236</v>
      </c>
    </row>
    <row r="756" spans="1:65" s="2" customFormat="1" ht="22.8">
      <c r="A756" s="36"/>
      <c r="B756" s="37"/>
      <c r="C756" s="196" t="s">
        <v>933</v>
      </c>
      <c r="D756" s="196" t="s">
        <v>238</v>
      </c>
      <c r="E756" s="197" t="s">
        <v>934</v>
      </c>
      <c r="F756" s="198" t="s">
        <v>935</v>
      </c>
      <c r="G756" s="199" t="s">
        <v>328</v>
      </c>
      <c r="H756" s="200">
        <v>4345.22</v>
      </c>
      <c r="I756" s="201"/>
      <c r="J756" s="202">
        <f>ROUND(I756*H756,2)</f>
        <v>0</v>
      </c>
      <c r="K756" s="198" t="s">
        <v>242</v>
      </c>
      <c r="L756" s="41"/>
      <c r="M756" s="203" t="s">
        <v>20</v>
      </c>
      <c r="N756" s="204" t="s">
        <v>47</v>
      </c>
      <c r="O756" s="66"/>
      <c r="P756" s="205">
        <f>O756*H756</f>
        <v>0</v>
      </c>
      <c r="Q756" s="205">
        <v>0</v>
      </c>
      <c r="R756" s="205">
        <f>Q756*H756</f>
        <v>0</v>
      </c>
      <c r="S756" s="205">
        <v>0.02</v>
      </c>
      <c r="T756" s="206">
        <f>S756*H756</f>
        <v>86.90440000000001</v>
      </c>
      <c r="U756" s="36"/>
      <c r="V756" s="36"/>
      <c r="W756" s="36"/>
      <c r="X756" s="36"/>
      <c r="Y756" s="36"/>
      <c r="Z756" s="36"/>
      <c r="AA756" s="36"/>
      <c r="AB756" s="36"/>
      <c r="AC756" s="36"/>
      <c r="AD756" s="36"/>
      <c r="AE756" s="36"/>
      <c r="AR756" s="207" t="s">
        <v>243</v>
      </c>
      <c r="AT756" s="207" t="s">
        <v>238</v>
      </c>
      <c r="AU756" s="207" t="s">
        <v>83</v>
      </c>
      <c r="AY756" s="19" t="s">
        <v>236</v>
      </c>
      <c r="BE756" s="208">
        <f>IF(N756="základní",J756,0)</f>
        <v>0</v>
      </c>
      <c r="BF756" s="208">
        <f>IF(N756="snížená",J756,0)</f>
        <v>0</v>
      </c>
      <c r="BG756" s="208">
        <f>IF(N756="zákl. přenesená",J756,0)</f>
        <v>0</v>
      </c>
      <c r="BH756" s="208">
        <f>IF(N756="sníž. přenesená",J756,0)</f>
        <v>0</v>
      </c>
      <c r="BI756" s="208">
        <f>IF(N756="nulová",J756,0)</f>
        <v>0</v>
      </c>
      <c r="BJ756" s="19" t="s">
        <v>22</v>
      </c>
      <c r="BK756" s="208">
        <f>ROUND(I756*H756,2)</f>
        <v>0</v>
      </c>
      <c r="BL756" s="19" t="s">
        <v>243</v>
      </c>
      <c r="BM756" s="207" t="s">
        <v>936</v>
      </c>
    </row>
    <row r="757" spans="1:65" s="2" customFormat="1" ht="28.8">
      <c r="A757" s="36"/>
      <c r="B757" s="37"/>
      <c r="C757" s="38"/>
      <c r="D757" s="209" t="s">
        <v>245</v>
      </c>
      <c r="E757" s="38"/>
      <c r="F757" s="210" t="s">
        <v>926</v>
      </c>
      <c r="G757" s="38"/>
      <c r="H757" s="38"/>
      <c r="I757" s="118"/>
      <c r="J757" s="38"/>
      <c r="K757" s="38"/>
      <c r="L757" s="41"/>
      <c r="M757" s="211"/>
      <c r="N757" s="212"/>
      <c r="O757" s="66"/>
      <c r="P757" s="66"/>
      <c r="Q757" s="66"/>
      <c r="R757" s="66"/>
      <c r="S757" s="66"/>
      <c r="T757" s="67"/>
      <c r="U757" s="36"/>
      <c r="V757" s="36"/>
      <c r="W757" s="36"/>
      <c r="X757" s="36"/>
      <c r="Y757" s="36"/>
      <c r="Z757" s="36"/>
      <c r="AA757" s="36"/>
      <c r="AB757" s="36"/>
      <c r="AC757" s="36"/>
      <c r="AD757" s="36"/>
      <c r="AE757" s="36"/>
      <c r="AT757" s="19" t="s">
        <v>245</v>
      </c>
      <c r="AU757" s="19" t="s">
        <v>83</v>
      </c>
    </row>
    <row r="758" spans="1:65" s="13" customFormat="1" ht="10.199999999999999">
      <c r="B758" s="213"/>
      <c r="C758" s="214"/>
      <c r="D758" s="209" t="s">
        <v>247</v>
      </c>
      <c r="E758" s="215" t="s">
        <v>20</v>
      </c>
      <c r="F758" s="216" t="s">
        <v>304</v>
      </c>
      <c r="G758" s="214"/>
      <c r="H758" s="215" t="s">
        <v>20</v>
      </c>
      <c r="I758" s="217"/>
      <c r="J758" s="214"/>
      <c r="K758" s="214"/>
      <c r="L758" s="218"/>
      <c r="M758" s="219"/>
      <c r="N758" s="220"/>
      <c r="O758" s="220"/>
      <c r="P758" s="220"/>
      <c r="Q758" s="220"/>
      <c r="R758" s="220"/>
      <c r="S758" s="220"/>
      <c r="T758" s="221"/>
      <c r="AT758" s="222" t="s">
        <v>247</v>
      </c>
      <c r="AU758" s="222" t="s">
        <v>83</v>
      </c>
      <c r="AV758" s="13" t="s">
        <v>22</v>
      </c>
      <c r="AW758" s="13" t="s">
        <v>37</v>
      </c>
      <c r="AX758" s="13" t="s">
        <v>76</v>
      </c>
      <c r="AY758" s="222" t="s">
        <v>236</v>
      </c>
    </row>
    <row r="759" spans="1:65" s="13" customFormat="1" ht="10.199999999999999">
      <c r="B759" s="213"/>
      <c r="C759" s="214"/>
      <c r="D759" s="209" t="s">
        <v>247</v>
      </c>
      <c r="E759" s="215" t="s">
        <v>20</v>
      </c>
      <c r="F759" s="216" t="s">
        <v>937</v>
      </c>
      <c r="G759" s="214"/>
      <c r="H759" s="215" t="s">
        <v>20</v>
      </c>
      <c r="I759" s="217"/>
      <c r="J759" s="214"/>
      <c r="K759" s="214"/>
      <c r="L759" s="218"/>
      <c r="M759" s="219"/>
      <c r="N759" s="220"/>
      <c r="O759" s="220"/>
      <c r="P759" s="220"/>
      <c r="Q759" s="220"/>
      <c r="R759" s="220"/>
      <c r="S759" s="220"/>
      <c r="T759" s="221"/>
      <c r="AT759" s="222" t="s">
        <v>247</v>
      </c>
      <c r="AU759" s="222" t="s">
        <v>83</v>
      </c>
      <c r="AV759" s="13" t="s">
        <v>22</v>
      </c>
      <c r="AW759" s="13" t="s">
        <v>37</v>
      </c>
      <c r="AX759" s="13" t="s">
        <v>76</v>
      </c>
      <c r="AY759" s="222" t="s">
        <v>236</v>
      </c>
    </row>
    <row r="760" spans="1:65" s="14" customFormat="1" ht="10.199999999999999">
      <c r="B760" s="223"/>
      <c r="C760" s="224"/>
      <c r="D760" s="209" t="s">
        <v>247</v>
      </c>
      <c r="E760" s="225" t="s">
        <v>20</v>
      </c>
      <c r="F760" s="226" t="s">
        <v>938</v>
      </c>
      <c r="G760" s="224"/>
      <c r="H760" s="227">
        <v>14.012</v>
      </c>
      <c r="I760" s="228"/>
      <c r="J760" s="224"/>
      <c r="K760" s="224"/>
      <c r="L760" s="229"/>
      <c r="M760" s="230"/>
      <c r="N760" s="231"/>
      <c r="O760" s="231"/>
      <c r="P760" s="231"/>
      <c r="Q760" s="231"/>
      <c r="R760" s="231"/>
      <c r="S760" s="231"/>
      <c r="T760" s="232"/>
      <c r="AT760" s="233" t="s">
        <v>247</v>
      </c>
      <c r="AU760" s="233" t="s">
        <v>83</v>
      </c>
      <c r="AV760" s="14" t="s">
        <v>83</v>
      </c>
      <c r="AW760" s="14" t="s">
        <v>37</v>
      </c>
      <c r="AX760" s="14" t="s">
        <v>76</v>
      </c>
      <c r="AY760" s="233" t="s">
        <v>236</v>
      </c>
    </row>
    <row r="761" spans="1:65" s="14" customFormat="1" ht="10.199999999999999">
      <c r="B761" s="223"/>
      <c r="C761" s="224"/>
      <c r="D761" s="209" t="s">
        <v>247</v>
      </c>
      <c r="E761" s="225" t="s">
        <v>20</v>
      </c>
      <c r="F761" s="226" t="s">
        <v>939</v>
      </c>
      <c r="G761" s="224"/>
      <c r="H761" s="227">
        <v>11.3</v>
      </c>
      <c r="I761" s="228"/>
      <c r="J761" s="224"/>
      <c r="K761" s="224"/>
      <c r="L761" s="229"/>
      <c r="M761" s="230"/>
      <c r="N761" s="231"/>
      <c r="O761" s="231"/>
      <c r="P761" s="231"/>
      <c r="Q761" s="231"/>
      <c r="R761" s="231"/>
      <c r="S761" s="231"/>
      <c r="T761" s="232"/>
      <c r="AT761" s="233" t="s">
        <v>247</v>
      </c>
      <c r="AU761" s="233" t="s">
        <v>83</v>
      </c>
      <c r="AV761" s="14" t="s">
        <v>83</v>
      </c>
      <c r="AW761" s="14" t="s">
        <v>37</v>
      </c>
      <c r="AX761" s="14" t="s">
        <v>76</v>
      </c>
      <c r="AY761" s="233" t="s">
        <v>236</v>
      </c>
    </row>
    <row r="762" spans="1:65" s="14" customFormat="1" ht="10.199999999999999">
      <c r="B762" s="223"/>
      <c r="C762" s="224"/>
      <c r="D762" s="209" t="s">
        <v>247</v>
      </c>
      <c r="E762" s="225" t="s">
        <v>20</v>
      </c>
      <c r="F762" s="226" t="s">
        <v>940</v>
      </c>
      <c r="G762" s="224"/>
      <c r="H762" s="227">
        <v>51.021999999999998</v>
      </c>
      <c r="I762" s="228"/>
      <c r="J762" s="224"/>
      <c r="K762" s="224"/>
      <c r="L762" s="229"/>
      <c r="M762" s="230"/>
      <c r="N762" s="231"/>
      <c r="O762" s="231"/>
      <c r="P762" s="231"/>
      <c r="Q762" s="231"/>
      <c r="R762" s="231"/>
      <c r="S762" s="231"/>
      <c r="T762" s="232"/>
      <c r="AT762" s="233" t="s">
        <v>247</v>
      </c>
      <c r="AU762" s="233" t="s">
        <v>83</v>
      </c>
      <c r="AV762" s="14" t="s">
        <v>83</v>
      </c>
      <c r="AW762" s="14" t="s">
        <v>37</v>
      </c>
      <c r="AX762" s="14" t="s">
        <v>76</v>
      </c>
      <c r="AY762" s="233" t="s">
        <v>236</v>
      </c>
    </row>
    <row r="763" spans="1:65" s="14" customFormat="1" ht="10.199999999999999">
      <c r="B763" s="223"/>
      <c r="C763" s="224"/>
      <c r="D763" s="209" t="s">
        <v>247</v>
      </c>
      <c r="E763" s="225" t="s">
        <v>20</v>
      </c>
      <c r="F763" s="226" t="s">
        <v>941</v>
      </c>
      <c r="G763" s="224"/>
      <c r="H763" s="227">
        <v>290.56900000000002</v>
      </c>
      <c r="I763" s="228"/>
      <c r="J763" s="224"/>
      <c r="K763" s="224"/>
      <c r="L763" s="229"/>
      <c r="M763" s="230"/>
      <c r="N763" s="231"/>
      <c r="O763" s="231"/>
      <c r="P763" s="231"/>
      <c r="Q763" s="231"/>
      <c r="R763" s="231"/>
      <c r="S763" s="231"/>
      <c r="T763" s="232"/>
      <c r="AT763" s="233" t="s">
        <v>247</v>
      </c>
      <c r="AU763" s="233" t="s">
        <v>83</v>
      </c>
      <c r="AV763" s="14" t="s">
        <v>83</v>
      </c>
      <c r="AW763" s="14" t="s">
        <v>37</v>
      </c>
      <c r="AX763" s="14" t="s">
        <v>76</v>
      </c>
      <c r="AY763" s="233" t="s">
        <v>236</v>
      </c>
    </row>
    <row r="764" spans="1:65" s="14" customFormat="1" ht="10.199999999999999">
      <c r="B764" s="223"/>
      <c r="C764" s="224"/>
      <c r="D764" s="209" t="s">
        <v>247</v>
      </c>
      <c r="E764" s="225" t="s">
        <v>20</v>
      </c>
      <c r="F764" s="226" t="s">
        <v>942</v>
      </c>
      <c r="G764" s="224"/>
      <c r="H764" s="227">
        <v>92.322000000000003</v>
      </c>
      <c r="I764" s="228"/>
      <c r="J764" s="224"/>
      <c r="K764" s="224"/>
      <c r="L764" s="229"/>
      <c r="M764" s="230"/>
      <c r="N764" s="231"/>
      <c r="O764" s="231"/>
      <c r="P764" s="231"/>
      <c r="Q764" s="231"/>
      <c r="R764" s="231"/>
      <c r="S764" s="231"/>
      <c r="T764" s="232"/>
      <c r="AT764" s="233" t="s">
        <v>247</v>
      </c>
      <c r="AU764" s="233" t="s">
        <v>83</v>
      </c>
      <c r="AV764" s="14" t="s">
        <v>83</v>
      </c>
      <c r="AW764" s="14" t="s">
        <v>37</v>
      </c>
      <c r="AX764" s="14" t="s">
        <v>76</v>
      </c>
      <c r="AY764" s="233" t="s">
        <v>236</v>
      </c>
    </row>
    <row r="765" spans="1:65" s="14" customFormat="1" ht="10.199999999999999">
      <c r="B765" s="223"/>
      <c r="C765" s="224"/>
      <c r="D765" s="209" t="s">
        <v>247</v>
      </c>
      <c r="E765" s="225" t="s">
        <v>20</v>
      </c>
      <c r="F765" s="226" t="s">
        <v>943</v>
      </c>
      <c r="G765" s="224"/>
      <c r="H765" s="227">
        <v>100.35</v>
      </c>
      <c r="I765" s="228"/>
      <c r="J765" s="224"/>
      <c r="K765" s="224"/>
      <c r="L765" s="229"/>
      <c r="M765" s="230"/>
      <c r="N765" s="231"/>
      <c r="O765" s="231"/>
      <c r="P765" s="231"/>
      <c r="Q765" s="231"/>
      <c r="R765" s="231"/>
      <c r="S765" s="231"/>
      <c r="T765" s="232"/>
      <c r="AT765" s="233" t="s">
        <v>247</v>
      </c>
      <c r="AU765" s="233" t="s">
        <v>83</v>
      </c>
      <c r="AV765" s="14" t="s">
        <v>83</v>
      </c>
      <c r="AW765" s="14" t="s">
        <v>37</v>
      </c>
      <c r="AX765" s="14" t="s">
        <v>76</v>
      </c>
      <c r="AY765" s="233" t="s">
        <v>236</v>
      </c>
    </row>
    <row r="766" spans="1:65" s="14" customFormat="1" ht="10.199999999999999">
      <c r="B766" s="223"/>
      <c r="C766" s="224"/>
      <c r="D766" s="209" t="s">
        <v>247</v>
      </c>
      <c r="E766" s="225" t="s">
        <v>20</v>
      </c>
      <c r="F766" s="226" t="s">
        <v>944</v>
      </c>
      <c r="G766" s="224"/>
      <c r="H766" s="227">
        <v>72.430000000000007</v>
      </c>
      <c r="I766" s="228"/>
      <c r="J766" s="224"/>
      <c r="K766" s="224"/>
      <c r="L766" s="229"/>
      <c r="M766" s="230"/>
      <c r="N766" s="231"/>
      <c r="O766" s="231"/>
      <c r="P766" s="231"/>
      <c r="Q766" s="231"/>
      <c r="R766" s="231"/>
      <c r="S766" s="231"/>
      <c r="T766" s="232"/>
      <c r="AT766" s="233" t="s">
        <v>247</v>
      </c>
      <c r="AU766" s="233" t="s">
        <v>83</v>
      </c>
      <c r="AV766" s="14" t="s">
        <v>83</v>
      </c>
      <c r="AW766" s="14" t="s">
        <v>37</v>
      </c>
      <c r="AX766" s="14" t="s">
        <v>76</v>
      </c>
      <c r="AY766" s="233" t="s">
        <v>236</v>
      </c>
    </row>
    <row r="767" spans="1:65" s="14" customFormat="1" ht="10.199999999999999">
      <c r="B767" s="223"/>
      <c r="C767" s="224"/>
      <c r="D767" s="209" t="s">
        <v>247</v>
      </c>
      <c r="E767" s="225" t="s">
        <v>20</v>
      </c>
      <c r="F767" s="226" t="s">
        <v>945</v>
      </c>
      <c r="G767" s="224"/>
      <c r="H767" s="227">
        <v>72.876000000000005</v>
      </c>
      <c r="I767" s="228"/>
      <c r="J767" s="224"/>
      <c r="K767" s="224"/>
      <c r="L767" s="229"/>
      <c r="M767" s="230"/>
      <c r="N767" s="231"/>
      <c r="O767" s="231"/>
      <c r="P767" s="231"/>
      <c r="Q767" s="231"/>
      <c r="R767" s="231"/>
      <c r="S767" s="231"/>
      <c r="T767" s="232"/>
      <c r="AT767" s="233" t="s">
        <v>247</v>
      </c>
      <c r="AU767" s="233" t="s">
        <v>83</v>
      </c>
      <c r="AV767" s="14" t="s">
        <v>83</v>
      </c>
      <c r="AW767" s="14" t="s">
        <v>37</v>
      </c>
      <c r="AX767" s="14" t="s">
        <v>76</v>
      </c>
      <c r="AY767" s="233" t="s">
        <v>236</v>
      </c>
    </row>
    <row r="768" spans="1:65" s="14" customFormat="1" ht="10.199999999999999">
      <c r="B768" s="223"/>
      <c r="C768" s="224"/>
      <c r="D768" s="209" t="s">
        <v>247</v>
      </c>
      <c r="E768" s="225" t="s">
        <v>20</v>
      </c>
      <c r="F768" s="226" t="s">
        <v>946</v>
      </c>
      <c r="G768" s="224"/>
      <c r="H768" s="227">
        <v>107.129</v>
      </c>
      <c r="I768" s="228"/>
      <c r="J768" s="224"/>
      <c r="K768" s="224"/>
      <c r="L768" s="229"/>
      <c r="M768" s="230"/>
      <c r="N768" s="231"/>
      <c r="O768" s="231"/>
      <c r="P768" s="231"/>
      <c r="Q768" s="231"/>
      <c r="R768" s="231"/>
      <c r="S768" s="231"/>
      <c r="T768" s="232"/>
      <c r="AT768" s="233" t="s">
        <v>247</v>
      </c>
      <c r="AU768" s="233" t="s">
        <v>83</v>
      </c>
      <c r="AV768" s="14" t="s">
        <v>83</v>
      </c>
      <c r="AW768" s="14" t="s">
        <v>37</v>
      </c>
      <c r="AX768" s="14" t="s">
        <v>76</v>
      </c>
      <c r="AY768" s="233" t="s">
        <v>236</v>
      </c>
    </row>
    <row r="769" spans="2:51" s="14" customFormat="1" ht="10.199999999999999">
      <c r="B769" s="223"/>
      <c r="C769" s="224"/>
      <c r="D769" s="209" t="s">
        <v>247</v>
      </c>
      <c r="E769" s="225" t="s">
        <v>20</v>
      </c>
      <c r="F769" s="226" t="s">
        <v>947</v>
      </c>
      <c r="G769" s="224"/>
      <c r="H769" s="227">
        <v>82.956000000000003</v>
      </c>
      <c r="I769" s="228"/>
      <c r="J769" s="224"/>
      <c r="K769" s="224"/>
      <c r="L769" s="229"/>
      <c r="M769" s="230"/>
      <c r="N769" s="231"/>
      <c r="O769" s="231"/>
      <c r="P769" s="231"/>
      <c r="Q769" s="231"/>
      <c r="R769" s="231"/>
      <c r="S769" s="231"/>
      <c r="T769" s="232"/>
      <c r="AT769" s="233" t="s">
        <v>247</v>
      </c>
      <c r="AU769" s="233" t="s">
        <v>83</v>
      </c>
      <c r="AV769" s="14" t="s">
        <v>83</v>
      </c>
      <c r="AW769" s="14" t="s">
        <v>37</v>
      </c>
      <c r="AX769" s="14" t="s">
        <v>76</v>
      </c>
      <c r="AY769" s="233" t="s">
        <v>236</v>
      </c>
    </row>
    <row r="770" spans="2:51" s="14" customFormat="1" ht="10.199999999999999">
      <c r="B770" s="223"/>
      <c r="C770" s="224"/>
      <c r="D770" s="209" t="s">
        <v>247</v>
      </c>
      <c r="E770" s="225" t="s">
        <v>20</v>
      </c>
      <c r="F770" s="226" t="s">
        <v>948</v>
      </c>
      <c r="G770" s="224"/>
      <c r="H770" s="227">
        <v>31.617000000000001</v>
      </c>
      <c r="I770" s="228"/>
      <c r="J770" s="224"/>
      <c r="K770" s="224"/>
      <c r="L770" s="229"/>
      <c r="M770" s="230"/>
      <c r="N770" s="231"/>
      <c r="O770" s="231"/>
      <c r="P770" s="231"/>
      <c r="Q770" s="231"/>
      <c r="R770" s="231"/>
      <c r="S770" s="231"/>
      <c r="T770" s="232"/>
      <c r="AT770" s="233" t="s">
        <v>247</v>
      </c>
      <c r="AU770" s="233" t="s">
        <v>83</v>
      </c>
      <c r="AV770" s="14" t="s">
        <v>83</v>
      </c>
      <c r="AW770" s="14" t="s">
        <v>37</v>
      </c>
      <c r="AX770" s="14" t="s">
        <v>76</v>
      </c>
      <c r="AY770" s="233" t="s">
        <v>236</v>
      </c>
    </row>
    <row r="771" spans="2:51" s="14" customFormat="1" ht="10.199999999999999">
      <c r="B771" s="223"/>
      <c r="C771" s="224"/>
      <c r="D771" s="209" t="s">
        <v>247</v>
      </c>
      <c r="E771" s="225" t="s">
        <v>20</v>
      </c>
      <c r="F771" s="226" t="s">
        <v>949</v>
      </c>
      <c r="G771" s="224"/>
      <c r="H771" s="227">
        <v>310.95100000000002</v>
      </c>
      <c r="I771" s="228"/>
      <c r="J771" s="224"/>
      <c r="K771" s="224"/>
      <c r="L771" s="229"/>
      <c r="M771" s="230"/>
      <c r="N771" s="231"/>
      <c r="O771" s="231"/>
      <c r="P771" s="231"/>
      <c r="Q771" s="231"/>
      <c r="R771" s="231"/>
      <c r="S771" s="231"/>
      <c r="T771" s="232"/>
      <c r="AT771" s="233" t="s">
        <v>247</v>
      </c>
      <c r="AU771" s="233" t="s">
        <v>83</v>
      </c>
      <c r="AV771" s="14" t="s">
        <v>83</v>
      </c>
      <c r="AW771" s="14" t="s">
        <v>37</v>
      </c>
      <c r="AX771" s="14" t="s">
        <v>76</v>
      </c>
      <c r="AY771" s="233" t="s">
        <v>236</v>
      </c>
    </row>
    <row r="772" spans="2:51" s="14" customFormat="1" ht="10.199999999999999">
      <c r="B772" s="223"/>
      <c r="C772" s="224"/>
      <c r="D772" s="209" t="s">
        <v>247</v>
      </c>
      <c r="E772" s="225" t="s">
        <v>20</v>
      </c>
      <c r="F772" s="226" t="s">
        <v>950</v>
      </c>
      <c r="G772" s="224"/>
      <c r="H772" s="227">
        <v>14.183</v>
      </c>
      <c r="I772" s="228"/>
      <c r="J772" s="224"/>
      <c r="K772" s="224"/>
      <c r="L772" s="229"/>
      <c r="M772" s="230"/>
      <c r="N772" s="231"/>
      <c r="O772" s="231"/>
      <c r="P772" s="231"/>
      <c r="Q772" s="231"/>
      <c r="R772" s="231"/>
      <c r="S772" s="231"/>
      <c r="T772" s="232"/>
      <c r="AT772" s="233" t="s">
        <v>247</v>
      </c>
      <c r="AU772" s="233" t="s">
        <v>83</v>
      </c>
      <c r="AV772" s="14" t="s">
        <v>83</v>
      </c>
      <c r="AW772" s="14" t="s">
        <v>37</v>
      </c>
      <c r="AX772" s="14" t="s">
        <v>76</v>
      </c>
      <c r="AY772" s="233" t="s">
        <v>236</v>
      </c>
    </row>
    <row r="773" spans="2:51" s="14" customFormat="1" ht="10.199999999999999">
      <c r="B773" s="223"/>
      <c r="C773" s="224"/>
      <c r="D773" s="209" t="s">
        <v>247</v>
      </c>
      <c r="E773" s="225" t="s">
        <v>20</v>
      </c>
      <c r="F773" s="226" t="s">
        <v>951</v>
      </c>
      <c r="G773" s="224"/>
      <c r="H773" s="227">
        <v>15.074999999999999</v>
      </c>
      <c r="I773" s="228"/>
      <c r="J773" s="224"/>
      <c r="K773" s="224"/>
      <c r="L773" s="229"/>
      <c r="M773" s="230"/>
      <c r="N773" s="231"/>
      <c r="O773" s="231"/>
      <c r="P773" s="231"/>
      <c r="Q773" s="231"/>
      <c r="R773" s="231"/>
      <c r="S773" s="231"/>
      <c r="T773" s="232"/>
      <c r="AT773" s="233" t="s">
        <v>247</v>
      </c>
      <c r="AU773" s="233" t="s">
        <v>83</v>
      </c>
      <c r="AV773" s="14" t="s">
        <v>83</v>
      </c>
      <c r="AW773" s="14" t="s">
        <v>37</v>
      </c>
      <c r="AX773" s="14" t="s">
        <v>76</v>
      </c>
      <c r="AY773" s="233" t="s">
        <v>236</v>
      </c>
    </row>
    <row r="774" spans="2:51" s="14" customFormat="1" ht="10.199999999999999">
      <c r="B774" s="223"/>
      <c r="C774" s="224"/>
      <c r="D774" s="209" t="s">
        <v>247</v>
      </c>
      <c r="E774" s="225" t="s">
        <v>20</v>
      </c>
      <c r="F774" s="226" t="s">
        <v>952</v>
      </c>
      <c r="G774" s="224"/>
      <c r="H774" s="227">
        <v>15.61</v>
      </c>
      <c r="I774" s="228"/>
      <c r="J774" s="224"/>
      <c r="K774" s="224"/>
      <c r="L774" s="229"/>
      <c r="M774" s="230"/>
      <c r="N774" s="231"/>
      <c r="O774" s="231"/>
      <c r="P774" s="231"/>
      <c r="Q774" s="231"/>
      <c r="R774" s="231"/>
      <c r="S774" s="231"/>
      <c r="T774" s="232"/>
      <c r="AT774" s="233" t="s">
        <v>247</v>
      </c>
      <c r="AU774" s="233" t="s">
        <v>83</v>
      </c>
      <c r="AV774" s="14" t="s">
        <v>83</v>
      </c>
      <c r="AW774" s="14" t="s">
        <v>37</v>
      </c>
      <c r="AX774" s="14" t="s">
        <v>76</v>
      </c>
      <c r="AY774" s="233" t="s">
        <v>236</v>
      </c>
    </row>
    <row r="775" spans="2:51" s="14" customFormat="1" ht="10.199999999999999">
      <c r="B775" s="223"/>
      <c r="C775" s="224"/>
      <c r="D775" s="209" t="s">
        <v>247</v>
      </c>
      <c r="E775" s="225" t="s">
        <v>20</v>
      </c>
      <c r="F775" s="226" t="s">
        <v>953</v>
      </c>
      <c r="G775" s="224"/>
      <c r="H775" s="227">
        <v>14.093999999999999</v>
      </c>
      <c r="I775" s="228"/>
      <c r="J775" s="224"/>
      <c r="K775" s="224"/>
      <c r="L775" s="229"/>
      <c r="M775" s="230"/>
      <c r="N775" s="231"/>
      <c r="O775" s="231"/>
      <c r="P775" s="231"/>
      <c r="Q775" s="231"/>
      <c r="R775" s="231"/>
      <c r="S775" s="231"/>
      <c r="T775" s="232"/>
      <c r="AT775" s="233" t="s">
        <v>247</v>
      </c>
      <c r="AU775" s="233" t="s">
        <v>83</v>
      </c>
      <c r="AV775" s="14" t="s">
        <v>83</v>
      </c>
      <c r="AW775" s="14" t="s">
        <v>37</v>
      </c>
      <c r="AX775" s="14" t="s">
        <v>76</v>
      </c>
      <c r="AY775" s="233" t="s">
        <v>236</v>
      </c>
    </row>
    <row r="776" spans="2:51" s="14" customFormat="1" ht="10.199999999999999">
      <c r="B776" s="223"/>
      <c r="C776" s="224"/>
      <c r="D776" s="209" t="s">
        <v>247</v>
      </c>
      <c r="E776" s="225" t="s">
        <v>20</v>
      </c>
      <c r="F776" s="226" t="s">
        <v>954</v>
      </c>
      <c r="G776" s="224"/>
      <c r="H776" s="227">
        <v>146.82300000000001</v>
      </c>
      <c r="I776" s="228"/>
      <c r="J776" s="224"/>
      <c r="K776" s="224"/>
      <c r="L776" s="229"/>
      <c r="M776" s="230"/>
      <c r="N776" s="231"/>
      <c r="O776" s="231"/>
      <c r="P776" s="231"/>
      <c r="Q776" s="231"/>
      <c r="R776" s="231"/>
      <c r="S776" s="231"/>
      <c r="T776" s="232"/>
      <c r="AT776" s="233" t="s">
        <v>247</v>
      </c>
      <c r="AU776" s="233" t="s">
        <v>83</v>
      </c>
      <c r="AV776" s="14" t="s">
        <v>83</v>
      </c>
      <c r="AW776" s="14" t="s">
        <v>37</v>
      </c>
      <c r="AX776" s="14" t="s">
        <v>76</v>
      </c>
      <c r="AY776" s="233" t="s">
        <v>236</v>
      </c>
    </row>
    <row r="777" spans="2:51" s="14" customFormat="1" ht="10.199999999999999">
      <c r="B777" s="223"/>
      <c r="C777" s="224"/>
      <c r="D777" s="209" t="s">
        <v>247</v>
      </c>
      <c r="E777" s="225" t="s">
        <v>20</v>
      </c>
      <c r="F777" s="226" t="s">
        <v>955</v>
      </c>
      <c r="G777" s="224"/>
      <c r="H777" s="227">
        <v>83.313000000000002</v>
      </c>
      <c r="I777" s="228"/>
      <c r="J777" s="224"/>
      <c r="K777" s="224"/>
      <c r="L777" s="229"/>
      <c r="M777" s="230"/>
      <c r="N777" s="231"/>
      <c r="O777" s="231"/>
      <c r="P777" s="231"/>
      <c r="Q777" s="231"/>
      <c r="R777" s="231"/>
      <c r="S777" s="231"/>
      <c r="T777" s="232"/>
      <c r="AT777" s="233" t="s">
        <v>247</v>
      </c>
      <c r="AU777" s="233" t="s">
        <v>83</v>
      </c>
      <c r="AV777" s="14" t="s">
        <v>83</v>
      </c>
      <c r="AW777" s="14" t="s">
        <v>37</v>
      </c>
      <c r="AX777" s="14" t="s">
        <v>76</v>
      </c>
      <c r="AY777" s="233" t="s">
        <v>236</v>
      </c>
    </row>
    <row r="778" spans="2:51" s="14" customFormat="1" ht="10.199999999999999">
      <c r="B778" s="223"/>
      <c r="C778" s="224"/>
      <c r="D778" s="209" t="s">
        <v>247</v>
      </c>
      <c r="E778" s="225" t="s">
        <v>20</v>
      </c>
      <c r="F778" s="226" t="s">
        <v>956</v>
      </c>
      <c r="G778" s="224"/>
      <c r="H778" s="227">
        <v>253.863</v>
      </c>
      <c r="I778" s="228"/>
      <c r="J778" s="224"/>
      <c r="K778" s="224"/>
      <c r="L778" s="229"/>
      <c r="M778" s="230"/>
      <c r="N778" s="231"/>
      <c r="O778" s="231"/>
      <c r="P778" s="231"/>
      <c r="Q778" s="231"/>
      <c r="R778" s="231"/>
      <c r="S778" s="231"/>
      <c r="T778" s="232"/>
      <c r="AT778" s="233" t="s">
        <v>247</v>
      </c>
      <c r="AU778" s="233" t="s">
        <v>83</v>
      </c>
      <c r="AV778" s="14" t="s">
        <v>83</v>
      </c>
      <c r="AW778" s="14" t="s">
        <v>37</v>
      </c>
      <c r="AX778" s="14" t="s">
        <v>76</v>
      </c>
      <c r="AY778" s="233" t="s">
        <v>236</v>
      </c>
    </row>
    <row r="779" spans="2:51" s="14" customFormat="1" ht="10.199999999999999">
      <c r="B779" s="223"/>
      <c r="C779" s="224"/>
      <c r="D779" s="209" t="s">
        <v>247</v>
      </c>
      <c r="E779" s="225" t="s">
        <v>20</v>
      </c>
      <c r="F779" s="226" t="s">
        <v>957</v>
      </c>
      <c r="G779" s="224"/>
      <c r="H779" s="227">
        <v>60.433</v>
      </c>
      <c r="I779" s="228"/>
      <c r="J779" s="224"/>
      <c r="K779" s="224"/>
      <c r="L779" s="229"/>
      <c r="M779" s="230"/>
      <c r="N779" s="231"/>
      <c r="O779" s="231"/>
      <c r="P779" s="231"/>
      <c r="Q779" s="231"/>
      <c r="R779" s="231"/>
      <c r="S779" s="231"/>
      <c r="T779" s="232"/>
      <c r="AT779" s="233" t="s">
        <v>247</v>
      </c>
      <c r="AU779" s="233" t="s">
        <v>83</v>
      </c>
      <c r="AV779" s="14" t="s">
        <v>83</v>
      </c>
      <c r="AW779" s="14" t="s">
        <v>37</v>
      </c>
      <c r="AX779" s="14" t="s">
        <v>76</v>
      </c>
      <c r="AY779" s="233" t="s">
        <v>236</v>
      </c>
    </row>
    <row r="780" spans="2:51" s="14" customFormat="1" ht="10.199999999999999">
      <c r="B780" s="223"/>
      <c r="C780" s="224"/>
      <c r="D780" s="209" t="s">
        <v>247</v>
      </c>
      <c r="E780" s="225" t="s">
        <v>20</v>
      </c>
      <c r="F780" s="226" t="s">
        <v>958</v>
      </c>
      <c r="G780" s="224"/>
      <c r="H780" s="227">
        <v>9.2210000000000001</v>
      </c>
      <c r="I780" s="228"/>
      <c r="J780" s="224"/>
      <c r="K780" s="224"/>
      <c r="L780" s="229"/>
      <c r="M780" s="230"/>
      <c r="N780" s="231"/>
      <c r="O780" s="231"/>
      <c r="P780" s="231"/>
      <c r="Q780" s="231"/>
      <c r="R780" s="231"/>
      <c r="S780" s="231"/>
      <c r="T780" s="232"/>
      <c r="AT780" s="233" t="s">
        <v>247</v>
      </c>
      <c r="AU780" s="233" t="s">
        <v>83</v>
      </c>
      <c r="AV780" s="14" t="s">
        <v>83</v>
      </c>
      <c r="AW780" s="14" t="s">
        <v>37</v>
      </c>
      <c r="AX780" s="14" t="s">
        <v>76</v>
      </c>
      <c r="AY780" s="233" t="s">
        <v>236</v>
      </c>
    </row>
    <row r="781" spans="2:51" s="14" customFormat="1" ht="10.199999999999999">
      <c r="B781" s="223"/>
      <c r="C781" s="224"/>
      <c r="D781" s="209" t="s">
        <v>247</v>
      </c>
      <c r="E781" s="225" t="s">
        <v>20</v>
      </c>
      <c r="F781" s="226" t="s">
        <v>959</v>
      </c>
      <c r="G781" s="224"/>
      <c r="H781" s="227">
        <v>10.125</v>
      </c>
      <c r="I781" s="228"/>
      <c r="J781" s="224"/>
      <c r="K781" s="224"/>
      <c r="L781" s="229"/>
      <c r="M781" s="230"/>
      <c r="N781" s="231"/>
      <c r="O781" s="231"/>
      <c r="P781" s="231"/>
      <c r="Q781" s="231"/>
      <c r="R781" s="231"/>
      <c r="S781" s="231"/>
      <c r="T781" s="232"/>
      <c r="AT781" s="233" t="s">
        <v>247</v>
      </c>
      <c r="AU781" s="233" t="s">
        <v>83</v>
      </c>
      <c r="AV781" s="14" t="s">
        <v>83</v>
      </c>
      <c r="AW781" s="14" t="s">
        <v>37</v>
      </c>
      <c r="AX781" s="14" t="s">
        <v>76</v>
      </c>
      <c r="AY781" s="233" t="s">
        <v>236</v>
      </c>
    </row>
    <row r="782" spans="2:51" s="14" customFormat="1" ht="10.199999999999999">
      <c r="B782" s="223"/>
      <c r="C782" s="224"/>
      <c r="D782" s="209" t="s">
        <v>247</v>
      </c>
      <c r="E782" s="225" t="s">
        <v>20</v>
      </c>
      <c r="F782" s="226" t="s">
        <v>960</v>
      </c>
      <c r="G782" s="224"/>
      <c r="H782" s="227">
        <v>19.088999999999999</v>
      </c>
      <c r="I782" s="228"/>
      <c r="J782" s="224"/>
      <c r="K782" s="224"/>
      <c r="L782" s="229"/>
      <c r="M782" s="230"/>
      <c r="N782" s="231"/>
      <c r="O782" s="231"/>
      <c r="P782" s="231"/>
      <c r="Q782" s="231"/>
      <c r="R782" s="231"/>
      <c r="S782" s="231"/>
      <c r="T782" s="232"/>
      <c r="AT782" s="233" t="s">
        <v>247</v>
      </c>
      <c r="AU782" s="233" t="s">
        <v>83</v>
      </c>
      <c r="AV782" s="14" t="s">
        <v>83</v>
      </c>
      <c r="AW782" s="14" t="s">
        <v>37</v>
      </c>
      <c r="AX782" s="14" t="s">
        <v>76</v>
      </c>
      <c r="AY782" s="233" t="s">
        <v>236</v>
      </c>
    </row>
    <row r="783" spans="2:51" s="14" customFormat="1" ht="10.199999999999999">
      <c r="B783" s="223"/>
      <c r="C783" s="224"/>
      <c r="D783" s="209" t="s">
        <v>247</v>
      </c>
      <c r="E783" s="225" t="s">
        <v>20</v>
      </c>
      <c r="F783" s="226" t="s">
        <v>961</v>
      </c>
      <c r="G783" s="224"/>
      <c r="H783" s="227">
        <v>17.305</v>
      </c>
      <c r="I783" s="228"/>
      <c r="J783" s="224"/>
      <c r="K783" s="224"/>
      <c r="L783" s="229"/>
      <c r="M783" s="230"/>
      <c r="N783" s="231"/>
      <c r="O783" s="231"/>
      <c r="P783" s="231"/>
      <c r="Q783" s="231"/>
      <c r="R783" s="231"/>
      <c r="S783" s="231"/>
      <c r="T783" s="232"/>
      <c r="AT783" s="233" t="s">
        <v>247</v>
      </c>
      <c r="AU783" s="233" t="s">
        <v>83</v>
      </c>
      <c r="AV783" s="14" t="s">
        <v>83</v>
      </c>
      <c r="AW783" s="14" t="s">
        <v>37</v>
      </c>
      <c r="AX783" s="14" t="s">
        <v>76</v>
      </c>
      <c r="AY783" s="233" t="s">
        <v>236</v>
      </c>
    </row>
    <row r="784" spans="2:51" s="14" customFormat="1" ht="10.199999999999999">
      <c r="B784" s="223"/>
      <c r="C784" s="224"/>
      <c r="D784" s="209" t="s">
        <v>247</v>
      </c>
      <c r="E784" s="225" t="s">
        <v>20</v>
      </c>
      <c r="F784" s="226" t="s">
        <v>962</v>
      </c>
      <c r="G784" s="224"/>
      <c r="H784" s="227">
        <v>52.341999999999999</v>
      </c>
      <c r="I784" s="228"/>
      <c r="J784" s="224"/>
      <c r="K784" s="224"/>
      <c r="L784" s="229"/>
      <c r="M784" s="230"/>
      <c r="N784" s="231"/>
      <c r="O784" s="231"/>
      <c r="P784" s="231"/>
      <c r="Q784" s="231"/>
      <c r="R784" s="231"/>
      <c r="S784" s="231"/>
      <c r="T784" s="232"/>
      <c r="AT784" s="233" t="s">
        <v>247</v>
      </c>
      <c r="AU784" s="233" t="s">
        <v>83</v>
      </c>
      <c r="AV784" s="14" t="s">
        <v>83</v>
      </c>
      <c r="AW784" s="14" t="s">
        <v>37</v>
      </c>
      <c r="AX784" s="14" t="s">
        <v>76</v>
      </c>
      <c r="AY784" s="233" t="s">
        <v>236</v>
      </c>
    </row>
    <row r="785" spans="2:51" s="14" customFormat="1" ht="10.199999999999999">
      <c r="B785" s="223"/>
      <c r="C785" s="224"/>
      <c r="D785" s="209" t="s">
        <v>247</v>
      </c>
      <c r="E785" s="225" t="s">
        <v>20</v>
      </c>
      <c r="F785" s="226" t="s">
        <v>963</v>
      </c>
      <c r="G785" s="224"/>
      <c r="H785" s="227">
        <v>71.271000000000001</v>
      </c>
      <c r="I785" s="228"/>
      <c r="J785" s="224"/>
      <c r="K785" s="224"/>
      <c r="L785" s="229"/>
      <c r="M785" s="230"/>
      <c r="N785" s="231"/>
      <c r="O785" s="231"/>
      <c r="P785" s="231"/>
      <c r="Q785" s="231"/>
      <c r="R785" s="231"/>
      <c r="S785" s="231"/>
      <c r="T785" s="232"/>
      <c r="AT785" s="233" t="s">
        <v>247</v>
      </c>
      <c r="AU785" s="233" t="s">
        <v>83</v>
      </c>
      <c r="AV785" s="14" t="s">
        <v>83</v>
      </c>
      <c r="AW785" s="14" t="s">
        <v>37</v>
      </c>
      <c r="AX785" s="14" t="s">
        <v>76</v>
      </c>
      <c r="AY785" s="233" t="s">
        <v>236</v>
      </c>
    </row>
    <row r="786" spans="2:51" s="14" customFormat="1" ht="10.199999999999999">
      <c r="B786" s="223"/>
      <c r="C786" s="224"/>
      <c r="D786" s="209" t="s">
        <v>247</v>
      </c>
      <c r="E786" s="225" t="s">
        <v>20</v>
      </c>
      <c r="F786" s="226" t="s">
        <v>964</v>
      </c>
      <c r="G786" s="224"/>
      <c r="H786" s="227">
        <v>72.697999999999993</v>
      </c>
      <c r="I786" s="228"/>
      <c r="J786" s="224"/>
      <c r="K786" s="224"/>
      <c r="L786" s="229"/>
      <c r="M786" s="230"/>
      <c r="N786" s="231"/>
      <c r="O786" s="231"/>
      <c r="P786" s="231"/>
      <c r="Q786" s="231"/>
      <c r="R786" s="231"/>
      <c r="S786" s="231"/>
      <c r="T786" s="232"/>
      <c r="AT786" s="233" t="s">
        <v>247</v>
      </c>
      <c r="AU786" s="233" t="s">
        <v>83</v>
      </c>
      <c r="AV786" s="14" t="s">
        <v>83</v>
      </c>
      <c r="AW786" s="14" t="s">
        <v>37</v>
      </c>
      <c r="AX786" s="14" t="s">
        <v>76</v>
      </c>
      <c r="AY786" s="233" t="s">
        <v>236</v>
      </c>
    </row>
    <row r="787" spans="2:51" s="14" customFormat="1" ht="10.199999999999999">
      <c r="B787" s="223"/>
      <c r="C787" s="224"/>
      <c r="D787" s="209" t="s">
        <v>247</v>
      </c>
      <c r="E787" s="225" t="s">
        <v>20</v>
      </c>
      <c r="F787" s="226" t="s">
        <v>965</v>
      </c>
      <c r="G787" s="224"/>
      <c r="H787" s="227">
        <v>67.792000000000002</v>
      </c>
      <c r="I787" s="228"/>
      <c r="J787" s="224"/>
      <c r="K787" s="224"/>
      <c r="L787" s="229"/>
      <c r="M787" s="230"/>
      <c r="N787" s="231"/>
      <c r="O787" s="231"/>
      <c r="P787" s="231"/>
      <c r="Q787" s="231"/>
      <c r="R787" s="231"/>
      <c r="S787" s="231"/>
      <c r="T787" s="232"/>
      <c r="AT787" s="233" t="s">
        <v>247</v>
      </c>
      <c r="AU787" s="233" t="s">
        <v>83</v>
      </c>
      <c r="AV787" s="14" t="s">
        <v>83</v>
      </c>
      <c r="AW787" s="14" t="s">
        <v>37</v>
      </c>
      <c r="AX787" s="14" t="s">
        <v>76</v>
      </c>
      <c r="AY787" s="233" t="s">
        <v>236</v>
      </c>
    </row>
    <row r="788" spans="2:51" s="14" customFormat="1" ht="10.199999999999999">
      <c r="B788" s="223"/>
      <c r="C788" s="224"/>
      <c r="D788" s="209" t="s">
        <v>247</v>
      </c>
      <c r="E788" s="225" t="s">
        <v>20</v>
      </c>
      <c r="F788" s="226" t="s">
        <v>966</v>
      </c>
      <c r="G788" s="224"/>
      <c r="H788" s="227">
        <v>73.233000000000004</v>
      </c>
      <c r="I788" s="228"/>
      <c r="J788" s="224"/>
      <c r="K788" s="224"/>
      <c r="L788" s="229"/>
      <c r="M788" s="230"/>
      <c r="N788" s="231"/>
      <c r="O788" s="231"/>
      <c r="P788" s="231"/>
      <c r="Q788" s="231"/>
      <c r="R788" s="231"/>
      <c r="S788" s="231"/>
      <c r="T788" s="232"/>
      <c r="AT788" s="233" t="s">
        <v>247</v>
      </c>
      <c r="AU788" s="233" t="s">
        <v>83</v>
      </c>
      <c r="AV788" s="14" t="s">
        <v>83</v>
      </c>
      <c r="AW788" s="14" t="s">
        <v>37</v>
      </c>
      <c r="AX788" s="14" t="s">
        <v>76</v>
      </c>
      <c r="AY788" s="233" t="s">
        <v>236</v>
      </c>
    </row>
    <row r="789" spans="2:51" s="14" customFormat="1" ht="10.199999999999999">
      <c r="B789" s="223"/>
      <c r="C789" s="224"/>
      <c r="D789" s="209" t="s">
        <v>247</v>
      </c>
      <c r="E789" s="225" t="s">
        <v>20</v>
      </c>
      <c r="F789" s="226" t="s">
        <v>967</v>
      </c>
      <c r="G789" s="224"/>
      <c r="H789" s="227">
        <v>27.753</v>
      </c>
      <c r="I789" s="228"/>
      <c r="J789" s="224"/>
      <c r="K789" s="224"/>
      <c r="L789" s="229"/>
      <c r="M789" s="230"/>
      <c r="N789" s="231"/>
      <c r="O789" s="231"/>
      <c r="P789" s="231"/>
      <c r="Q789" s="231"/>
      <c r="R789" s="231"/>
      <c r="S789" s="231"/>
      <c r="T789" s="232"/>
      <c r="AT789" s="233" t="s">
        <v>247</v>
      </c>
      <c r="AU789" s="233" t="s">
        <v>83</v>
      </c>
      <c r="AV789" s="14" t="s">
        <v>83</v>
      </c>
      <c r="AW789" s="14" t="s">
        <v>37</v>
      </c>
      <c r="AX789" s="14" t="s">
        <v>76</v>
      </c>
      <c r="AY789" s="233" t="s">
        <v>236</v>
      </c>
    </row>
    <row r="790" spans="2:51" s="14" customFormat="1" ht="10.199999999999999">
      <c r="B790" s="223"/>
      <c r="C790" s="224"/>
      <c r="D790" s="209" t="s">
        <v>247</v>
      </c>
      <c r="E790" s="225" t="s">
        <v>20</v>
      </c>
      <c r="F790" s="226" t="s">
        <v>968</v>
      </c>
      <c r="G790" s="224"/>
      <c r="H790" s="227">
        <v>24.385000000000002</v>
      </c>
      <c r="I790" s="228"/>
      <c r="J790" s="224"/>
      <c r="K790" s="224"/>
      <c r="L790" s="229"/>
      <c r="M790" s="230"/>
      <c r="N790" s="231"/>
      <c r="O790" s="231"/>
      <c r="P790" s="231"/>
      <c r="Q790" s="231"/>
      <c r="R790" s="231"/>
      <c r="S790" s="231"/>
      <c r="T790" s="232"/>
      <c r="AT790" s="233" t="s">
        <v>247</v>
      </c>
      <c r="AU790" s="233" t="s">
        <v>83</v>
      </c>
      <c r="AV790" s="14" t="s">
        <v>83</v>
      </c>
      <c r="AW790" s="14" t="s">
        <v>37</v>
      </c>
      <c r="AX790" s="14" t="s">
        <v>76</v>
      </c>
      <c r="AY790" s="233" t="s">
        <v>236</v>
      </c>
    </row>
    <row r="791" spans="2:51" s="14" customFormat="1" ht="10.199999999999999">
      <c r="B791" s="223"/>
      <c r="C791" s="224"/>
      <c r="D791" s="209" t="s">
        <v>247</v>
      </c>
      <c r="E791" s="225" t="s">
        <v>20</v>
      </c>
      <c r="F791" s="226" t="s">
        <v>969</v>
      </c>
      <c r="G791" s="224"/>
      <c r="H791" s="227">
        <v>38.802</v>
      </c>
      <c r="I791" s="228"/>
      <c r="J791" s="224"/>
      <c r="K791" s="224"/>
      <c r="L791" s="229"/>
      <c r="M791" s="230"/>
      <c r="N791" s="231"/>
      <c r="O791" s="231"/>
      <c r="P791" s="231"/>
      <c r="Q791" s="231"/>
      <c r="R791" s="231"/>
      <c r="S791" s="231"/>
      <c r="T791" s="232"/>
      <c r="AT791" s="233" t="s">
        <v>247</v>
      </c>
      <c r="AU791" s="233" t="s">
        <v>83</v>
      </c>
      <c r="AV791" s="14" t="s">
        <v>83</v>
      </c>
      <c r="AW791" s="14" t="s">
        <v>37</v>
      </c>
      <c r="AX791" s="14" t="s">
        <v>76</v>
      </c>
      <c r="AY791" s="233" t="s">
        <v>236</v>
      </c>
    </row>
    <row r="792" spans="2:51" s="14" customFormat="1" ht="10.199999999999999">
      <c r="B792" s="223"/>
      <c r="C792" s="224"/>
      <c r="D792" s="209" t="s">
        <v>247</v>
      </c>
      <c r="E792" s="225" t="s">
        <v>20</v>
      </c>
      <c r="F792" s="226" t="s">
        <v>970</v>
      </c>
      <c r="G792" s="224"/>
      <c r="H792" s="227">
        <v>-47.88</v>
      </c>
      <c r="I792" s="228"/>
      <c r="J792" s="224"/>
      <c r="K792" s="224"/>
      <c r="L792" s="229"/>
      <c r="M792" s="230"/>
      <c r="N792" s="231"/>
      <c r="O792" s="231"/>
      <c r="P792" s="231"/>
      <c r="Q792" s="231"/>
      <c r="R792" s="231"/>
      <c r="S792" s="231"/>
      <c r="T792" s="232"/>
      <c r="AT792" s="233" t="s">
        <v>247</v>
      </c>
      <c r="AU792" s="233" t="s">
        <v>83</v>
      </c>
      <c r="AV792" s="14" t="s">
        <v>83</v>
      </c>
      <c r="AW792" s="14" t="s">
        <v>37</v>
      </c>
      <c r="AX792" s="14" t="s">
        <v>76</v>
      </c>
      <c r="AY792" s="233" t="s">
        <v>236</v>
      </c>
    </row>
    <row r="793" spans="2:51" s="14" customFormat="1" ht="10.199999999999999">
      <c r="B793" s="223"/>
      <c r="C793" s="224"/>
      <c r="D793" s="209" t="s">
        <v>247</v>
      </c>
      <c r="E793" s="225" t="s">
        <v>20</v>
      </c>
      <c r="F793" s="226" t="s">
        <v>971</v>
      </c>
      <c r="G793" s="224"/>
      <c r="H793" s="227">
        <v>-15.54</v>
      </c>
      <c r="I793" s="228"/>
      <c r="J793" s="224"/>
      <c r="K793" s="224"/>
      <c r="L793" s="229"/>
      <c r="M793" s="230"/>
      <c r="N793" s="231"/>
      <c r="O793" s="231"/>
      <c r="P793" s="231"/>
      <c r="Q793" s="231"/>
      <c r="R793" s="231"/>
      <c r="S793" s="231"/>
      <c r="T793" s="232"/>
      <c r="AT793" s="233" t="s">
        <v>247</v>
      </c>
      <c r="AU793" s="233" t="s">
        <v>83</v>
      </c>
      <c r="AV793" s="14" t="s">
        <v>83</v>
      </c>
      <c r="AW793" s="14" t="s">
        <v>37</v>
      </c>
      <c r="AX793" s="14" t="s">
        <v>76</v>
      </c>
      <c r="AY793" s="233" t="s">
        <v>236</v>
      </c>
    </row>
    <row r="794" spans="2:51" s="14" customFormat="1" ht="10.199999999999999">
      <c r="B794" s="223"/>
      <c r="C794" s="224"/>
      <c r="D794" s="209" t="s">
        <v>247</v>
      </c>
      <c r="E794" s="225" t="s">
        <v>20</v>
      </c>
      <c r="F794" s="226" t="s">
        <v>972</v>
      </c>
      <c r="G794" s="224"/>
      <c r="H794" s="227">
        <v>-73.709999999999994</v>
      </c>
      <c r="I794" s="228"/>
      <c r="J794" s="224"/>
      <c r="K794" s="224"/>
      <c r="L794" s="229"/>
      <c r="M794" s="230"/>
      <c r="N794" s="231"/>
      <c r="O794" s="231"/>
      <c r="P794" s="231"/>
      <c r="Q794" s="231"/>
      <c r="R794" s="231"/>
      <c r="S794" s="231"/>
      <c r="T794" s="232"/>
      <c r="AT794" s="233" t="s">
        <v>247</v>
      </c>
      <c r="AU794" s="233" t="s">
        <v>83</v>
      </c>
      <c r="AV794" s="14" t="s">
        <v>83</v>
      </c>
      <c r="AW794" s="14" t="s">
        <v>37</v>
      </c>
      <c r="AX794" s="14" t="s">
        <v>76</v>
      </c>
      <c r="AY794" s="233" t="s">
        <v>236</v>
      </c>
    </row>
    <row r="795" spans="2:51" s="14" customFormat="1" ht="10.199999999999999">
      <c r="B795" s="223"/>
      <c r="C795" s="224"/>
      <c r="D795" s="209" t="s">
        <v>247</v>
      </c>
      <c r="E795" s="225" t="s">
        <v>20</v>
      </c>
      <c r="F795" s="226" t="s">
        <v>973</v>
      </c>
      <c r="G795" s="224"/>
      <c r="H795" s="227">
        <v>-5.4</v>
      </c>
      <c r="I795" s="228"/>
      <c r="J795" s="224"/>
      <c r="K795" s="224"/>
      <c r="L795" s="229"/>
      <c r="M795" s="230"/>
      <c r="N795" s="231"/>
      <c r="O795" s="231"/>
      <c r="P795" s="231"/>
      <c r="Q795" s="231"/>
      <c r="R795" s="231"/>
      <c r="S795" s="231"/>
      <c r="T795" s="232"/>
      <c r="AT795" s="233" t="s">
        <v>247</v>
      </c>
      <c r="AU795" s="233" t="s">
        <v>83</v>
      </c>
      <c r="AV795" s="14" t="s">
        <v>83</v>
      </c>
      <c r="AW795" s="14" t="s">
        <v>37</v>
      </c>
      <c r="AX795" s="14" t="s">
        <v>76</v>
      </c>
      <c r="AY795" s="233" t="s">
        <v>236</v>
      </c>
    </row>
    <row r="796" spans="2:51" s="14" customFormat="1" ht="10.199999999999999">
      <c r="B796" s="223"/>
      <c r="C796" s="224"/>
      <c r="D796" s="209" t="s">
        <v>247</v>
      </c>
      <c r="E796" s="225" t="s">
        <v>20</v>
      </c>
      <c r="F796" s="226" t="s">
        <v>974</v>
      </c>
      <c r="G796" s="224"/>
      <c r="H796" s="227">
        <v>-7.98</v>
      </c>
      <c r="I796" s="228"/>
      <c r="J796" s="224"/>
      <c r="K796" s="224"/>
      <c r="L796" s="229"/>
      <c r="M796" s="230"/>
      <c r="N796" s="231"/>
      <c r="O796" s="231"/>
      <c r="P796" s="231"/>
      <c r="Q796" s="231"/>
      <c r="R796" s="231"/>
      <c r="S796" s="231"/>
      <c r="T796" s="232"/>
      <c r="AT796" s="233" t="s">
        <v>247</v>
      </c>
      <c r="AU796" s="233" t="s">
        <v>83</v>
      </c>
      <c r="AV796" s="14" t="s">
        <v>83</v>
      </c>
      <c r="AW796" s="14" t="s">
        <v>37</v>
      </c>
      <c r="AX796" s="14" t="s">
        <v>76</v>
      </c>
      <c r="AY796" s="233" t="s">
        <v>236</v>
      </c>
    </row>
    <row r="797" spans="2:51" s="14" customFormat="1" ht="10.199999999999999">
      <c r="B797" s="223"/>
      <c r="C797" s="224"/>
      <c r="D797" s="209" t="s">
        <v>247</v>
      </c>
      <c r="E797" s="225" t="s">
        <v>20</v>
      </c>
      <c r="F797" s="226" t="s">
        <v>975</v>
      </c>
      <c r="G797" s="224"/>
      <c r="H797" s="227">
        <v>-2.44</v>
      </c>
      <c r="I797" s="228"/>
      <c r="J797" s="224"/>
      <c r="K797" s="224"/>
      <c r="L797" s="229"/>
      <c r="M797" s="230"/>
      <c r="N797" s="231"/>
      <c r="O797" s="231"/>
      <c r="P797" s="231"/>
      <c r="Q797" s="231"/>
      <c r="R797" s="231"/>
      <c r="S797" s="231"/>
      <c r="T797" s="232"/>
      <c r="AT797" s="233" t="s">
        <v>247</v>
      </c>
      <c r="AU797" s="233" t="s">
        <v>83</v>
      </c>
      <c r="AV797" s="14" t="s">
        <v>83</v>
      </c>
      <c r="AW797" s="14" t="s">
        <v>37</v>
      </c>
      <c r="AX797" s="14" t="s">
        <v>76</v>
      </c>
      <c r="AY797" s="233" t="s">
        <v>236</v>
      </c>
    </row>
    <row r="798" spans="2:51" s="14" customFormat="1" ht="10.199999999999999">
      <c r="B798" s="223"/>
      <c r="C798" s="224"/>
      <c r="D798" s="209" t="s">
        <v>247</v>
      </c>
      <c r="E798" s="225" t="s">
        <v>20</v>
      </c>
      <c r="F798" s="226" t="s">
        <v>976</v>
      </c>
      <c r="G798" s="224"/>
      <c r="H798" s="227">
        <v>-33.200000000000003</v>
      </c>
      <c r="I798" s="228"/>
      <c r="J798" s="224"/>
      <c r="K798" s="224"/>
      <c r="L798" s="229"/>
      <c r="M798" s="230"/>
      <c r="N798" s="231"/>
      <c r="O798" s="231"/>
      <c r="P798" s="231"/>
      <c r="Q798" s="231"/>
      <c r="R798" s="231"/>
      <c r="S798" s="231"/>
      <c r="T798" s="232"/>
      <c r="AT798" s="233" t="s">
        <v>247</v>
      </c>
      <c r="AU798" s="233" t="s">
        <v>83</v>
      </c>
      <c r="AV798" s="14" t="s">
        <v>83</v>
      </c>
      <c r="AW798" s="14" t="s">
        <v>37</v>
      </c>
      <c r="AX798" s="14" t="s">
        <v>76</v>
      </c>
      <c r="AY798" s="233" t="s">
        <v>236</v>
      </c>
    </row>
    <row r="799" spans="2:51" s="14" customFormat="1" ht="10.199999999999999">
      <c r="B799" s="223"/>
      <c r="C799" s="224"/>
      <c r="D799" s="209" t="s">
        <v>247</v>
      </c>
      <c r="E799" s="225" t="s">
        <v>20</v>
      </c>
      <c r="F799" s="226" t="s">
        <v>977</v>
      </c>
      <c r="G799" s="224"/>
      <c r="H799" s="227">
        <v>30.78</v>
      </c>
      <c r="I799" s="228"/>
      <c r="J799" s="224"/>
      <c r="K799" s="224"/>
      <c r="L799" s="229"/>
      <c r="M799" s="230"/>
      <c r="N799" s="231"/>
      <c r="O799" s="231"/>
      <c r="P799" s="231"/>
      <c r="Q799" s="231"/>
      <c r="R799" s="231"/>
      <c r="S799" s="231"/>
      <c r="T799" s="232"/>
      <c r="AT799" s="233" t="s">
        <v>247</v>
      </c>
      <c r="AU799" s="233" t="s">
        <v>83</v>
      </c>
      <c r="AV799" s="14" t="s">
        <v>83</v>
      </c>
      <c r="AW799" s="14" t="s">
        <v>37</v>
      </c>
      <c r="AX799" s="14" t="s">
        <v>76</v>
      </c>
      <c r="AY799" s="233" t="s">
        <v>236</v>
      </c>
    </row>
    <row r="800" spans="2:51" s="14" customFormat="1" ht="10.199999999999999">
      <c r="B800" s="223"/>
      <c r="C800" s="224"/>
      <c r="D800" s="209" t="s">
        <v>247</v>
      </c>
      <c r="E800" s="225" t="s">
        <v>20</v>
      </c>
      <c r="F800" s="226" t="s">
        <v>978</v>
      </c>
      <c r="G800" s="224"/>
      <c r="H800" s="227">
        <v>8.52</v>
      </c>
      <c r="I800" s="228"/>
      <c r="J800" s="224"/>
      <c r="K800" s="224"/>
      <c r="L800" s="229"/>
      <c r="M800" s="230"/>
      <c r="N800" s="231"/>
      <c r="O800" s="231"/>
      <c r="P800" s="231"/>
      <c r="Q800" s="231"/>
      <c r="R800" s="231"/>
      <c r="S800" s="231"/>
      <c r="T800" s="232"/>
      <c r="AT800" s="233" t="s">
        <v>247</v>
      </c>
      <c r="AU800" s="233" t="s">
        <v>83</v>
      </c>
      <c r="AV800" s="14" t="s">
        <v>83</v>
      </c>
      <c r="AW800" s="14" t="s">
        <v>37</v>
      </c>
      <c r="AX800" s="14" t="s">
        <v>76</v>
      </c>
      <c r="AY800" s="233" t="s">
        <v>236</v>
      </c>
    </row>
    <row r="801" spans="2:51" s="14" customFormat="1" ht="10.199999999999999">
      <c r="B801" s="223"/>
      <c r="C801" s="224"/>
      <c r="D801" s="209" t="s">
        <v>247</v>
      </c>
      <c r="E801" s="225" t="s">
        <v>20</v>
      </c>
      <c r="F801" s="226" t="s">
        <v>979</v>
      </c>
      <c r="G801" s="224"/>
      <c r="H801" s="227">
        <v>43.29</v>
      </c>
      <c r="I801" s="228"/>
      <c r="J801" s="224"/>
      <c r="K801" s="224"/>
      <c r="L801" s="229"/>
      <c r="M801" s="230"/>
      <c r="N801" s="231"/>
      <c r="O801" s="231"/>
      <c r="P801" s="231"/>
      <c r="Q801" s="231"/>
      <c r="R801" s="231"/>
      <c r="S801" s="231"/>
      <c r="T801" s="232"/>
      <c r="AT801" s="233" t="s">
        <v>247</v>
      </c>
      <c r="AU801" s="233" t="s">
        <v>83</v>
      </c>
      <c r="AV801" s="14" t="s">
        <v>83</v>
      </c>
      <c r="AW801" s="14" t="s">
        <v>37</v>
      </c>
      <c r="AX801" s="14" t="s">
        <v>76</v>
      </c>
      <c r="AY801" s="233" t="s">
        <v>236</v>
      </c>
    </row>
    <row r="802" spans="2:51" s="14" customFormat="1" ht="10.199999999999999">
      <c r="B802" s="223"/>
      <c r="C802" s="224"/>
      <c r="D802" s="209" t="s">
        <v>247</v>
      </c>
      <c r="E802" s="225" t="s">
        <v>20</v>
      </c>
      <c r="F802" s="226" t="s">
        <v>980</v>
      </c>
      <c r="G802" s="224"/>
      <c r="H802" s="227">
        <v>6.48</v>
      </c>
      <c r="I802" s="228"/>
      <c r="J802" s="224"/>
      <c r="K802" s="224"/>
      <c r="L802" s="229"/>
      <c r="M802" s="230"/>
      <c r="N802" s="231"/>
      <c r="O802" s="231"/>
      <c r="P802" s="231"/>
      <c r="Q802" s="231"/>
      <c r="R802" s="231"/>
      <c r="S802" s="231"/>
      <c r="T802" s="232"/>
      <c r="AT802" s="233" t="s">
        <v>247</v>
      </c>
      <c r="AU802" s="233" t="s">
        <v>83</v>
      </c>
      <c r="AV802" s="14" t="s">
        <v>83</v>
      </c>
      <c r="AW802" s="14" t="s">
        <v>37</v>
      </c>
      <c r="AX802" s="14" t="s">
        <v>76</v>
      </c>
      <c r="AY802" s="233" t="s">
        <v>236</v>
      </c>
    </row>
    <row r="803" spans="2:51" s="14" customFormat="1" ht="10.199999999999999">
      <c r="B803" s="223"/>
      <c r="C803" s="224"/>
      <c r="D803" s="209" t="s">
        <v>247</v>
      </c>
      <c r="E803" s="225" t="s">
        <v>20</v>
      </c>
      <c r="F803" s="226" t="s">
        <v>981</v>
      </c>
      <c r="G803" s="224"/>
      <c r="H803" s="227">
        <v>2.3969999999999998</v>
      </c>
      <c r="I803" s="228"/>
      <c r="J803" s="224"/>
      <c r="K803" s="224"/>
      <c r="L803" s="229"/>
      <c r="M803" s="230"/>
      <c r="N803" s="231"/>
      <c r="O803" s="231"/>
      <c r="P803" s="231"/>
      <c r="Q803" s="231"/>
      <c r="R803" s="231"/>
      <c r="S803" s="231"/>
      <c r="T803" s="232"/>
      <c r="AT803" s="233" t="s">
        <v>247</v>
      </c>
      <c r="AU803" s="233" t="s">
        <v>83</v>
      </c>
      <c r="AV803" s="14" t="s">
        <v>83</v>
      </c>
      <c r="AW803" s="14" t="s">
        <v>37</v>
      </c>
      <c r="AX803" s="14" t="s">
        <v>76</v>
      </c>
      <c r="AY803" s="233" t="s">
        <v>236</v>
      </c>
    </row>
    <row r="804" spans="2:51" s="14" customFormat="1" ht="10.199999999999999">
      <c r="B804" s="223"/>
      <c r="C804" s="224"/>
      <c r="D804" s="209" t="s">
        <v>247</v>
      </c>
      <c r="E804" s="225" t="s">
        <v>20</v>
      </c>
      <c r="F804" s="226" t="s">
        <v>982</v>
      </c>
      <c r="G804" s="224"/>
      <c r="H804" s="227">
        <v>9.7650000000000006</v>
      </c>
      <c r="I804" s="228"/>
      <c r="J804" s="224"/>
      <c r="K804" s="224"/>
      <c r="L804" s="229"/>
      <c r="M804" s="230"/>
      <c r="N804" s="231"/>
      <c r="O804" s="231"/>
      <c r="P804" s="231"/>
      <c r="Q804" s="231"/>
      <c r="R804" s="231"/>
      <c r="S804" s="231"/>
      <c r="T804" s="232"/>
      <c r="AT804" s="233" t="s">
        <v>247</v>
      </c>
      <c r="AU804" s="233" t="s">
        <v>83</v>
      </c>
      <c r="AV804" s="14" t="s">
        <v>83</v>
      </c>
      <c r="AW804" s="14" t="s">
        <v>37</v>
      </c>
      <c r="AX804" s="14" t="s">
        <v>76</v>
      </c>
      <c r="AY804" s="233" t="s">
        <v>236</v>
      </c>
    </row>
    <row r="805" spans="2:51" s="14" customFormat="1" ht="10.199999999999999">
      <c r="B805" s="223"/>
      <c r="C805" s="224"/>
      <c r="D805" s="209" t="s">
        <v>247</v>
      </c>
      <c r="E805" s="225" t="s">
        <v>20</v>
      </c>
      <c r="F805" s="226" t="s">
        <v>983</v>
      </c>
      <c r="G805" s="224"/>
      <c r="H805" s="227">
        <v>8.9749999999999996</v>
      </c>
      <c r="I805" s="228"/>
      <c r="J805" s="224"/>
      <c r="K805" s="224"/>
      <c r="L805" s="229"/>
      <c r="M805" s="230"/>
      <c r="N805" s="231"/>
      <c r="O805" s="231"/>
      <c r="P805" s="231"/>
      <c r="Q805" s="231"/>
      <c r="R805" s="231"/>
      <c r="S805" s="231"/>
      <c r="T805" s="232"/>
      <c r="AT805" s="233" t="s">
        <v>247</v>
      </c>
      <c r="AU805" s="233" t="s">
        <v>83</v>
      </c>
      <c r="AV805" s="14" t="s">
        <v>83</v>
      </c>
      <c r="AW805" s="14" t="s">
        <v>37</v>
      </c>
      <c r="AX805" s="14" t="s">
        <v>76</v>
      </c>
      <c r="AY805" s="233" t="s">
        <v>236</v>
      </c>
    </row>
    <row r="806" spans="2:51" s="15" customFormat="1" ht="10.199999999999999">
      <c r="B806" s="234"/>
      <c r="C806" s="235"/>
      <c r="D806" s="209" t="s">
        <v>247</v>
      </c>
      <c r="E806" s="236" t="s">
        <v>20</v>
      </c>
      <c r="F806" s="237" t="s">
        <v>306</v>
      </c>
      <c r="G806" s="235"/>
      <c r="H806" s="238">
        <v>2249.0010000000002</v>
      </c>
      <c r="I806" s="239"/>
      <c r="J806" s="235"/>
      <c r="K806" s="235"/>
      <c r="L806" s="240"/>
      <c r="M806" s="241"/>
      <c r="N806" s="242"/>
      <c r="O806" s="242"/>
      <c r="P806" s="242"/>
      <c r="Q806" s="242"/>
      <c r="R806" s="242"/>
      <c r="S806" s="242"/>
      <c r="T806" s="243"/>
      <c r="AT806" s="244" t="s">
        <v>247</v>
      </c>
      <c r="AU806" s="244" t="s">
        <v>83</v>
      </c>
      <c r="AV806" s="15" t="s">
        <v>254</v>
      </c>
      <c r="AW806" s="15" t="s">
        <v>37</v>
      </c>
      <c r="AX806" s="15" t="s">
        <v>76</v>
      </c>
      <c r="AY806" s="244" t="s">
        <v>236</v>
      </c>
    </row>
    <row r="807" spans="2:51" s="13" customFormat="1" ht="10.199999999999999">
      <c r="B807" s="213"/>
      <c r="C807" s="214"/>
      <c r="D807" s="209" t="s">
        <v>247</v>
      </c>
      <c r="E807" s="215" t="s">
        <v>20</v>
      </c>
      <c r="F807" s="216" t="s">
        <v>307</v>
      </c>
      <c r="G807" s="214"/>
      <c r="H807" s="215" t="s">
        <v>20</v>
      </c>
      <c r="I807" s="217"/>
      <c r="J807" s="214"/>
      <c r="K807" s="214"/>
      <c r="L807" s="218"/>
      <c r="M807" s="219"/>
      <c r="N807" s="220"/>
      <c r="O807" s="220"/>
      <c r="P807" s="220"/>
      <c r="Q807" s="220"/>
      <c r="R807" s="220"/>
      <c r="S807" s="220"/>
      <c r="T807" s="221"/>
      <c r="AT807" s="222" t="s">
        <v>247</v>
      </c>
      <c r="AU807" s="222" t="s">
        <v>83</v>
      </c>
      <c r="AV807" s="13" t="s">
        <v>22</v>
      </c>
      <c r="AW807" s="13" t="s">
        <v>37</v>
      </c>
      <c r="AX807" s="13" t="s">
        <v>76</v>
      </c>
      <c r="AY807" s="222" t="s">
        <v>236</v>
      </c>
    </row>
    <row r="808" spans="2:51" s="13" customFormat="1" ht="10.199999999999999">
      <c r="B808" s="213"/>
      <c r="C808" s="214"/>
      <c r="D808" s="209" t="s">
        <v>247</v>
      </c>
      <c r="E808" s="215" t="s">
        <v>20</v>
      </c>
      <c r="F808" s="216" t="s">
        <v>984</v>
      </c>
      <c r="G808" s="214"/>
      <c r="H808" s="215" t="s">
        <v>20</v>
      </c>
      <c r="I808" s="217"/>
      <c r="J808" s="214"/>
      <c r="K808" s="214"/>
      <c r="L808" s="218"/>
      <c r="M808" s="219"/>
      <c r="N808" s="220"/>
      <c r="O808" s="220"/>
      <c r="P808" s="220"/>
      <c r="Q808" s="220"/>
      <c r="R808" s="220"/>
      <c r="S808" s="220"/>
      <c r="T808" s="221"/>
      <c r="AT808" s="222" t="s">
        <v>247</v>
      </c>
      <c r="AU808" s="222" t="s">
        <v>83</v>
      </c>
      <c r="AV808" s="13" t="s">
        <v>22</v>
      </c>
      <c r="AW808" s="13" t="s">
        <v>37</v>
      </c>
      <c r="AX808" s="13" t="s">
        <v>76</v>
      </c>
      <c r="AY808" s="222" t="s">
        <v>236</v>
      </c>
    </row>
    <row r="809" spans="2:51" s="14" customFormat="1" ht="10.199999999999999">
      <c r="B809" s="223"/>
      <c r="C809" s="224"/>
      <c r="D809" s="209" t="s">
        <v>247</v>
      </c>
      <c r="E809" s="225" t="s">
        <v>20</v>
      </c>
      <c r="F809" s="226" t="s">
        <v>985</v>
      </c>
      <c r="G809" s="224"/>
      <c r="H809" s="227">
        <v>34.874000000000002</v>
      </c>
      <c r="I809" s="228"/>
      <c r="J809" s="224"/>
      <c r="K809" s="224"/>
      <c r="L809" s="229"/>
      <c r="M809" s="230"/>
      <c r="N809" s="231"/>
      <c r="O809" s="231"/>
      <c r="P809" s="231"/>
      <c r="Q809" s="231"/>
      <c r="R809" s="231"/>
      <c r="S809" s="231"/>
      <c r="T809" s="232"/>
      <c r="AT809" s="233" t="s">
        <v>247</v>
      </c>
      <c r="AU809" s="233" t="s">
        <v>83</v>
      </c>
      <c r="AV809" s="14" t="s">
        <v>83</v>
      </c>
      <c r="AW809" s="14" t="s">
        <v>37</v>
      </c>
      <c r="AX809" s="14" t="s">
        <v>76</v>
      </c>
      <c r="AY809" s="233" t="s">
        <v>236</v>
      </c>
    </row>
    <row r="810" spans="2:51" s="14" customFormat="1" ht="10.199999999999999">
      <c r="B810" s="223"/>
      <c r="C810" s="224"/>
      <c r="D810" s="209" t="s">
        <v>247</v>
      </c>
      <c r="E810" s="225" t="s">
        <v>20</v>
      </c>
      <c r="F810" s="226" t="s">
        <v>986</v>
      </c>
      <c r="G810" s="224"/>
      <c r="H810" s="227">
        <v>98.917000000000002</v>
      </c>
      <c r="I810" s="228"/>
      <c r="J810" s="224"/>
      <c r="K810" s="224"/>
      <c r="L810" s="229"/>
      <c r="M810" s="230"/>
      <c r="N810" s="231"/>
      <c r="O810" s="231"/>
      <c r="P810" s="231"/>
      <c r="Q810" s="231"/>
      <c r="R810" s="231"/>
      <c r="S810" s="231"/>
      <c r="T810" s="232"/>
      <c r="AT810" s="233" t="s">
        <v>247</v>
      </c>
      <c r="AU810" s="233" t="s">
        <v>83</v>
      </c>
      <c r="AV810" s="14" t="s">
        <v>83</v>
      </c>
      <c r="AW810" s="14" t="s">
        <v>37</v>
      </c>
      <c r="AX810" s="14" t="s">
        <v>76</v>
      </c>
      <c r="AY810" s="233" t="s">
        <v>236</v>
      </c>
    </row>
    <row r="811" spans="2:51" s="14" customFormat="1" ht="10.199999999999999">
      <c r="B811" s="223"/>
      <c r="C811" s="224"/>
      <c r="D811" s="209" t="s">
        <v>247</v>
      </c>
      <c r="E811" s="225" t="s">
        <v>20</v>
      </c>
      <c r="F811" s="226" t="s">
        <v>987</v>
      </c>
      <c r="G811" s="224"/>
      <c r="H811" s="227">
        <v>102.375</v>
      </c>
      <c r="I811" s="228"/>
      <c r="J811" s="224"/>
      <c r="K811" s="224"/>
      <c r="L811" s="229"/>
      <c r="M811" s="230"/>
      <c r="N811" s="231"/>
      <c r="O811" s="231"/>
      <c r="P811" s="231"/>
      <c r="Q811" s="231"/>
      <c r="R811" s="231"/>
      <c r="S811" s="231"/>
      <c r="T811" s="232"/>
      <c r="AT811" s="233" t="s">
        <v>247</v>
      </c>
      <c r="AU811" s="233" t="s">
        <v>83</v>
      </c>
      <c r="AV811" s="14" t="s">
        <v>83</v>
      </c>
      <c r="AW811" s="14" t="s">
        <v>37</v>
      </c>
      <c r="AX811" s="14" t="s">
        <v>76</v>
      </c>
      <c r="AY811" s="233" t="s">
        <v>236</v>
      </c>
    </row>
    <row r="812" spans="2:51" s="14" customFormat="1" ht="10.199999999999999">
      <c r="B812" s="223"/>
      <c r="C812" s="224"/>
      <c r="D812" s="209" t="s">
        <v>247</v>
      </c>
      <c r="E812" s="225" t="s">
        <v>20</v>
      </c>
      <c r="F812" s="226" t="s">
        <v>988</v>
      </c>
      <c r="G812" s="224"/>
      <c r="H812" s="227">
        <v>295.75</v>
      </c>
      <c r="I812" s="228"/>
      <c r="J812" s="224"/>
      <c r="K812" s="224"/>
      <c r="L812" s="229"/>
      <c r="M812" s="230"/>
      <c r="N812" s="231"/>
      <c r="O812" s="231"/>
      <c r="P812" s="231"/>
      <c r="Q812" s="231"/>
      <c r="R812" s="231"/>
      <c r="S812" s="231"/>
      <c r="T812" s="232"/>
      <c r="AT812" s="233" t="s">
        <v>247</v>
      </c>
      <c r="AU812" s="233" t="s">
        <v>83</v>
      </c>
      <c r="AV812" s="14" t="s">
        <v>83</v>
      </c>
      <c r="AW812" s="14" t="s">
        <v>37</v>
      </c>
      <c r="AX812" s="14" t="s">
        <v>76</v>
      </c>
      <c r="AY812" s="233" t="s">
        <v>236</v>
      </c>
    </row>
    <row r="813" spans="2:51" s="14" customFormat="1" ht="10.199999999999999">
      <c r="B813" s="223"/>
      <c r="C813" s="224"/>
      <c r="D813" s="209" t="s">
        <v>247</v>
      </c>
      <c r="E813" s="225" t="s">
        <v>20</v>
      </c>
      <c r="F813" s="226" t="s">
        <v>989</v>
      </c>
      <c r="G813" s="224"/>
      <c r="H813" s="227">
        <v>148.69399999999999</v>
      </c>
      <c r="I813" s="228"/>
      <c r="J813" s="224"/>
      <c r="K813" s="224"/>
      <c r="L813" s="229"/>
      <c r="M813" s="230"/>
      <c r="N813" s="231"/>
      <c r="O813" s="231"/>
      <c r="P813" s="231"/>
      <c r="Q813" s="231"/>
      <c r="R813" s="231"/>
      <c r="S813" s="231"/>
      <c r="T813" s="232"/>
      <c r="AT813" s="233" t="s">
        <v>247</v>
      </c>
      <c r="AU813" s="233" t="s">
        <v>83</v>
      </c>
      <c r="AV813" s="14" t="s">
        <v>83</v>
      </c>
      <c r="AW813" s="14" t="s">
        <v>37</v>
      </c>
      <c r="AX813" s="14" t="s">
        <v>76</v>
      </c>
      <c r="AY813" s="233" t="s">
        <v>236</v>
      </c>
    </row>
    <row r="814" spans="2:51" s="14" customFormat="1" ht="10.199999999999999">
      <c r="B814" s="223"/>
      <c r="C814" s="224"/>
      <c r="D814" s="209" t="s">
        <v>247</v>
      </c>
      <c r="E814" s="225" t="s">
        <v>20</v>
      </c>
      <c r="F814" s="226" t="s">
        <v>990</v>
      </c>
      <c r="G814" s="224"/>
      <c r="H814" s="227">
        <v>150.423</v>
      </c>
      <c r="I814" s="228"/>
      <c r="J814" s="224"/>
      <c r="K814" s="224"/>
      <c r="L814" s="229"/>
      <c r="M814" s="230"/>
      <c r="N814" s="231"/>
      <c r="O814" s="231"/>
      <c r="P814" s="231"/>
      <c r="Q814" s="231"/>
      <c r="R814" s="231"/>
      <c r="S814" s="231"/>
      <c r="T814" s="232"/>
      <c r="AT814" s="233" t="s">
        <v>247</v>
      </c>
      <c r="AU814" s="233" t="s">
        <v>83</v>
      </c>
      <c r="AV814" s="14" t="s">
        <v>83</v>
      </c>
      <c r="AW814" s="14" t="s">
        <v>37</v>
      </c>
      <c r="AX814" s="14" t="s">
        <v>76</v>
      </c>
      <c r="AY814" s="233" t="s">
        <v>236</v>
      </c>
    </row>
    <row r="815" spans="2:51" s="14" customFormat="1" ht="10.199999999999999">
      <c r="B815" s="223"/>
      <c r="C815" s="224"/>
      <c r="D815" s="209" t="s">
        <v>247</v>
      </c>
      <c r="E815" s="225" t="s">
        <v>20</v>
      </c>
      <c r="F815" s="226" t="s">
        <v>991</v>
      </c>
      <c r="G815" s="224"/>
      <c r="H815" s="227">
        <v>33.933999999999997</v>
      </c>
      <c r="I815" s="228"/>
      <c r="J815" s="224"/>
      <c r="K815" s="224"/>
      <c r="L815" s="229"/>
      <c r="M815" s="230"/>
      <c r="N815" s="231"/>
      <c r="O815" s="231"/>
      <c r="P815" s="231"/>
      <c r="Q815" s="231"/>
      <c r="R815" s="231"/>
      <c r="S815" s="231"/>
      <c r="T815" s="232"/>
      <c r="AT815" s="233" t="s">
        <v>247</v>
      </c>
      <c r="AU815" s="233" t="s">
        <v>83</v>
      </c>
      <c r="AV815" s="14" t="s">
        <v>83</v>
      </c>
      <c r="AW815" s="14" t="s">
        <v>37</v>
      </c>
      <c r="AX815" s="14" t="s">
        <v>76</v>
      </c>
      <c r="AY815" s="233" t="s">
        <v>236</v>
      </c>
    </row>
    <row r="816" spans="2:51" s="14" customFormat="1" ht="10.199999999999999">
      <c r="B816" s="223"/>
      <c r="C816" s="224"/>
      <c r="D816" s="209" t="s">
        <v>247</v>
      </c>
      <c r="E816" s="225" t="s">
        <v>20</v>
      </c>
      <c r="F816" s="226" t="s">
        <v>992</v>
      </c>
      <c r="G816" s="224"/>
      <c r="H816" s="227">
        <v>241.423</v>
      </c>
      <c r="I816" s="228"/>
      <c r="J816" s="224"/>
      <c r="K816" s="224"/>
      <c r="L816" s="229"/>
      <c r="M816" s="230"/>
      <c r="N816" s="231"/>
      <c r="O816" s="231"/>
      <c r="P816" s="231"/>
      <c r="Q816" s="231"/>
      <c r="R816" s="231"/>
      <c r="S816" s="231"/>
      <c r="T816" s="232"/>
      <c r="AT816" s="233" t="s">
        <v>247</v>
      </c>
      <c r="AU816" s="233" t="s">
        <v>83</v>
      </c>
      <c r="AV816" s="14" t="s">
        <v>83</v>
      </c>
      <c r="AW816" s="14" t="s">
        <v>37</v>
      </c>
      <c r="AX816" s="14" t="s">
        <v>76</v>
      </c>
      <c r="AY816" s="233" t="s">
        <v>236</v>
      </c>
    </row>
    <row r="817" spans="2:51" s="14" customFormat="1" ht="10.199999999999999">
      <c r="B817" s="223"/>
      <c r="C817" s="224"/>
      <c r="D817" s="209" t="s">
        <v>247</v>
      </c>
      <c r="E817" s="225" t="s">
        <v>20</v>
      </c>
      <c r="F817" s="226" t="s">
        <v>993</v>
      </c>
      <c r="G817" s="224"/>
      <c r="H817" s="227">
        <v>168.59700000000001</v>
      </c>
      <c r="I817" s="228"/>
      <c r="J817" s="224"/>
      <c r="K817" s="224"/>
      <c r="L817" s="229"/>
      <c r="M817" s="230"/>
      <c r="N817" s="231"/>
      <c r="O817" s="231"/>
      <c r="P817" s="231"/>
      <c r="Q817" s="231"/>
      <c r="R817" s="231"/>
      <c r="S817" s="231"/>
      <c r="T817" s="232"/>
      <c r="AT817" s="233" t="s">
        <v>247</v>
      </c>
      <c r="AU817" s="233" t="s">
        <v>83</v>
      </c>
      <c r="AV817" s="14" t="s">
        <v>83</v>
      </c>
      <c r="AW817" s="14" t="s">
        <v>37</v>
      </c>
      <c r="AX817" s="14" t="s">
        <v>76</v>
      </c>
      <c r="AY817" s="233" t="s">
        <v>236</v>
      </c>
    </row>
    <row r="818" spans="2:51" s="14" customFormat="1" ht="10.199999999999999">
      <c r="B818" s="223"/>
      <c r="C818" s="224"/>
      <c r="D818" s="209" t="s">
        <v>247</v>
      </c>
      <c r="E818" s="225" t="s">
        <v>20</v>
      </c>
      <c r="F818" s="226" t="s">
        <v>994</v>
      </c>
      <c r="G818" s="224"/>
      <c r="H818" s="227">
        <v>38.963000000000001</v>
      </c>
      <c r="I818" s="228"/>
      <c r="J818" s="224"/>
      <c r="K818" s="224"/>
      <c r="L818" s="229"/>
      <c r="M818" s="230"/>
      <c r="N818" s="231"/>
      <c r="O818" s="231"/>
      <c r="P818" s="231"/>
      <c r="Q818" s="231"/>
      <c r="R818" s="231"/>
      <c r="S818" s="231"/>
      <c r="T818" s="232"/>
      <c r="AT818" s="233" t="s">
        <v>247</v>
      </c>
      <c r="AU818" s="233" t="s">
        <v>83</v>
      </c>
      <c r="AV818" s="14" t="s">
        <v>83</v>
      </c>
      <c r="AW818" s="14" t="s">
        <v>37</v>
      </c>
      <c r="AX818" s="14" t="s">
        <v>76</v>
      </c>
      <c r="AY818" s="233" t="s">
        <v>236</v>
      </c>
    </row>
    <row r="819" spans="2:51" s="14" customFormat="1" ht="10.199999999999999">
      <c r="B819" s="223"/>
      <c r="C819" s="224"/>
      <c r="D819" s="209" t="s">
        <v>247</v>
      </c>
      <c r="E819" s="225" t="s">
        <v>20</v>
      </c>
      <c r="F819" s="226" t="s">
        <v>995</v>
      </c>
      <c r="G819" s="224"/>
      <c r="H819" s="227">
        <v>72.8</v>
      </c>
      <c r="I819" s="228"/>
      <c r="J819" s="224"/>
      <c r="K819" s="224"/>
      <c r="L819" s="229"/>
      <c r="M819" s="230"/>
      <c r="N819" s="231"/>
      <c r="O819" s="231"/>
      <c r="P819" s="231"/>
      <c r="Q819" s="231"/>
      <c r="R819" s="231"/>
      <c r="S819" s="231"/>
      <c r="T819" s="232"/>
      <c r="AT819" s="233" t="s">
        <v>247</v>
      </c>
      <c r="AU819" s="233" t="s">
        <v>83</v>
      </c>
      <c r="AV819" s="14" t="s">
        <v>83</v>
      </c>
      <c r="AW819" s="14" t="s">
        <v>37</v>
      </c>
      <c r="AX819" s="14" t="s">
        <v>76</v>
      </c>
      <c r="AY819" s="233" t="s">
        <v>236</v>
      </c>
    </row>
    <row r="820" spans="2:51" s="14" customFormat="1" ht="10.199999999999999">
      <c r="B820" s="223"/>
      <c r="C820" s="224"/>
      <c r="D820" s="209" t="s">
        <v>247</v>
      </c>
      <c r="E820" s="225" t="s">
        <v>20</v>
      </c>
      <c r="F820" s="226" t="s">
        <v>996</v>
      </c>
      <c r="G820" s="224"/>
      <c r="H820" s="227">
        <v>104.286</v>
      </c>
      <c r="I820" s="228"/>
      <c r="J820" s="224"/>
      <c r="K820" s="224"/>
      <c r="L820" s="229"/>
      <c r="M820" s="230"/>
      <c r="N820" s="231"/>
      <c r="O820" s="231"/>
      <c r="P820" s="231"/>
      <c r="Q820" s="231"/>
      <c r="R820" s="231"/>
      <c r="S820" s="231"/>
      <c r="T820" s="232"/>
      <c r="AT820" s="233" t="s">
        <v>247</v>
      </c>
      <c r="AU820" s="233" t="s">
        <v>83</v>
      </c>
      <c r="AV820" s="14" t="s">
        <v>83</v>
      </c>
      <c r="AW820" s="14" t="s">
        <v>37</v>
      </c>
      <c r="AX820" s="14" t="s">
        <v>76</v>
      </c>
      <c r="AY820" s="233" t="s">
        <v>236</v>
      </c>
    </row>
    <row r="821" spans="2:51" s="14" customFormat="1" ht="10.199999999999999">
      <c r="B821" s="223"/>
      <c r="C821" s="224"/>
      <c r="D821" s="209" t="s">
        <v>247</v>
      </c>
      <c r="E821" s="225" t="s">
        <v>20</v>
      </c>
      <c r="F821" s="226" t="s">
        <v>997</v>
      </c>
      <c r="G821" s="224"/>
      <c r="H821" s="227">
        <v>17.108000000000001</v>
      </c>
      <c r="I821" s="228"/>
      <c r="J821" s="224"/>
      <c r="K821" s="224"/>
      <c r="L821" s="229"/>
      <c r="M821" s="230"/>
      <c r="N821" s="231"/>
      <c r="O821" s="231"/>
      <c r="P821" s="231"/>
      <c r="Q821" s="231"/>
      <c r="R821" s="231"/>
      <c r="S821" s="231"/>
      <c r="T821" s="232"/>
      <c r="AT821" s="233" t="s">
        <v>247</v>
      </c>
      <c r="AU821" s="233" t="s">
        <v>83</v>
      </c>
      <c r="AV821" s="14" t="s">
        <v>83</v>
      </c>
      <c r="AW821" s="14" t="s">
        <v>37</v>
      </c>
      <c r="AX821" s="14" t="s">
        <v>76</v>
      </c>
      <c r="AY821" s="233" t="s">
        <v>236</v>
      </c>
    </row>
    <row r="822" spans="2:51" s="14" customFormat="1" ht="10.199999999999999">
      <c r="B822" s="223"/>
      <c r="C822" s="224"/>
      <c r="D822" s="209" t="s">
        <v>247</v>
      </c>
      <c r="E822" s="225" t="s">
        <v>20</v>
      </c>
      <c r="F822" s="226" t="s">
        <v>998</v>
      </c>
      <c r="G822" s="224"/>
      <c r="H822" s="227">
        <v>45.317999999999998</v>
      </c>
      <c r="I822" s="228"/>
      <c r="J822" s="224"/>
      <c r="K822" s="224"/>
      <c r="L822" s="229"/>
      <c r="M822" s="230"/>
      <c r="N822" s="231"/>
      <c r="O822" s="231"/>
      <c r="P822" s="231"/>
      <c r="Q822" s="231"/>
      <c r="R822" s="231"/>
      <c r="S822" s="231"/>
      <c r="T822" s="232"/>
      <c r="AT822" s="233" t="s">
        <v>247</v>
      </c>
      <c r="AU822" s="233" t="s">
        <v>83</v>
      </c>
      <c r="AV822" s="14" t="s">
        <v>83</v>
      </c>
      <c r="AW822" s="14" t="s">
        <v>37</v>
      </c>
      <c r="AX822" s="14" t="s">
        <v>76</v>
      </c>
      <c r="AY822" s="233" t="s">
        <v>236</v>
      </c>
    </row>
    <row r="823" spans="2:51" s="14" customFormat="1" ht="10.199999999999999">
      <c r="B823" s="223"/>
      <c r="C823" s="224"/>
      <c r="D823" s="209" t="s">
        <v>247</v>
      </c>
      <c r="E823" s="225" t="s">
        <v>20</v>
      </c>
      <c r="F823" s="226" t="s">
        <v>999</v>
      </c>
      <c r="G823" s="224"/>
      <c r="H823" s="227">
        <v>150.059</v>
      </c>
      <c r="I823" s="228"/>
      <c r="J823" s="224"/>
      <c r="K823" s="224"/>
      <c r="L823" s="229"/>
      <c r="M823" s="230"/>
      <c r="N823" s="231"/>
      <c r="O823" s="231"/>
      <c r="P823" s="231"/>
      <c r="Q823" s="231"/>
      <c r="R823" s="231"/>
      <c r="S823" s="231"/>
      <c r="T823" s="232"/>
      <c r="AT823" s="233" t="s">
        <v>247</v>
      </c>
      <c r="AU823" s="233" t="s">
        <v>83</v>
      </c>
      <c r="AV823" s="14" t="s">
        <v>83</v>
      </c>
      <c r="AW823" s="14" t="s">
        <v>37</v>
      </c>
      <c r="AX823" s="14" t="s">
        <v>76</v>
      </c>
      <c r="AY823" s="233" t="s">
        <v>236</v>
      </c>
    </row>
    <row r="824" spans="2:51" s="14" customFormat="1" ht="10.199999999999999">
      <c r="B824" s="223"/>
      <c r="C824" s="224"/>
      <c r="D824" s="209" t="s">
        <v>247</v>
      </c>
      <c r="E824" s="225" t="s">
        <v>20</v>
      </c>
      <c r="F824" s="226" t="s">
        <v>1000</v>
      </c>
      <c r="G824" s="224"/>
      <c r="H824" s="227">
        <v>84.994</v>
      </c>
      <c r="I824" s="228"/>
      <c r="J824" s="224"/>
      <c r="K824" s="224"/>
      <c r="L824" s="229"/>
      <c r="M824" s="230"/>
      <c r="N824" s="231"/>
      <c r="O824" s="231"/>
      <c r="P824" s="231"/>
      <c r="Q824" s="231"/>
      <c r="R824" s="231"/>
      <c r="S824" s="231"/>
      <c r="T824" s="232"/>
      <c r="AT824" s="233" t="s">
        <v>247</v>
      </c>
      <c r="AU824" s="233" t="s">
        <v>83</v>
      </c>
      <c r="AV824" s="14" t="s">
        <v>83</v>
      </c>
      <c r="AW824" s="14" t="s">
        <v>37</v>
      </c>
      <c r="AX824" s="14" t="s">
        <v>76</v>
      </c>
      <c r="AY824" s="233" t="s">
        <v>236</v>
      </c>
    </row>
    <row r="825" spans="2:51" s="14" customFormat="1" ht="10.199999999999999">
      <c r="B825" s="223"/>
      <c r="C825" s="224"/>
      <c r="D825" s="209" t="s">
        <v>247</v>
      </c>
      <c r="E825" s="225" t="s">
        <v>20</v>
      </c>
      <c r="F825" s="226" t="s">
        <v>1001</v>
      </c>
      <c r="G825" s="224"/>
      <c r="H825" s="227">
        <v>285.10300000000001</v>
      </c>
      <c r="I825" s="228"/>
      <c r="J825" s="224"/>
      <c r="K825" s="224"/>
      <c r="L825" s="229"/>
      <c r="M825" s="230"/>
      <c r="N825" s="231"/>
      <c r="O825" s="231"/>
      <c r="P825" s="231"/>
      <c r="Q825" s="231"/>
      <c r="R825" s="231"/>
      <c r="S825" s="231"/>
      <c r="T825" s="232"/>
      <c r="AT825" s="233" t="s">
        <v>247</v>
      </c>
      <c r="AU825" s="233" t="s">
        <v>83</v>
      </c>
      <c r="AV825" s="14" t="s">
        <v>83</v>
      </c>
      <c r="AW825" s="14" t="s">
        <v>37</v>
      </c>
      <c r="AX825" s="14" t="s">
        <v>76</v>
      </c>
      <c r="AY825" s="233" t="s">
        <v>236</v>
      </c>
    </row>
    <row r="826" spans="2:51" s="14" customFormat="1" ht="10.199999999999999">
      <c r="B826" s="223"/>
      <c r="C826" s="224"/>
      <c r="D826" s="209" t="s">
        <v>247</v>
      </c>
      <c r="E826" s="225" t="s">
        <v>20</v>
      </c>
      <c r="F826" s="226" t="s">
        <v>1002</v>
      </c>
      <c r="G826" s="224"/>
      <c r="H826" s="227">
        <v>61.652999999999999</v>
      </c>
      <c r="I826" s="228"/>
      <c r="J826" s="224"/>
      <c r="K826" s="224"/>
      <c r="L826" s="229"/>
      <c r="M826" s="230"/>
      <c r="N826" s="231"/>
      <c r="O826" s="231"/>
      <c r="P826" s="231"/>
      <c r="Q826" s="231"/>
      <c r="R826" s="231"/>
      <c r="S826" s="231"/>
      <c r="T826" s="232"/>
      <c r="AT826" s="233" t="s">
        <v>247</v>
      </c>
      <c r="AU826" s="233" t="s">
        <v>83</v>
      </c>
      <c r="AV826" s="14" t="s">
        <v>83</v>
      </c>
      <c r="AW826" s="14" t="s">
        <v>37</v>
      </c>
      <c r="AX826" s="14" t="s">
        <v>76</v>
      </c>
      <c r="AY826" s="233" t="s">
        <v>236</v>
      </c>
    </row>
    <row r="827" spans="2:51" s="14" customFormat="1" ht="10.199999999999999">
      <c r="B827" s="223"/>
      <c r="C827" s="224"/>
      <c r="D827" s="209" t="s">
        <v>247</v>
      </c>
      <c r="E827" s="225" t="s">
        <v>20</v>
      </c>
      <c r="F827" s="226" t="s">
        <v>1003</v>
      </c>
      <c r="G827" s="224"/>
      <c r="H827" s="227">
        <v>35.226999999999997</v>
      </c>
      <c r="I827" s="228"/>
      <c r="J827" s="224"/>
      <c r="K827" s="224"/>
      <c r="L827" s="229"/>
      <c r="M827" s="230"/>
      <c r="N827" s="231"/>
      <c r="O827" s="231"/>
      <c r="P827" s="231"/>
      <c r="Q827" s="231"/>
      <c r="R827" s="231"/>
      <c r="S827" s="231"/>
      <c r="T827" s="232"/>
      <c r="AT827" s="233" t="s">
        <v>247</v>
      </c>
      <c r="AU827" s="233" t="s">
        <v>83</v>
      </c>
      <c r="AV827" s="14" t="s">
        <v>83</v>
      </c>
      <c r="AW827" s="14" t="s">
        <v>37</v>
      </c>
      <c r="AX827" s="14" t="s">
        <v>76</v>
      </c>
      <c r="AY827" s="233" t="s">
        <v>236</v>
      </c>
    </row>
    <row r="828" spans="2:51" s="14" customFormat="1" ht="10.199999999999999">
      <c r="B828" s="223"/>
      <c r="C828" s="224"/>
      <c r="D828" s="209" t="s">
        <v>247</v>
      </c>
      <c r="E828" s="225" t="s">
        <v>20</v>
      </c>
      <c r="F828" s="226" t="s">
        <v>1004</v>
      </c>
      <c r="G828" s="224"/>
      <c r="H828" s="227">
        <v>-57.96</v>
      </c>
      <c r="I828" s="228"/>
      <c r="J828" s="224"/>
      <c r="K828" s="224"/>
      <c r="L828" s="229"/>
      <c r="M828" s="230"/>
      <c r="N828" s="231"/>
      <c r="O828" s="231"/>
      <c r="P828" s="231"/>
      <c r="Q828" s="231"/>
      <c r="R828" s="231"/>
      <c r="S828" s="231"/>
      <c r="T828" s="232"/>
      <c r="AT828" s="233" t="s">
        <v>247</v>
      </c>
      <c r="AU828" s="233" t="s">
        <v>83</v>
      </c>
      <c r="AV828" s="14" t="s">
        <v>83</v>
      </c>
      <c r="AW828" s="14" t="s">
        <v>37</v>
      </c>
      <c r="AX828" s="14" t="s">
        <v>76</v>
      </c>
      <c r="AY828" s="233" t="s">
        <v>236</v>
      </c>
    </row>
    <row r="829" spans="2:51" s="14" customFormat="1" ht="10.199999999999999">
      <c r="B829" s="223"/>
      <c r="C829" s="224"/>
      <c r="D829" s="209" t="s">
        <v>247</v>
      </c>
      <c r="E829" s="225" t="s">
        <v>20</v>
      </c>
      <c r="F829" s="226" t="s">
        <v>971</v>
      </c>
      <c r="G829" s="224"/>
      <c r="H829" s="227">
        <v>-15.54</v>
      </c>
      <c r="I829" s="228"/>
      <c r="J829" s="224"/>
      <c r="K829" s="224"/>
      <c r="L829" s="229"/>
      <c r="M829" s="230"/>
      <c r="N829" s="231"/>
      <c r="O829" s="231"/>
      <c r="P829" s="231"/>
      <c r="Q829" s="231"/>
      <c r="R829" s="231"/>
      <c r="S829" s="231"/>
      <c r="T829" s="232"/>
      <c r="AT829" s="233" t="s">
        <v>247</v>
      </c>
      <c r="AU829" s="233" t="s">
        <v>83</v>
      </c>
      <c r="AV829" s="14" t="s">
        <v>83</v>
      </c>
      <c r="AW829" s="14" t="s">
        <v>37</v>
      </c>
      <c r="AX829" s="14" t="s">
        <v>76</v>
      </c>
      <c r="AY829" s="233" t="s">
        <v>236</v>
      </c>
    </row>
    <row r="830" spans="2:51" s="14" customFormat="1" ht="10.199999999999999">
      <c r="B830" s="223"/>
      <c r="C830" s="224"/>
      <c r="D830" s="209" t="s">
        <v>247</v>
      </c>
      <c r="E830" s="225" t="s">
        <v>20</v>
      </c>
      <c r="F830" s="226" t="s">
        <v>972</v>
      </c>
      <c r="G830" s="224"/>
      <c r="H830" s="227">
        <v>-73.709999999999994</v>
      </c>
      <c r="I830" s="228"/>
      <c r="J830" s="224"/>
      <c r="K830" s="224"/>
      <c r="L830" s="229"/>
      <c r="M830" s="230"/>
      <c r="N830" s="231"/>
      <c r="O830" s="231"/>
      <c r="P830" s="231"/>
      <c r="Q830" s="231"/>
      <c r="R830" s="231"/>
      <c r="S830" s="231"/>
      <c r="T830" s="232"/>
      <c r="AT830" s="233" t="s">
        <v>247</v>
      </c>
      <c r="AU830" s="233" t="s">
        <v>83</v>
      </c>
      <c r="AV830" s="14" t="s">
        <v>83</v>
      </c>
      <c r="AW830" s="14" t="s">
        <v>37</v>
      </c>
      <c r="AX830" s="14" t="s">
        <v>76</v>
      </c>
      <c r="AY830" s="233" t="s">
        <v>236</v>
      </c>
    </row>
    <row r="831" spans="2:51" s="14" customFormat="1" ht="10.199999999999999">
      <c r="B831" s="223"/>
      <c r="C831" s="224"/>
      <c r="D831" s="209" t="s">
        <v>247</v>
      </c>
      <c r="E831" s="225" t="s">
        <v>20</v>
      </c>
      <c r="F831" s="226" t="s">
        <v>973</v>
      </c>
      <c r="G831" s="224"/>
      <c r="H831" s="227">
        <v>-5.4</v>
      </c>
      <c r="I831" s="228"/>
      <c r="J831" s="224"/>
      <c r="K831" s="224"/>
      <c r="L831" s="229"/>
      <c r="M831" s="230"/>
      <c r="N831" s="231"/>
      <c r="O831" s="231"/>
      <c r="P831" s="231"/>
      <c r="Q831" s="231"/>
      <c r="R831" s="231"/>
      <c r="S831" s="231"/>
      <c r="T831" s="232"/>
      <c r="AT831" s="233" t="s">
        <v>247</v>
      </c>
      <c r="AU831" s="233" t="s">
        <v>83</v>
      </c>
      <c r="AV831" s="14" t="s">
        <v>83</v>
      </c>
      <c r="AW831" s="14" t="s">
        <v>37</v>
      </c>
      <c r="AX831" s="14" t="s">
        <v>76</v>
      </c>
      <c r="AY831" s="233" t="s">
        <v>236</v>
      </c>
    </row>
    <row r="832" spans="2:51" s="14" customFormat="1" ht="10.199999999999999">
      <c r="B832" s="223"/>
      <c r="C832" s="224"/>
      <c r="D832" s="209" t="s">
        <v>247</v>
      </c>
      <c r="E832" s="225" t="s">
        <v>20</v>
      </c>
      <c r="F832" s="226" t="s">
        <v>974</v>
      </c>
      <c r="G832" s="224"/>
      <c r="H832" s="227">
        <v>-7.98</v>
      </c>
      <c r="I832" s="228"/>
      <c r="J832" s="224"/>
      <c r="K832" s="224"/>
      <c r="L832" s="229"/>
      <c r="M832" s="230"/>
      <c r="N832" s="231"/>
      <c r="O832" s="231"/>
      <c r="P832" s="231"/>
      <c r="Q832" s="231"/>
      <c r="R832" s="231"/>
      <c r="S832" s="231"/>
      <c r="T832" s="232"/>
      <c r="AT832" s="233" t="s">
        <v>247</v>
      </c>
      <c r="AU832" s="233" t="s">
        <v>83</v>
      </c>
      <c r="AV832" s="14" t="s">
        <v>83</v>
      </c>
      <c r="AW832" s="14" t="s">
        <v>37</v>
      </c>
      <c r="AX832" s="14" t="s">
        <v>76</v>
      </c>
      <c r="AY832" s="233" t="s">
        <v>236</v>
      </c>
    </row>
    <row r="833" spans="1:65" s="14" customFormat="1" ht="10.199999999999999">
      <c r="B833" s="223"/>
      <c r="C833" s="224"/>
      <c r="D833" s="209" t="s">
        <v>247</v>
      </c>
      <c r="E833" s="225" t="s">
        <v>20</v>
      </c>
      <c r="F833" s="226" t="s">
        <v>1005</v>
      </c>
      <c r="G833" s="224"/>
      <c r="H833" s="227">
        <v>-23.738</v>
      </c>
      <c r="I833" s="228"/>
      <c r="J833" s="224"/>
      <c r="K833" s="224"/>
      <c r="L833" s="229"/>
      <c r="M833" s="230"/>
      <c r="N833" s="231"/>
      <c r="O833" s="231"/>
      <c r="P833" s="231"/>
      <c r="Q833" s="231"/>
      <c r="R833" s="231"/>
      <c r="S833" s="231"/>
      <c r="T833" s="232"/>
      <c r="AT833" s="233" t="s">
        <v>247</v>
      </c>
      <c r="AU833" s="233" t="s">
        <v>83</v>
      </c>
      <c r="AV833" s="14" t="s">
        <v>83</v>
      </c>
      <c r="AW833" s="14" t="s">
        <v>37</v>
      </c>
      <c r="AX833" s="14" t="s">
        <v>76</v>
      </c>
      <c r="AY833" s="233" t="s">
        <v>236</v>
      </c>
    </row>
    <row r="834" spans="1:65" s="14" customFormat="1" ht="10.199999999999999">
      <c r="B834" s="223"/>
      <c r="C834" s="224"/>
      <c r="D834" s="209" t="s">
        <v>247</v>
      </c>
      <c r="E834" s="225" t="s">
        <v>20</v>
      </c>
      <c r="F834" s="226" t="s">
        <v>1006</v>
      </c>
      <c r="G834" s="224"/>
      <c r="H834" s="227">
        <v>37.26</v>
      </c>
      <c r="I834" s="228"/>
      <c r="J834" s="224"/>
      <c r="K834" s="224"/>
      <c r="L834" s="229"/>
      <c r="M834" s="230"/>
      <c r="N834" s="231"/>
      <c r="O834" s="231"/>
      <c r="P834" s="231"/>
      <c r="Q834" s="231"/>
      <c r="R834" s="231"/>
      <c r="S834" s="231"/>
      <c r="T834" s="232"/>
      <c r="AT834" s="233" t="s">
        <v>247</v>
      </c>
      <c r="AU834" s="233" t="s">
        <v>83</v>
      </c>
      <c r="AV834" s="14" t="s">
        <v>83</v>
      </c>
      <c r="AW834" s="14" t="s">
        <v>37</v>
      </c>
      <c r="AX834" s="14" t="s">
        <v>76</v>
      </c>
      <c r="AY834" s="233" t="s">
        <v>236</v>
      </c>
    </row>
    <row r="835" spans="1:65" s="14" customFormat="1" ht="10.199999999999999">
      <c r="B835" s="223"/>
      <c r="C835" s="224"/>
      <c r="D835" s="209" t="s">
        <v>247</v>
      </c>
      <c r="E835" s="225" t="s">
        <v>20</v>
      </c>
      <c r="F835" s="226" t="s">
        <v>978</v>
      </c>
      <c r="G835" s="224"/>
      <c r="H835" s="227">
        <v>8.52</v>
      </c>
      <c r="I835" s="228"/>
      <c r="J835" s="224"/>
      <c r="K835" s="224"/>
      <c r="L835" s="229"/>
      <c r="M835" s="230"/>
      <c r="N835" s="231"/>
      <c r="O835" s="231"/>
      <c r="P835" s="231"/>
      <c r="Q835" s="231"/>
      <c r="R835" s="231"/>
      <c r="S835" s="231"/>
      <c r="T835" s="232"/>
      <c r="AT835" s="233" t="s">
        <v>247</v>
      </c>
      <c r="AU835" s="233" t="s">
        <v>83</v>
      </c>
      <c r="AV835" s="14" t="s">
        <v>83</v>
      </c>
      <c r="AW835" s="14" t="s">
        <v>37</v>
      </c>
      <c r="AX835" s="14" t="s">
        <v>76</v>
      </c>
      <c r="AY835" s="233" t="s">
        <v>236</v>
      </c>
    </row>
    <row r="836" spans="1:65" s="14" customFormat="1" ht="10.199999999999999">
      <c r="B836" s="223"/>
      <c r="C836" s="224"/>
      <c r="D836" s="209" t="s">
        <v>247</v>
      </c>
      <c r="E836" s="225" t="s">
        <v>20</v>
      </c>
      <c r="F836" s="226" t="s">
        <v>979</v>
      </c>
      <c r="G836" s="224"/>
      <c r="H836" s="227">
        <v>43.29</v>
      </c>
      <c r="I836" s="228"/>
      <c r="J836" s="224"/>
      <c r="K836" s="224"/>
      <c r="L836" s="229"/>
      <c r="M836" s="230"/>
      <c r="N836" s="231"/>
      <c r="O836" s="231"/>
      <c r="P836" s="231"/>
      <c r="Q836" s="231"/>
      <c r="R836" s="231"/>
      <c r="S836" s="231"/>
      <c r="T836" s="232"/>
      <c r="AT836" s="233" t="s">
        <v>247</v>
      </c>
      <c r="AU836" s="233" t="s">
        <v>83</v>
      </c>
      <c r="AV836" s="14" t="s">
        <v>83</v>
      </c>
      <c r="AW836" s="14" t="s">
        <v>37</v>
      </c>
      <c r="AX836" s="14" t="s">
        <v>76</v>
      </c>
      <c r="AY836" s="233" t="s">
        <v>236</v>
      </c>
    </row>
    <row r="837" spans="1:65" s="14" customFormat="1" ht="10.199999999999999">
      <c r="B837" s="223"/>
      <c r="C837" s="224"/>
      <c r="D837" s="209" t="s">
        <v>247</v>
      </c>
      <c r="E837" s="225" t="s">
        <v>20</v>
      </c>
      <c r="F837" s="226" t="s">
        <v>980</v>
      </c>
      <c r="G837" s="224"/>
      <c r="H837" s="227">
        <v>6.48</v>
      </c>
      <c r="I837" s="228"/>
      <c r="J837" s="224"/>
      <c r="K837" s="224"/>
      <c r="L837" s="229"/>
      <c r="M837" s="230"/>
      <c r="N837" s="231"/>
      <c r="O837" s="231"/>
      <c r="P837" s="231"/>
      <c r="Q837" s="231"/>
      <c r="R837" s="231"/>
      <c r="S837" s="231"/>
      <c r="T837" s="232"/>
      <c r="AT837" s="233" t="s">
        <v>247</v>
      </c>
      <c r="AU837" s="233" t="s">
        <v>83</v>
      </c>
      <c r="AV837" s="14" t="s">
        <v>83</v>
      </c>
      <c r="AW837" s="14" t="s">
        <v>37</v>
      </c>
      <c r="AX837" s="14" t="s">
        <v>76</v>
      </c>
      <c r="AY837" s="233" t="s">
        <v>236</v>
      </c>
    </row>
    <row r="838" spans="1:65" s="14" customFormat="1" ht="10.199999999999999">
      <c r="B838" s="223"/>
      <c r="C838" s="224"/>
      <c r="D838" s="209" t="s">
        <v>247</v>
      </c>
      <c r="E838" s="225" t="s">
        <v>20</v>
      </c>
      <c r="F838" s="226" t="s">
        <v>1007</v>
      </c>
      <c r="G838" s="224"/>
      <c r="H838" s="227">
        <v>7.6449999999999996</v>
      </c>
      <c r="I838" s="228"/>
      <c r="J838" s="224"/>
      <c r="K838" s="224"/>
      <c r="L838" s="229"/>
      <c r="M838" s="230"/>
      <c r="N838" s="231"/>
      <c r="O838" s="231"/>
      <c r="P838" s="231"/>
      <c r="Q838" s="231"/>
      <c r="R838" s="231"/>
      <c r="S838" s="231"/>
      <c r="T838" s="232"/>
      <c r="AT838" s="233" t="s">
        <v>247</v>
      </c>
      <c r="AU838" s="233" t="s">
        <v>83</v>
      </c>
      <c r="AV838" s="14" t="s">
        <v>83</v>
      </c>
      <c r="AW838" s="14" t="s">
        <v>37</v>
      </c>
      <c r="AX838" s="14" t="s">
        <v>76</v>
      </c>
      <c r="AY838" s="233" t="s">
        <v>236</v>
      </c>
    </row>
    <row r="839" spans="1:65" s="14" customFormat="1" ht="10.199999999999999">
      <c r="B839" s="223"/>
      <c r="C839" s="224"/>
      <c r="D839" s="209" t="s">
        <v>247</v>
      </c>
      <c r="E839" s="225" t="s">
        <v>20</v>
      </c>
      <c r="F839" s="226" t="s">
        <v>1008</v>
      </c>
      <c r="G839" s="224"/>
      <c r="H839" s="227">
        <v>6.8540000000000001</v>
      </c>
      <c r="I839" s="228"/>
      <c r="J839" s="224"/>
      <c r="K839" s="224"/>
      <c r="L839" s="229"/>
      <c r="M839" s="230"/>
      <c r="N839" s="231"/>
      <c r="O839" s="231"/>
      <c r="P839" s="231"/>
      <c r="Q839" s="231"/>
      <c r="R839" s="231"/>
      <c r="S839" s="231"/>
      <c r="T839" s="232"/>
      <c r="AT839" s="233" t="s">
        <v>247</v>
      </c>
      <c r="AU839" s="233" t="s">
        <v>83</v>
      </c>
      <c r="AV839" s="14" t="s">
        <v>83</v>
      </c>
      <c r="AW839" s="14" t="s">
        <v>37</v>
      </c>
      <c r="AX839" s="14" t="s">
        <v>76</v>
      </c>
      <c r="AY839" s="233" t="s">
        <v>236</v>
      </c>
    </row>
    <row r="840" spans="1:65" s="15" customFormat="1" ht="10.199999999999999">
      <c r="B840" s="234"/>
      <c r="C840" s="235"/>
      <c r="D840" s="209" t="s">
        <v>247</v>
      </c>
      <c r="E840" s="236" t="s">
        <v>20</v>
      </c>
      <c r="F840" s="237" t="s">
        <v>306</v>
      </c>
      <c r="G840" s="235"/>
      <c r="H840" s="238">
        <v>2096.2190000000001</v>
      </c>
      <c r="I840" s="239"/>
      <c r="J840" s="235"/>
      <c r="K840" s="235"/>
      <c r="L840" s="240"/>
      <c r="M840" s="241"/>
      <c r="N840" s="242"/>
      <c r="O840" s="242"/>
      <c r="P840" s="242"/>
      <c r="Q840" s="242"/>
      <c r="R840" s="242"/>
      <c r="S840" s="242"/>
      <c r="T840" s="243"/>
      <c r="AT840" s="244" t="s">
        <v>247</v>
      </c>
      <c r="AU840" s="244" t="s">
        <v>83</v>
      </c>
      <c r="AV840" s="15" t="s">
        <v>254</v>
      </c>
      <c r="AW840" s="15" t="s">
        <v>37</v>
      </c>
      <c r="AX840" s="15" t="s">
        <v>76</v>
      </c>
      <c r="AY840" s="244" t="s">
        <v>236</v>
      </c>
    </row>
    <row r="841" spans="1:65" s="16" customFormat="1" ht="10.199999999999999">
      <c r="B841" s="245"/>
      <c r="C841" s="246"/>
      <c r="D841" s="209" t="s">
        <v>247</v>
      </c>
      <c r="E841" s="247" t="s">
        <v>20</v>
      </c>
      <c r="F841" s="248" t="s">
        <v>309</v>
      </c>
      <c r="G841" s="246"/>
      <c r="H841" s="249">
        <v>4345.22</v>
      </c>
      <c r="I841" s="250"/>
      <c r="J841" s="246"/>
      <c r="K841" s="246"/>
      <c r="L841" s="251"/>
      <c r="M841" s="252"/>
      <c r="N841" s="253"/>
      <c r="O841" s="253"/>
      <c r="P841" s="253"/>
      <c r="Q841" s="253"/>
      <c r="R841" s="253"/>
      <c r="S841" s="253"/>
      <c r="T841" s="254"/>
      <c r="AT841" s="255" t="s">
        <v>247</v>
      </c>
      <c r="AU841" s="255" t="s">
        <v>83</v>
      </c>
      <c r="AV841" s="16" t="s">
        <v>243</v>
      </c>
      <c r="AW841" s="16" t="s">
        <v>37</v>
      </c>
      <c r="AX841" s="16" t="s">
        <v>22</v>
      </c>
      <c r="AY841" s="255" t="s">
        <v>236</v>
      </c>
    </row>
    <row r="842" spans="1:65" s="2" customFormat="1" ht="22.8">
      <c r="A842" s="36"/>
      <c r="B842" s="37"/>
      <c r="C842" s="196" t="s">
        <v>1009</v>
      </c>
      <c r="D842" s="196" t="s">
        <v>238</v>
      </c>
      <c r="E842" s="197" t="s">
        <v>1010</v>
      </c>
      <c r="F842" s="198" t="s">
        <v>1011</v>
      </c>
      <c r="G842" s="199" t="s">
        <v>328</v>
      </c>
      <c r="H842" s="200">
        <v>108.5</v>
      </c>
      <c r="I842" s="201"/>
      <c r="J842" s="202">
        <f>ROUND(I842*H842,2)</f>
        <v>0</v>
      </c>
      <c r="K842" s="198" t="s">
        <v>242</v>
      </c>
      <c r="L842" s="41"/>
      <c r="M842" s="203" t="s">
        <v>20</v>
      </c>
      <c r="N842" s="204" t="s">
        <v>47</v>
      </c>
      <c r="O842" s="66"/>
      <c r="P842" s="205">
        <f>O842*H842</f>
        <v>0</v>
      </c>
      <c r="Q842" s="205">
        <v>0</v>
      </c>
      <c r="R842" s="205">
        <f>Q842*H842</f>
        <v>0</v>
      </c>
      <c r="S842" s="205">
        <v>4.5999999999999999E-2</v>
      </c>
      <c r="T842" s="206">
        <f>S842*H842</f>
        <v>4.9909999999999997</v>
      </c>
      <c r="U842" s="36"/>
      <c r="V842" s="36"/>
      <c r="W842" s="36"/>
      <c r="X842" s="36"/>
      <c r="Y842" s="36"/>
      <c r="Z842" s="36"/>
      <c r="AA842" s="36"/>
      <c r="AB842" s="36"/>
      <c r="AC842" s="36"/>
      <c r="AD842" s="36"/>
      <c r="AE842" s="36"/>
      <c r="AR842" s="207" t="s">
        <v>243</v>
      </c>
      <c r="AT842" s="207" t="s">
        <v>238</v>
      </c>
      <c r="AU842" s="207" t="s">
        <v>83</v>
      </c>
      <c r="AY842" s="19" t="s">
        <v>236</v>
      </c>
      <c r="BE842" s="208">
        <f>IF(N842="základní",J842,0)</f>
        <v>0</v>
      </c>
      <c r="BF842" s="208">
        <f>IF(N842="snížená",J842,0)</f>
        <v>0</v>
      </c>
      <c r="BG842" s="208">
        <f>IF(N842="zákl. přenesená",J842,0)</f>
        <v>0</v>
      </c>
      <c r="BH842" s="208">
        <f>IF(N842="sníž. přenesená",J842,0)</f>
        <v>0</v>
      </c>
      <c r="BI842" s="208">
        <f>IF(N842="nulová",J842,0)</f>
        <v>0</v>
      </c>
      <c r="BJ842" s="19" t="s">
        <v>22</v>
      </c>
      <c r="BK842" s="208">
        <f>ROUND(I842*H842,2)</f>
        <v>0</v>
      </c>
      <c r="BL842" s="19" t="s">
        <v>243</v>
      </c>
      <c r="BM842" s="207" t="s">
        <v>1012</v>
      </c>
    </row>
    <row r="843" spans="1:65" s="2" customFormat="1" ht="28.8">
      <c r="A843" s="36"/>
      <c r="B843" s="37"/>
      <c r="C843" s="38"/>
      <c r="D843" s="209" t="s">
        <v>245</v>
      </c>
      <c r="E843" s="38"/>
      <c r="F843" s="210" t="s">
        <v>926</v>
      </c>
      <c r="G843" s="38"/>
      <c r="H843" s="38"/>
      <c r="I843" s="118"/>
      <c r="J843" s="38"/>
      <c r="K843" s="38"/>
      <c r="L843" s="41"/>
      <c r="M843" s="211"/>
      <c r="N843" s="212"/>
      <c r="O843" s="66"/>
      <c r="P843" s="66"/>
      <c r="Q843" s="66"/>
      <c r="R843" s="66"/>
      <c r="S843" s="66"/>
      <c r="T843" s="67"/>
      <c r="U843" s="36"/>
      <c r="V843" s="36"/>
      <c r="W843" s="36"/>
      <c r="X843" s="36"/>
      <c r="Y843" s="36"/>
      <c r="Z843" s="36"/>
      <c r="AA843" s="36"/>
      <c r="AB843" s="36"/>
      <c r="AC843" s="36"/>
      <c r="AD843" s="36"/>
      <c r="AE843" s="36"/>
      <c r="AT843" s="19" t="s">
        <v>245</v>
      </c>
      <c r="AU843" s="19" t="s">
        <v>83</v>
      </c>
    </row>
    <row r="844" spans="1:65" s="13" customFormat="1" ht="10.199999999999999">
      <c r="B844" s="213"/>
      <c r="C844" s="214"/>
      <c r="D844" s="209" t="s">
        <v>247</v>
      </c>
      <c r="E844" s="215" t="s">
        <v>20</v>
      </c>
      <c r="F844" s="216" t="s">
        <v>448</v>
      </c>
      <c r="G844" s="214"/>
      <c r="H844" s="215" t="s">
        <v>20</v>
      </c>
      <c r="I844" s="217"/>
      <c r="J844" s="214"/>
      <c r="K844" s="214"/>
      <c r="L844" s="218"/>
      <c r="M844" s="219"/>
      <c r="N844" s="220"/>
      <c r="O844" s="220"/>
      <c r="P844" s="220"/>
      <c r="Q844" s="220"/>
      <c r="R844" s="220"/>
      <c r="S844" s="220"/>
      <c r="T844" s="221"/>
      <c r="AT844" s="222" t="s">
        <v>247</v>
      </c>
      <c r="AU844" s="222" t="s">
        <v>83</v>
      </c>
      <c r="AV844" s="13" t="s">
        <v>22</v>
      </c>
      <c r="AW844" s="13" t="s">
        <v>37</v>
      </c>
      <c r="AX844" s="13" t="s">
        <v>76</v>
      </c>
      <c r="AY844" s="222" t="s">
        <v>236</v>
      </c>
    </row>
    <row r="845" spans="1:65" s="14" customFormat="1" ht="10.199999999999999">
      <c r="B845" s="223"/>
      <c r="C845" s="224"/>
      <c r="D845" s="209" t="s">
        <v>247</v>
      </c>
      <c r="E845" s="225" t="s">
        <v>20</v>
      </c>
      <c r="F845" s="226" t="s">
        <v>449</v>
      </c>
      <c r="G845" s="224"/>
      <c r="H845" s="227">
        <v>93.5</v>
      </c>
      <c r="I845" s="228"/>
      <c r="J845" s="224"/>
      <c r="K845" s="224"/>
      <c r="L845" s="229"/>
      <c r="M845" s="230"/>
      <c r="N845" s="231"/>
      <c r="O845" s="231"/>
      <c r="P845" s="231"/>
      <c r="Q845" s="231"/>
      <c r="R845" s="231"/>
      <c r="S845" s="231"/>
      <c r="T845" s="232"/>
      <c r="AT845" s="233" t="s">
        <v>247</v>
      </c>
      <c r="AU845" s="233" t="s">
        <v>83</v>
      </c>
      <c r="AV845" s="14" t="s">
        <v>83</v>
      </c>
      <c r="AW845" s="14" t="s">
        <v>37</v>
      </c>
      <c r="AX845" s="14" t="s">
        <v>76</v>
      </c>
      <c r="AY845" s="233" t="s">
        <v>236</v>
      </c>
    </row>
    <row r="846" spans="1:65" s="13" customFormat="1" ht="10.199999999999999">
      <c r="B846" s="213"/>
      <c r="C846" s="214"/>
      <c r="D846" s="209" t="s">
        <v>247</v>
      </c>
      <c r="E846" s="215" t="s">
        <v>20</v>
      </c>
      <c r="F846" s="216" t="s">
        <v>304</v>
      </c>
      <c r="G846" s="214"/>
      <c r="H846" s="215" t="s">
        <v>20</v>
      </c>
      <c r="I846" s="217"/>
      <c r="J846" s="214"/>
      <c r="K846" s="214"/>
      <c r="L846" s="218"/>
      <c r="M846" s="219"/>
      <c r="N846" s="220"/>
      <c r="O846" s="220"/>
      <c r="P846" s="220"/>
      <c r="Q846" s="220"/>
      <c r="R846" s="220"/>
      <c r="S846" s="220"/>
      <c r="T846" s="221"/>
      <c r="AT846" s="222" t="s">
        <v>247</v>
      </c>
      <c r="AU846" s="222" t="s">
        <v>83</v>
      </c>
      <c r="AV846" s="13" t="s">
        <v>22</v>
      </c>
      <c r="AW846" s="13" t="s">
        <v>37</v>
      </c>
      <c r="AX846" s="13" t="s">
        <v>76</v>
      </c>
      <c r="AY846" s="222" t="s">
        <v>236</v>
      </c>
    </row>
    <row r="847" spans="1:65" s="14" customFormat="1" ht="10.199999999999999">
      <c r="B847" s="223"/>
      <c r="C847" s="224"/>
      <c r="D847" s="209" t="s">
        <v>247</v>
      </c>
      <c r="E847" s="225" t="s">
        <v>20</v>
      </c>
      <c r="F847" s="226" t="s">
        <v>450</v>
      </c>
      <c r="G847" s="224"/>
      <c r="H847" s="227">
        <v>15</v>
      </c>
      <c r="I847" s="228"/>
      <c r="J847" s="224"/>
      <c r="K847" s="224"/>
      <c r="L847" s="229"/>
      <c r="M847" s="230"/>
      <c r="N847" s="231"/>
      <c r="O847" s="231"/>
      <c r="P847" s="231"/>
      <c r="Q847" s="231"/>
      <c r="R847" s="231"/>
      <c r="S847" s="231"/>
      <c r="T847" s="232"/>
      <c r="AT847" s="233" t="s">
        <v>247</v>
      </c>
      <c r="AU847" s="233" t="s">
        <v>83</v>
      </c>
      <c r="AV847" s="14" t="s">
        <v>83</v>
      </c>
      <c r="AW847" s="14" t="s">
        <v>37</v>
      </c>
      <c r="AX847" s="14" t="s">
        <v>76</v>
      </c>
      <c r="AY847" s="233" t="s">
        <v>236</v>
      </c>
    </row>
    <row r="848" spans="1:65" s="16" customFormat="1" ht="10.199999999999999">
      <c r="B848" s="245"/>
      <c r="C848" s="246"/>
      <c r="D848" s="209" t="s">
        <v>247</v>
      </c>
      <c r="E848" s="247" t="s">
        <v>20</v>
      </c>
      <c r="F848" s="248" t="s">
        <v>309</v>
      </c>
      <c r="G848" s="246"/>
      <c r="H848" s="249">
        <v>108.5</v>
      </c>
      <c r="I848" s="250"/>
      <c r="J848" s="246"/>
      <c r="K848" s="246"/>
      <c r="L848" s="251"/>
      <c r="M848" s="252"/>
      <c r="N848" s="253"/>
      <c r="O848" s="253"/>
      <c r="P848" s="253"/>
      <c r="Q848" s="253"/>
      <c r="R848" s="253"/>
      <c r="S848" s="253"/>
      <c r="T848" s="254"/>
      <c r="AT848" s="255" t="s">
        <v>247</v>
      </c>
      <c r="AU848" s="255" t="s">
        <v>83</v>
      </c>
      <c r="AV848" s="16" t="s">
        <v>243</v>
      </c>
      <c r="AW848" s="16" t="s">
        <v>37</v>
      </c>
      <c r="AX848" s="16" t="s">
        <v>22</v>
      </c>
      <c r="AY848" s="255" t="s">
        <v>236</v>
      </c>
    </row>
    <row r="849" spans="1:65" s="2" customFormat="1" ht="11.4">
      <c r="A849" s="36"/>
      <c r="B849" s="37"/>
      <c r="C849" s="196" t="s">
        <v>1013</v>
      </c>
      <c r="D849" s="196" t="s">
        <v>238</v>
      </c>
      <c r="E849" s="197" t="s">
        <v>1014</v>
      </c>
      <c r="F849" s="198" t="s">
        <v>1015</v>
      </c>
      <c r="G849" s="199" t="s">
        <v>328</v>
      </c>
      <c r="H849" s="200">
        <v>1472.6</v>
      </c>
      <c r="I849" s="201"/>
      <c r="J849" s="202">
        <f>ROUND(I849*H849,2)</f>
        <v>0</v>
      </c>
      <c r="K849" s="198" t="s">
        <v>242</v>
      </c>
      <c r="L849" s="41"/>
      <c r="M849" s="203" t="s">
        <v>20</v>
      </c>
      <c r="N849" s="204" t="s">
        <v>47</v>
      </c>
      <c r="O849" s="66"/>
      <c r="P849" s="205">
        <f>O849*H849</f>
        <v>0</v>
      </c>
      <c r="Q849" s="205">
        <v>0</v>
      </c>
      <c r="R849" s="205">
        <f>Q849*H849</f>
        <v>0</v>
      </c>
      <c r="S849" s="205">
        <v>0</v>
      </c>
      <c r="T849" s="206">
        <f>S849*H849</f>
        <v>0</v>
      </c>
      <c r="U849" s="36"/>
      <c r="V849" s="36"/>
      <c r="W849" s="36"/>
      <c r="X849" s="36"/>
      <c r="Y849" s="36"/>
      <c r="Z849" s="36"/>
      <c r="AA849" s="36"/>
      <c r="AB849" s="36"/>
      <c r="AC849" s="36"/>
      <c r="AD849" s="36"/>
      <c r="AE849" s="36"/>
      <c r="AR849" s="207" t="s">
        <v>243</v>
      </c>
      <c r="AT849" s="207" t="s">
        <v>238</v>
      </c>
      <c r="AU849" s="207" t="s">
        <v>83</v>
      </c>
      <c r="AY849" s="19" t="s">
        <v>236</v>
      </c>
      <c r="BE849" s="208">
        <f>IF(N849="základní",J849,0)</f>
        <v>0</v>
      </c>
      <c r="BF849" s="208">
        <f>IF(N849="snížená",J849,0)</f>
        <v>0</v>
      </c>
      <c r="BG849" s="208">
        <f>IF(N849="zákl. přenesená",J849,0)</f>
        <v>0</v>
      </c>
      <c r="BH849" s="208">
        <f>IF(N849="sníž. přenesená",J849,0)</f>
        <v>0</v>
      </c>
      <c r="BI849" s="208">
        <f>IF(N849="nulová",J849,0)</f>
        <v>0</v>
      </c>
      <c r="BJ849" s="19" t="s">
        <v>22</v>
      </c>
      <c r="BK849" s="208">
        <f>ROUND(I849*H849,2)</f>
        <v>0</v>
      </c>
      <c r="BL849" s="19" t="s">
        <v>243</v>
      </c>
      <c r="BM849" s="207" t="s">
        <v>1016</v>
      </c>
    </row>
    <row r="850" spans="1:65" s="2" customFormat="1" ht="67.2">
      <c r="A850" s="36"/>
      <c r="B850" s="37"/>
      <c r="C850" s="38"/>
      <c r="D850" s="209" t="s">
        <v>245</v>
      </c>
      <c r="E850" s="38"/>
      <c r="F850" s="210" t="s">
        <v>1017</v>
      </c>
      <c r="G850" s="38"/>
      <c r="H850" s="38"/>
      <c r="I850" s="118"/>
      <c r="J850" s="38"/>
      <c r="K850" s="38"/>
      <c r="L850" s="41"/>
      <c r="M850" s="211"/>
      <c r="N850" s="212"/>
      <c r="O850" s="66"/>
      <c r="P850" s="66"/>
      <c r="Q850" s="66"/>
      <c r="R850" s="66"/>
      <c r="S850" s="66"/>
      <c r="T850" s="67"/>
      <c r="U850" s="36"/>
      <c r="V850" s="36"/>
      <c r="W850" s="36"/>
      <c r="X850" s="36"/>
      <c r="Y850" s="36"/>
      <c r="Z850" s="36"/>
      <c r="AA850" s="36"/>
      <c r="AB850" s="36"/>
      <c r="AC850" s="36"/>
      <c r="AD850" s="36"/>
      <c r="AE850" s="36"/>
      <c r="AT850" s="19" t="s">
        <v>245</v>
      </c>
      <c r="AU850" s="19" t="s">
        <v>83</v>
      </c>
    </row>
    <row r="851" spans="1:65" s="13" customFormat="1" ht="10.199999999999999">
      <c r="B851" s="213"/>
      <c r="C851" s="214"/>
      <c r="D851" s="209" t="s">
        <v>247</v>
      </c>
      <c r="E851" s="215" t="s">
        <v>20</v>
      </c>
      <c r="F851" s="216" t="s">
        <v>304</v>
      </c>
      <c r="G851" s="214"/>
      <c r="H851" s="215" t="s">
        <v>20</v>
      </c>
      <c r="I851" s="217"/>
      <c r="J851" s="214"/>
      <c r="K851" s="214"/>
      <c r="L851" s="218"/>
      <c r="M851" s="219"/>
      <c r="N851" s="220"/>
      <c r="O851" s="220"/>
      <c r="P851" s="220"/>
      <c r="Q851" s="220"/>
      <c r="R851" s="220"/>
      <c r="S851" s="220"/>
      <c r="T851" s="221"/>
      <c r="AT851" s="222" t="s">
        <v>247</v>
      </c>
      <c r="AU851" s="222" t="s">
        <v>83</v>
      </c>
      <c r="AV851" s="13" t="s">
        <v>22</v>
      </c>
      <c r="AW851" s="13" t="s">
        <v>37</v>
      </c>
      <c r="AX851" s="13" t="s">
        <v>76</v>
      </c>
      <c r="AY851" s="222" t="s">
        <v>236</v>
      </c>
    </row>
    <row r="852" spans="1:65" s="14" customFormat="1" ht="10.199999999999999">
      <c r="B852" s="223"/>
      <c r="C852" s="224"/>
      <c r="D852" s="209" t="s">
        <v>247</v>
      </c>
      <c r="E852" s="225" t="s">
        <v>20</v>
      </c>
      <c r="F852" s="226" t="s">
        <v>97</v>
      </c>
      <c r="G852" s="224"/>
      <c r="H852" s="227">
        <v>13.8</v>
      </c>
      <c r="I852" s="228"/>
      <c r="J852" s="224"/>
      <c r="K852" s="224"/>
      <c r="L852" s="229"/>
      <c r="M852" s="230"/>
      <c r="N852" s="231"/>
      <c r="O852" s="231"/>
      <c r="P852" s="231"/>
      <c r="Q852" s="231"/>
      <c r="R852" s="231"/>
      <c r="S852" s="231"/>
      <c r="T852" s="232"/>
      <c r="AT852" s="233" t="s">
        <v>247</v>
      </c>
      <c r="AU852" s="233" t="s">
        <v>83</v>
      </c>
      <c r="AV852" s="14" t="s">
        <v>83</v>
      </c>
      <c r="AW852" s="14" t="s">
        <v>37</v>
      </c>
      <c r="AX852" s="14" t="s">
        <v>76</v>
      </c>
      <c r="AY852" s="233" t="s">
        <v>236</v>
      </c>
    </row>
    <row r="853" spans="1:65" s="14" customFormat="1" ht="10.199999999999999">
      <c r="B853" s="223"/>
      <c r="C853" s="224"/>
      <c r="D853" s="209" t="s">
        <v>247</v>
      </c>
      <c r="E853" s="225" t="s">
        <v>20</v>
      </c>
      <c r="F853" s="226" t="s">
        <v>100</v>
      </c>
      <c r="G853" s="224"/>
      <c r="H853" s="227">
        <v>60.8</v>
      </c>
      <c r="I853" s="228"/>
      <c r="J853" s="224"/>
      <c r="K853" s="224"/>
      <c r="L853" s="229"/>
      <c r="M853" s="230"/>
      <c r="N853" s="231"/>
      <c r="O853" s="231"/>
      <c r="P853" s="231"/>
      <c r="Q853" s="231"/>
      <c r="R853" s="231"/>
      <c r="S853" s="231"/>
      <c r="T853" s="232"/>
      <c r="AT853" s="233" t="s">
        <v>247</v>
      </c>
      <c r="AU853" s="233" t="s">
        <v>83</v>
      </c>
      <c r="AV853" s="14" t="s">
        <v>83</v>
      </c>
      <c r="AW853" s="14" t="s">
        <v>37</v>
      </c>
      <c r="AX853" s="14" t="s">
        <v>76</v>
      </c>
      <c r="AY853" s="233" t="s">
        <v>236</v>
      </c>
    </row>
    <row r="854" spans="1:65" s="14" customFormat="1" ht="10.199999999999999">
      <c r="B854" s="223"/>
      <c r="C854" s="224"/>
      <c r="D854" s="209" t="s">
        <v>247</v>
      </c>
      <c r="E854" s="225" t="s">
        <v>20</v>
      </c>
      <c r="F854" s="226" t="s">
        <v>107</v>
      </c>
      <c r="G854" s="224"/>
      <c r="H854" s="227">
        <v>200.4</v>
      </c>
      <c r="I854" s="228"/>
      <c r="J854" s="224"/>
      <c r="K854" s="224"/>
      <c r="L854" s="229"/>
      <c r="M854" s="230"/>
      <c r="N854" s="231"/>
      <c r="O854" s="231"/>
      <c r="P854" s="231"/>
      <c r="Q854" s="231"/>
      <c r="R854" s="231"/>
      <c r="S854" s="231"/>
      <c r="T854" s="232"/>
      <c r="AT854" s="233" t="s">
        <v>247</v>
      </c>
      <c r="AU854" s="233" t="s">
        <v>83</v>
      </c>
      <c r="AV854" s="14" t="s">
        <v>83</v>
      </c>
      <c r="AW854" s="14" t="s">
        <v>37</v>
      </c>
      <c r="AX854" s="14" t="s">
        <v>76</v>
      </c>
      <c r="AY854" s="233" t="s">
        <v>236</v>
      </c>
    </row>
    <row r="855" spans="1:65" s="14" customFormat="1" ht="10.199999999999999">
      <c r="B855" s="223"/>
      <c r="C855" s="224"/>
      <c r="D855" s="209" t="s">
        <v>247</v>
      </c>
      <c r="E855" s="225" t="s">
        <v>20</v>
      </c>
      <c r="F855" s="226" t="s">
        <v>113</v>
      </c>
      <c r="G855" s="224"/>
      <c r="H855" s="227">
        <v>193.2</v>
      </c>
      <c r="I855" s="228"/>
      <c r="J855" s="224"/>
      <c r="K855" s="224"/>
      <c r="L855" s="229"/>
      <c r="M855" s="230"/>
      <c r="N855" s="231"/>
      <c r="O855" s="231"/>
      <c r="P855" s="231"/>
      <c r="Q855" s="231"/>
      <c r="R855" s="231"/>
      <c r="S855" s="231"/>
      <c r="T855" s="232"/>
      <c r="AT855" s="233" t="s">
        <v>247</v>
      </c>
      <c r="AU855" s="233" t="s">
        <v>83</v>
      </c>
      <c r="AV855" s="14" t="s">
        <v>83</v>
      </c>
      <c r="AW855" s="14" t="s">
        <v>37</v>
      </c>
      <c r="AX855" s="14" t="s">
        <v>76</v>
      </c>
      <c r="AY855" s="233" t="s">
        <v>236</v>
      </c>
    </row>
    <row r="856" spans="1:65" s="14" customFormat="1" ht="10.199999999999999">
      <c r="B856" s="223"/>
      <c r="C856" s="224"/>
      <c r="D856" s="209" t="s">
        <v>247</v>
      </c>
      <c r="E856" s="225" t="s">
        <v>20</v>
      </c>
      <c r="F856" s="226" t="s">
        <v>125</v>
      </c>
      <c r="G856" s="224"/>
      <c r="H856" s="227">
        <v>254.1</v>
      </c>
      <c r="I856" s="228"/>
      <c r="J856" s="224"/>
      <c r="K856" s="224"/>
      <c r="L856" s="229"/>
      <c r="M856" s="230"/>
      <c r="N856" s="231"/>
      <c r="O856" s="231"/>
      <c r="P856" s="231"/>
      <c r="Q856" s="231"/>
      <c r="R856" s="231"/>
      <c r="S856" s="231"/>
      <c r="T856" s="232"/>
      <c r="AT856" s="233" t="s">
        <v>247</v>
      </c>
      <c r="AU856" s="233" t="s">
        <v>83</v>
      </c>
      <c r="AV856" s="14" t="s">
        <v>83</v>
      </c>
      <c r="AW856" s="14" t="s">
        <v>37</v>
      </c>
      <c r="AX856" s="14" t="s">
        <v>76</v>
      </c>
      <c r="AY856" s="233" t="s">
        <v>236</v>
      </c>
    </row>
    <row r="857" spans="1:65" s="15" customFormat="1" ht="10.199999999999999">
      <c r="B857" s="234"/>
      <c r="C857" s="235"/>
      <c r="D857" s="209" t="s">
        <v>247</v>
      </c>
      <c r="E857" s="236" t="s">
        <v>20</v>
      </c>
      <c r="F857" s="237" t="s">
        <v>306</v>
      </c>
      <c r="G857" s="235"/>
      <c r="H857" s="238">
        <v>722.3</v>
      </c>
      <c r="I857" s="239"/>
      <c r="J857" s="235"/>
      <c r="K857" s="235"/>
      <c r="L857" s="240"/>
      <c r="M857" s="241"/>
      <c r="N857" s="242"/>
      <c r="O857" s="242"/>
      <c r="P857" s="242"/>
      <c r="Q857" s="242"/>
      <c r="R857" s="242"/>
      <c r="S857" s="242"/>
      <c r="T857" s="243"/>
      <c r="AT857" s="244" t="s">
        <v>247</v>
      </c>
      <c r="AU857" s="244" t="s">
        <v>83</v>
      </c>
      <c r="AV857" s="15" t="s">
        <v>254</v>
      </c>
      <c r="AW857" s="15" t="s">
        <v>37</v>
      </c>
      <c r="AX857" s="15" t="s">
        <v>76</v>
      </c>
      <c r="AY857" s="244" t="s">
        <v>236</v>
      </c>
    </row>
    <row r="858" spans="1:65" s="13" customFormat="1" ht="10.199999999999999">
      <c r="B858" s="213"/>
      <c r="C858" s="214"/>
      <c r="D858" s="209" t="s">
        <v>247</v>
      </c>
      <c r="E858" s="215" t="s">
        <v>20</v>
      </c>
      <c r="F858" s="216" t="s">
        <v>307</v>
      </c>
      <c r="G858" s="214"/>
      <c r="H858" s="215" t="s">
        <v>20</v>
      </c>
      <c r="I858" s="217"/>
      <c r="J858" s="214"/>
      <c r="K858" s="214"/>
      <c r="L858" s="218"/>
      <c r="M858" s="219"/>
      <c r="N858" s="220"/>
      <c r="O858" s="220"/>
      <c r="P858" s="220"/>
      <c r="Q858" s="220"/>
      <c r="R858" s="220"/>
      <c r="S858" s="220"/>
      <c r="T858" s="221"/>
      <c r="AT858" s="222" t="s">
        <v>247</v>
      </c>
      <c r="AU858" s="222" t="s">
        <v>83</v>
      </c>
      <c r="AV858" s="13" t="s">
        <v>22</v>
      </c>
      <c r="AW858" s="13" t="s">
        <v>37</v>
      </c>
      <c r="AX858" s="13" t="s">
        <v>76</v>
      </c>
      <c r="AY858" s="222" t="s">
        <v>236</v>
      </c>
    </row>
    <row r="859" spans="1:65" s="14" customFormat="1" ht="10.199999999999999">
      <c r="B859" s="223"/>
      <c r="C859" s="224"/>
      <c r="D859" s="209" t="s">
        <v>247</v>
      </c>
      <c r="E859" s="225" t="s">
        <v>20</v>
      </c>
      <c r="F859" s="226" t="s">
        <v>104</v>
      </c>
      <c r="G859" s="224"/>
      <c r="H859" s="227">
        <v>60.9</v>
      </c>
      <c r="I859" s="228"/>
      <c r="J859" s="224"/>
      <c r="K859" s="224"/>
      <c r="L859" s="229"/>
      <c r="M859" s="230"/>
      <c r="N859" s="231"/>
      <c r="O859" s="231"/>
      <c r="P859" s="231"/>
      <c r="Q859" s="231"/>
      <c r="R859" s="231"/>
      <c r="S859" s="231"/>
      <c r="T859" s="232"/>
      <c r="AT859" s="233" t="s">
        <v>247</v>
      </c>
      <c r="AU859" s="233" t="s">
        <v>83</v>
      </c>
      <c r="AV859" s="14" t="s">
        <v>83</v>
      </c>
      <c r="AW859" s="14" t="s">
        <v>37</v>
      </c>
      <c r="AX859" s="14" t="s">
        <v>76</v>
      </c>
      <c r="AY859" s="233" t="s">
        <v>236</v>
      </c>
    </row>
    <row r="860" spans="1:65" s="14" customFormat="1" ht="10.199999999999999">
      <c r="B860" s="223"/>
      <c r="C860" s="224"/>
      <c r="D860" s="209" t="s">
        <v>247</v>
      </c>
      <c r="E860" s="225" t="s">
        <v>20</v>
      </c>
      <c r="F860" s="226" t="s">
        <v>110</v>
      </c>
      <c r="G860" s="224"/>
      <c r="H860" s="227">
        <v>104.7</v>
      </c>
      <c r="I860" s="228"/>
      <c r="J860" s="224"/>
      <c r="K860" s="224"/>
      <c r="L860" s="229"/>
      <c r="M860" s="230"/>
      <c r="N860" s="231"/>
      <c r="O860" s="231"/>
      <c r="P860" s="231"/>
      <c r="Q860" s="231"/>
      <c r="R860" s="231"/>
      <c r="S860" s="231"/>
      <c r="T860" s="232"/>
      <c r="AT860" s="233" t="s">
        <v>247</v>
      </c>
      <c r="AU860" s="233" t="s">
        <v>83</v>
      </c>
      <c r="AV860" s="14" t="s">
        <v>83</v>
      </c>
      <c r="AW860" s="14" t="s">
        <v>37</v>
      </c>
      <c r="AX860" s="14" t="s">
        <v>76</v>
      </c>
      <c r="AY860" s="233" t="s">
        <v>236</v>
      </c>
    </row>
    <row r="861" spans="1:65" s="14" customFormat="1" ht="10.199999999999999">
      <c r="B861" s="223"/>
      <c r="C861" s="224"/>
      <c r="D861" s="209" t="s">
        <v>247</v>
      </c>
      <c r="E861" s="225" t="s">
        <v>20</v>
      </c>
      <c r="F861" s="226" t="s">
        <v>117</v>
      </c>
      <c r="G861" s="224"/>
      <c r="H861" s="227">
        <v>434</v>
      </c>
      <c r="I861" s="228"/>
      <c r="J861" s="224"/>
      <c r="K861" s="224"/>
      <c r="L861" s="229"/>
      <c r="M861" s="230"/>
      <c r="N861" s="231"/>
      <c r="O861" s="231"/>
      <c r="P861" s="231"/>
      <c r="Q861" s="231"/>
      <c r="R861" s="231"/>
      <c r="S861" s="231"/>
      <c r="T861" s="232"/>
      <c r="AT861" s="233" t="s">
        <v>247</v>
      </c>
      <c r="AU861" s="233" t="s">
        <v>83</v>
      </c>
      <c r="AV861" s="14" t="s">
        <v>83</v>
      </c>
      <c r="AW861" s="14" t="s">
        <v>37</v>
      </c>
      <c r="AX861" s="14" t="s">
        <v>76</v>
      </c>
      <c r="AY861" s="233" t="s">
        <v>236</v>
      </c>
    </row>
    <row r="862" spans="1:65" s="14" customFormat="1" ht="10.199999999999999">
      <c r="B862" s="223"/>
      <c r="C862" s="224"/>
      <c r="D862" s="209" t="s">
        <v>247</v>
      </c>
      <c r="E862" s="225" t="s">
        <v>20</v>
      </c>
      <c r="F862" s="226" t="s">
        <v>121</v>
      </c>
      <c r="G862" s="224"/>
      <c r="H862" s="227">
        <v>31.3</v>
      </c>
      <c r="I862" s="228"/>
      <c r="J862" s="224"/>
      <c r="K862" s="224"/>
      <c r="L862" s="229"/>
      <c r="M862" s="230"/>
      <c r="N862" s="231"/>
      <c r="O862" s="231"/>
      <c r="P862" s="231"/>
      <c r="Q862" s="231"/>
      <c r="R862" s="231"/>
      <c r="S862" s="231"/>
      <c r="T862" s="232"/>
      <c r="AT862" s="233" t="s">
        <v>247</v>
      </c>
      <c r="AU862" s="233" t="s">
        <v>83</v>
      </c>
      <c r="AV862" s="14" t="s">
        <v>83</v>
      </c>
      <c r="AW862" s="14" t="s">
        <v>37</v>
      </c>
      <c r="AX862" s="14" t="s">
        <v>76</v>
      </c>
      <c r="AY862" s="233" t="s">
        <v>236</v>
      </c>
    </row>
    <row r="863" spans="1:65" s="14" customFormat="1" ht="10.199999999999999">
      <c r="B863" s="223"/>
      <c r="C863" s="224"/>
      <c r="D863" s="209" t="s">
        <v>247</v>
      </c>
      <c r="E863" s="225" t="s">
        <v>20</v>
      </c>
      <c r="F863" s="226" t="s">
        <v>129</v>
      </c>
      <c r="G863" s="224"/>
      <c r="H863" s="227">
        <v>119.4</v>
      </c>
      <c r="I863" s="228"/>
      <c r="J863" s="224"/>
      <c r="K863" s="224"/>
      <c r="L863" s="229"/>
      <c r="M863" s="230"/>
      <c r="N863" s="231"/>
      <c r="O863" s="231"/>
      <c r="P863" s="231"/>
      <c r="Q863" s="231"/>
      <c r="R863" s="231"/>
      <c r="S863" s="231"/>
      <c r="T863" s="232"/>
      <c r="AT863" s="233" t="s">
        <v>247</v>
      </c>
      <c r="AU863" s="233" t="s">
        <v>83</v>
      </c>
      <c r="AV863" s="14" t="s">
        <v>83</v>
      </c>
      <c r="AW863" s="14" t="s">
        <v>37</v>
      </c>
      <c r="AX863" s="14" t="s">
        <v>76</v>
      </c>
      <c r="AY863" s="233" t="s">
        <v>236</v>
      </c>
    </row>
    <row r="864" spans="1:65" s="15" customFormat="1" ht="10.199999999999999">
      <c r="B864" s="234"/>
      <c r="C864" s="235"/>
      <c r="D864" s="209" t="s">
        <v>247</v>
      </c>
      <c r="E864" s="236" t="s">
        <v>20</v>
      </c>
      <c r="F864" s="237" t="s">
        <v>306</v>
      </c>
      <c r="G864" s="235"/>
      <c r="H864" s="238">
        <v>750.3</v>
      </c>
      <c r="I864" s="239"/>
      <c r="J864" s="235"/>
      <c r="K864" s="235"/>
      <c r="L864" s="240"/>
      <c r="M864" s="241"/>
      <c r="N864" s="242"/>
      <c r="O864" s="242"/>
      <c r="P864" s="242"/>
      <c r="Q864" s="242"/>
      <c r="R864" s="242"/>
      <c r="S864" s="242"/>
      <c r="T864" s="243"/>
      <c r="AT864" s="244" t="s">
        <v>247</v>
      </c>
      <c r="AU864" s="244" t="s">
        <v>83</v>
      </c>
      <c r="AV864" s="15" t="s">
        <v>254</v>
      </c>
      <c r="AW864" s="15" t="s">
        <v>37</v>
      </c>
      <c r="AX864" s="15" t="s">
        <v>76</v>
      </c>
      <c r="AY864" s="244" t="s">
        <v>236</v>
      </c>
    </row>
    <row r="865" spans="1:65" s="16" customFormat="1" ht="10.199999999999999">
      <c r="B865" s="245"/>
      <c r="C865" s="246"/>
      <c r="D865" s="209" t="s">
        <v>247</v>
      </c>
      <c r="E865" s="247" t="s">
        <v>20</v>
      </c>
      <c r="F865" s="248" t="s">
        <v>309</v>
      </c>
      <c r="G865" s="246"/>
      <c r="H865" s="249">
        <v>1472.6000000000001</v>
      </c>
      <c r="I865" s="250"/>
      <c r="J865" s="246"/>
      <c r="K865" s="246"/>
      <c r="L865" s="251"/>
      <c r="M865" s="252"/>
      <c r="N865" s="253"/>
      <c r="O865" s="253"/>
      <c r="P865" s="253"/>
      <c r="Q865" s="253"/>
      <c r="R865" s="253"/>
      <c r="S865" s="253"/>
      <c r="T865" s="254"/>
      <c r="AT865" s="255" t="s">
        <v>247</v>
      </c>
      <c r="AU865" s="255" t="s">
        <v>83</v>
      </c>
      <c r="AV865" s="16" t="s">
        <v>243</v>
      </c>
      <c r="AW865" s="16" t="s">
        <v>37</v>
      </c>
      <c r="AX865" s="16" t="s">
        <v>22</v>
      </c>
      <c r="AY865" s="255" t="s">
        <v>236</v>
      </c>
    </row>
    <row r="866" spans="1:65" s="12" customFormat="1" ht="13.2">
      <c r="B866" s="180"/>
      <c r="C866" s="181"/>
      <c r="D866" s="182" t="s">
        <v>75</v>
      </c>
      <c r="E866" s="194" t="s">
        <v>1018</v>
      </c>
      <c r="F866" s="194" t="s">
        <v>1019</v>
      </c>
      <c r="G866" s="181"/>
      <c r="H866" s="181"/>
      <c r="I866" s="184"/>
      <c r="J866" s="195">
        <f>BK866</f>
        <v>0</v>
      </c>
      <c r="K866" s="181"/>
      <c r="L866" s="186"/>
      <c r="M866" s="187"/>
      <c r="N866" s="188"/>
      <c r="O866" s="188"/>
      <c r="P866" s="189">
        <f>SUM(P867:P880)</f>
        <v>0</v>
      </c>
      <c r="Q866" s="188"/>
      <c r="R866" s="189">
        <f>SUM(R867:R880)</f>
        <v>0</v>
      </c>
      <c r="S866" s="188"/>
      <c r="T866" s="190">
        <f>SUM(T867:T880)</f>
        <v>0</v>
      </c>
      <c r="AR866" s="191" t="s">
        <v>22</v>
      </c>
      <c r="AT866" s="192" t="s">
        <v>75</v>
      </c>
      <c r="AU866" s="192" t="s">
        <v>22</v>
      </c>
      <c r="AY866" s="191" t="s">
        <v>236</v>
      </c>
      <c r="BK866" s="193">
        <f>SUM(BK867:BK880)</f>
        <v>0</v>
      </c>
    </row>
    <row r="867" spans="1:65" s="2" customFormat="1" ht="22.8">
      <c r="A867" s="36"/>
      <c r="B867" s="37"/>
      <c r="C867" s="196" t="s">
        <v>1020</v>
      </c>
      <c r="D867" s="196" t="s">
        <v>238</v>
      </c>
      <c r="E867" s="197" t="s">
        <v>1021</v>
      </c>
      <c r="F867" s="198" t="s">
        <v>1022</v>
      </c>
      <c r="G867" s="199" t="s">
        <v>266</v>
      </c>
      <c r="H867" s="200">
        <v>818.43399999999997</v>
      </c>
      <c r="I867" s="201"/>
      <c r="J867" s="202">
        <f>ROUND(I867*H867,2)</f>
        <v>0</v>
      </c>
      <c r="K867" s="198" t="s">
        <v>242</v>
      </c>
      <c r="L867" s="41"/>
      <c r="M867" s="203" t="s">
        <v>20</v>
      </c>
      <c r="N867" s="204" t="s">
        <v>47</v>
      </c>
      <c r="O867" s="66"/>
      <c r="P867" s="205">
        <f>O867*H867</f>
        <v>0</v>
      </c>
      <c r="Q867" s="205">
        <v>0</v>
      </c>
      <c r="R867" s="205">
        <f>Q867*H867</f>
        <v>0</v>
      </c>
      <c r="S867" s="205">
        <v>0</v>
      </c>
      <c r="T867" s="206">
        <f>S867*H867</f>
        <v>0</v>
      </c>
      <c r="U867" s="36"/>
      <c r="V867" s="36"/>
      <c r="W867" s="36"/>
      <c r="X867" s="36"/>
      <c r="Y867" s="36"/>
      <c r="Z867" s="36"/>
      <c r="AA867" s="36"/>
      <c r="AB867" s="36"/>
      <c r="AC867" s="36"/>
      <c r="AD867" s="36"/>
      <c r="AE867" s="36"/>
      <c r="AR867" s="207" t="s">
        <v>243</v>
      </c>
      <c r="AT867" s="207" t="s">
        <v>238</v>
      </c>
      <c r="AU867" s="207" t="s">
        <v>83</v>
      </c>
      <c r="AY867" s="19" t="s">
        <v>236</v>
      </c>
      <c r="BE867" s="208">
        <f>IF(N867="základní",J867,0)</f>
        <v>0</v>
      </c>
      <c r="BF867" s="208">
        <f>IF(N867="snížená",J867,0)</f>
        <v>0</v>
      </c>
      <c r="BG867" s="208">
        <f>IF(N867="zákl. přenesená",J867,0)</f>
        <v>0</v>
      </c>
      <c r="BH867" s="208">
        <f>IF(N867="sníž. přenesená",J867,0)</f>
        <v>0</v>
      </c>
      <c r="BI867" s="208">
        <f>IF(N867="nulová",J867,0)</f>
        <v>0</v>
      </c>
      <c r="BJ867" s="19" t="s">
        <v>22</v>
      </c>
      <c r="BK867" s="208">
        <f>ROUND(I867*H867,2)</f>
        <v>0</v>
      </c>
      <c r="BL867" s="19" t="s">
        <v>243</v>
      </c>
      <c r="BM867" s="207" t="s">
        <v>1023</v>
      </c>
    </row>
    <row r="868" spans="1:65" s="2" customFormat="1" ht="115.2">
      <c r="A868" s="36"/>
      <c r="B868" s="37"/>
      <c r="C868" s="38"/>
      <c r="D868" s="209" t="s">
        <v>245</v>
      </c>
      <c r="E868" s="38"/>
      <c r="F868" s="210" t="s">
        <v>1024</v>
      </c>
      <c r="G868" s="38"/>
      <c r="H868" s="38"/>
      <c r="I868" s="118"/>
      <c r="J868" s="38"/>
      <c r="K868" s="38"/>
      <c r="L868" s="41"/>
      <c r="M868" s="211"/>
      <c r="N868" s="212"/>
      <c r="O868" s="66"/>
      <c r="P868" s="66"/>
      <c r="Q868" s="66"/>
      <c r="R868" s="66"/>
      <c r="S868" s="66"/>
      <c r="T868" s="67"/>
      <c r="U868" s="36"/>
      <c r="V868" s="36"/>
      <c r="W868" s="36"/>
      <c r="X868" s="36"/>
      <c r="Y868" s="36"/>
      <c r="Z868" s="36"/>
      <c r="AA868" s="36"/>
      <c r="AB868" s="36"/>
      <c r="AC868" s="36"/>
      <c r="AD868" s="36"/>
      <c r="AE868" s="36"/>
      <c r="AT868" s="19" t="s">
        <v>245</v>
      </c>
      <c r="AU868" s="19" t="s">
        <v>83</v>
      </c>
    </row>
    <row r="869" spans="1:65" s="2" customFormat="1" ht="11.4">
      <c r="A869" s="36"/>
      <c r="B869" s="37"/>
      <c r="C869" s="196" t="s">
        <v>1025</v>
      </c>
      <c r="D869" s="196" t="s">
        <v>238</v>
      </c>
      <c r="E869" s="197" t="s">
        <v>1026</v>
      </c>
      <c r="F869" s="198" t="s">
        <v>1027</v>
      </c>
      <c r="G869" s="199" t="s">
        <v>463</v>
      </c>
      <c r="H869" s="200">
        <v>7</v>
      </c>
      <c r="I869" s="201"/>
      <c r="J869" s="202">
        <f>ROUND(I869*H869,2)</f>
        <v>0</v>
      </c>
      <c r="K869" s="198" t="s">
        <v>242</v>
      </c>
      <c r="L869" s="41"/>
      <c r="M869" s="203" t="s">
        <v>20</v>
      </c>
      <c r="N869" s="204" t="s">
        <v>47</v>
      </c>
      <c r="O869" s="66"/>
      <c r="P869" s="205">
        <f>O869*H869</f>
        <v>0</v>
      </c>
      <c r="Q869" s="205">
        <v>0</v>
      </c>
      <c r="R869" s="205">
        <f>Q869*H869</f>
        <v>0</v>
      </c>
      <c r="S869" s="205">
        <v>0</v>
      </c>
      <c r="T869" s="206">
        <f>S869*H869</f>
        <v>0</v>
      </c>
      <c r="U869" s="36"/>
      <c r="V869" s="36"/>
      <c r="W869" s="36"/>
      <c r="X869" s="36"/>
      <c r="Y869" s="36"/>
      <c r="Z869" s="36"/>
      <c r="AA869" s="36"/>
      <c r="AB869" s="36"/>
      <c r="AC869" s="36"/>
      <c r="AD869" s="36"/>
      <c r="AE869" s="36"/>
      <c r="AR869" s="207" t="s">
        <v>243</v>
      </c>
      <c r="AT869" s="207" t="s">
        <v>238</v>
      </c>
      <c r="AU869" s="207" t="s">
        <v>83</v>
      </c>
      <c r="AY869" s="19" t="s">
        <v>236</v>
      </c>
      <c r="BE869" s="208">
        <f>IF(N869="základní",J869,0)</f>
        <v>0</v>
      </c>
      <c r="BF869" s="208">
        <f>IF(N869="snížená",J869,0)</f>
        <v>0</v>
      </c>
      <c r="BG869" s="208">
        <f>IF(N869="zákl. přenesená",J869,0)</f>
        <v>0</v>
      </c>
      <c r="BH869" s="208">
        <f>IF(N869="sníž. přenesená",J869,0)</f>
        <v>0</v>
      </c>
      <c r="BI869" s="208">
        <f>IF(N869="nulová",J869,0)</f>
        <v>0</v>
      </c>
      <c r="BJ869" s="19" t="s">
        <v>22</v>
      </c>
      <c r="BK869" s="208">
        <f>ROUND(I869*H869,2)</f>
        <v>0</v>
      </c>
      <c r="BL869" s="19" t="s">
        <v>243</v>
      </c>
      <c r="BM869" s="207" t="s">
        <v>1028</v>
      </c>
    </row>
    <row r="870" spans="1:65" s="2" customFormat="1" ht="57.6">
      <c r="A870" s="36"/>
      <c r="B870" s="37"/>
      <c r="C870" s="38"/>
      <c r="D870" s="209" t="s">
        <v>245</v>
      </c>
      <c r="E870" s="38"/>
      <c r="F870" s="210" t="s">
        <v>1029</v>
      </c>
      <c r="G870" s="38"/>
      <c r="H870" s="38"/>
      <c r="I870" s="118"/>
      <c r="J870" s="38"/>
      <c r="K870" s="38"/>
      <c r="L870" s="41"/>
      <c r="M870" s="211"/>
      <c r="N870" s="212"/>
      <c r="O870" s="66"/>
      <c r="P870" s="66"/>
      <c r="Q870" s="66"/>
      <c r="R870" s="66"/>
      <c r="S870" s="66"/>
      <c r="T870" s="67"/>
      <c r="U870" s="36"/>
      <c r="V870" s="36"/>
      <c r="W870" s="36"/>
      <c r="X870" s="36"/>
      <c r="Y870" s="36"/>
      <c r="Z870" s="36"/>
      <c r="AA870" s="36"/>
      <c r="AB870" s="36"/>
      <c r="AC870" s="36"/>
      <c r="AD870" s="36"/>
      <c r="AE870" s="36"/>
      <c r="AT870" s="19" t="s">
        <v>245</v>
      </c>
      <c r="AU870" s="19" t="s">
        <v>83</v>
      </c>
    </row>
    <row r="871" spans="1:65" s="2" customFormat="1" ht="22.8">
      <c r="A871" s="36"/>
      <c r="B871" s="37"/>
      <c r="C871" s="196" t="s">
        <v>1030</v>
      </c>
      <c r="D871" s="196" t="s">
        <v>238</v>
      </c>
      <c r="E871" s="197" t="s">
        <v>1031</v>
      </c>
      <c r="F871" s="198" t="s">
        <v>1032</v>
      </c>
      <c r="G871" s="199" t="s">
        <v>463</v>
      </c>
      <c r="H871" s="200">
        <v>420</v>
      </c>
      <c r="I871" s="201"/>
      <c r="J871" s="202">
        <f>ROUND(I871*H871,2)</f>
        <v>0</v>
      </c>
      <c r="K871" s="198" t="s">
        <v>242</v>
      </c>
      <c r="L871" s="41"/>
      <c r="M871" s="203" t="s">
        <v>20</v>
      </c>
      <c r="N871" s="204" t="s">
        <v>47</v>
      </c>
      <c r="O871" s="66"/>
      <c r="P871" s="205">
        <f>O871*H871</f>
        <v>0</v>
      </c>
      <c r="Q871" s="205">
        <v>0</v>
      </c>
      <c r="R871" s="205">
        <f>Q871*H871</f>
        <v>0</v>
      </c>
      <c r="S871" s="205">
        <v>0</v>
      </c>
      <c r="T871" s="206">
        <f>S871*H871</f>
        <v>0</v>
      </c>
      <c r="U871" s="36"/>
      <c r="V871" s="36"/>
      <c r="W871" s="36"/>
      <c r="X871" s="36"/>
      <c r="Y871" s="36"/>
      <c r="Z871" s="36"/>
      <c r="AA871" s="36"/>
      <c r="AB871" s="36"/>
      <c r="AC871" s="36"/>
      <c r="AD871" s="36"/>
      <c r="AE871" s="36"/>
      <c r="AR871" s="207" t="s">
        <v>243</v>
      </c>
      <c r="AT871" s="207" t="s">
        <v>238</v>
      </c>
      <c r="AU871" s="207" t="s">
        <v>83</v>
      </c>
      <c r="AY871" s="19" t="s">
        <v>236</v>
      </c>
      <c r="BE871" s="208">
        <f>IF(N871="základní",J871,0)</f>
        <v>0</v>
      </c>
      <c r="BF871" s="208">
        <f>IF(N871="snížená",J871,0)</f>
        <v>0</v>
      </c>
      <c r="BG871" s="208">
        <f>IF(N871="zákl. přenesená",J871,0)</f>
        <v>0</v>
      </c>
      <c r="BH871" s="208">
        <f>IF(N871="sníž. přenesená",J871,0)</f>
        <v>0</v>
      </c>
      <c r="BI871" s="208">
        <f>IF(N871="nulová",J871,0)</f>
        <v>0</v>
      </c>
      <c r="BJ871" s="19" t="s">
        <v>22</v>
      </c>
      <c r="BK871" s="208">
        <f>ROUND(I871*H871,2)</f>
        <v>0</v>
      </c>
      <c r="BL871" s="19" t="s">
        <v>243</v>
      </c>
      <c r="BM871" s="207" t="s">
        <v>1033</v>
      </c>
    </row>
    <row r="872" spans="1:65" s="2" customFormat="1" ht="57.6">
      <c r="A872" s="36"/>
      <c r="B872" s="37"/>
      <c r="C872" s="38"/>
      <c r="D872" s="209" t="s">
        <v>245</v>
      </c>
      <c r="E872" s="38"/>
      <c r="F872" s="210" t="s">
        <v>1029</v>
      </c>
      <c r="G872" s="38"/>
      <c r="H872" s="38"/>
      <c r="I872" s="118"/>
      <c r="J872" s="38"/>
      <c r="K872" s="38"/>
      <c r="L872" s="41"/>
      <c r="M872" s="211"/>
      <c r="N872" s="212"/>
      <c r="O872" s="66"/>
      <c r="P872" s="66"/>
      <c r="Q872" s="66"/>
      <c r="R872" s="66"/>
      <c r="S872" s="66"/>
      <c r="T872" s="67"/>
      <c r="U872" s="36"/>
      <c r="V872" s="36"/>
      <c r="W872" s="36"/>
      <c r="X872" s="36"/>
      <c r="Y872" s="36"/>
      <c r="Z872" s="36"/>
      <c r="AA872" s="36"/>
      <c r="AB872" s="36"/>
      <c r="AC872" s="36"/>
      <c r="AD872" s="36"/>
      <c r="AE872" s="36"/>
      <c r="AT872" s="19" t="s">
        <v>245</v>
      </c>
      <c r="AU872" s="19" t="s">
        <v>83</v>
      </c>
    </row>
    <row r="873" spans="1:65" s="14" customFormat="1" ht="10.199999999999999">
      <c r="B873" s="223"/>
      <c r="C873" s="224"/>
      <c r="D873" s="209" t="s">
        <v>247</v>
      </c>
      <c r="E873" s="224"/>
      <c r="F873" s="226" t="s">
        <v>1034</v>
      </c>
      <c r="G873" s="224"/>
      <c r="H873" s="227">
        <v>420</v>
      </c>
      <c r="I873" s="228"/>
      <c r="J873" s="224"/>
      <c r="K873" s="224"/>
      <c r="L873" s="229"/>
      <c r="M873" s="230"/>
      <c r="N873" s="231"/>
      <c r="O873" s="231"/>
      <c r="P873" s="231"/>
      <c r="Q873" s="231"/>
      <c r="R873" s="231"/>
      <c r="S873" s="231"/>
      <c r="T873" s="232"/>
      <c r="AT873" s="233" t="s">
        <v>247</v>
      </c>
      <c r="AU873" s="233" t="s">
        <v>83</v>
      </c>
      <c r="AV873" s="14" t="s">
        <v>83</v>
      </c>
      <c r="AW873" s="14" t="s">
        <v>4</v>
      </c>
      <c r="AX873" s="14" t="s">
        <v>22</v>
      </c>
      <c r="AY873" s="233" t="s">
        <v>236</v>
      </c>
    </row>
    <row r="874" spans="1:65" s="2" customFormat="1" ht="22.8">
      <c r="A874" s="36"/>
      <c r="B874" s="37"/>
      <c r="C874" s="196" t="s">
        <v>1035</v>
      </c>
      <c r="D874" s="196" t="s">
        <v>238</v>
      </c>
      <c r="E874" s="197" t="s">
        <v>1036</v>
      </c>
      <c r="F874" s="198" t="s">
        <v>1037</v>
      </c>
      <c r="G874" s="199" t="s">
        <v>266</v>
      </c>
      <c r="H874" s="200">
        <v>818.43399999999997</v>
      </c>
      <c r="I874" s="201"/>
      <c r="J874" s="202">
        <f>ROUND(I874*H874,2)</f>
        <v>0</v>
      </c>
      <c r="K874" s="198" t="s">
        <v>242</v>
      </c>
      <c r="L874" s="41"/>
      <c r="M874" s="203" t="s">
        <v>20</v>
      </c>
      <c r="N874" s="204" t="s">
        <v>47</v>
      </c>
      <c r="O874" s="66"/>
      <c r="P874" s="205">
        <f>O874*H874</f>
        <v>0</v>
      </c>
      <c r="Q874" s="205">
        <v>0</v>
      </c>
      <c r="R874" s="205">
        <f>Q874*H874</f>
        <v>0</v>
      </c>
      <c r="S874" s="205">
        <v>0</v>
      </c>
      <c r="T874" s="206">
        <f>S874*H874</f>
        <v>0</v>
      </c>
      <c r="U874" s="36"/>
      <c r="V874" s="36"/>
      <c r="W874" s="36"/>
      <c r="X874" s="36"/>
      <c r="Y874" s="36"/>
      <c r="Z874" s="36"/>
      <c r="AA874" s="36"/>
      <c r="AB874" s="36"/>
      <c r="AC874" s="36"/>
      <c r="AD874" s="36"/>
      <c r="AE874" s="36"/>
      <c r="AR874" s="207" t="s">
        <v>243</v>
      </c>
      <c r="AT874" s="207" t="s">
        <v>238</v>
      </c>
      <c r="AU874" s="207" t="s">
        <v>83</v>
      </c>
      <c r="AY874" s="19" t="s">
        <v>236</v>
      </c>
      <c r="BE874" s="208">
        <f>IF(N874="základní",J874,0)</f>
        <v>0</v>
      </c>
      <c r="BF874" s="208">
        <f>IF(N874="snížená",J874,0)</f>
        <v>0</v>
      </c>
      <c r="BG874" s="208">
        <f>IF(N874="zákl. přenesená",J874,0)</f>
        <v>0</v>
      </c>
      <c r="BH874" s="208">
        <f>IF(N874="sníž. přenesená",J874,0)</f>
        <v>0</v>
      </c>
      <c r="BI874" s="208">
        <f>IF(N874="nulová",J874,0)</f>
        <v>0</v>
      </c>
      <c r="BJ874" s="19" t="s">
        <v>22</v>
      </c>
      <c r="BK874" s="208">
        <f>ROUND(I874*H874,2)</f>
        <v>0</v>
      </c>
      <c r="BL874" s="19" t="s">
        <v>243</v>
      </c>
      <c r="BM874" s="207" t="s">
        <v>1038</v>
      </c>
    </row>
    <row r="875" spans="1:65" s="2" customFormat="1" ht="76.8">
      <c r="A875" s="36"/>
      <c r="B875" s="37"/>
      <c r="C875" s="38"/>
      <c r="D875" s="209" t="s">
        <v>245</v>
      </c>
      <c r="E875" s="38"/>
      <c r="F875" s="210" t="s">
        <v>1039</v>
      </c>
      <c r="G875" s="38"/>
      <c r="H875" s="38"/>
      <c r="I875" s="118"/>
      <c r="J875" s="38"/>
      <c r="K875" s="38"/>
      <c r="L875" s="41"/>
      <c r="M875" s="211"/>
      <c r="N875" s="212"/>
      <c r="O875" s="66"/>
      <c r="P875" s="66"/>
      <c r="Q875" s="66"/>
      <c r="R875" s="66"/>
      <c r="S875" s="66"/>
      <c r="T875" s="67"/>
      <c r="U875" s="36"/>
      <c r="V875" s="36"/>
      <c r="W875" s="36"/>
      <c r="X875" s="36"/>
      <c r="Y875" s="36"/>
      <c r="Z875" s="36"/>
      <c r="AA875" s="36"/>
      <c r="AB875" s="36"/>
      <c r="AC875" s="36"/>
      <c r="AD875" s="36"/>
      <c r="AE875" s="36"/>
      <c r="AT875" s="19" t="s">
        <v>245</v>
      </c>
      <c r="AU875" s="19" t="s">
        <v>83</v>
      </c>
    </row>
    <row r="876" spans="1:65" s="2" customFormat="1" ht="22.8">
      <c r="A876" s="36"/>
      <c r="B876" s="37"/>
      <c r="C876" s="196" t="s">
        <v>1040</v>
      </c>
      <c r="D876" s="196" t="s">
        <v>238</v>
      </c>
      <c r="E876" s="197" t="s">
        <v>1041</v>
      </c>
      <c r="F876" s="198" t="s">
        <v>1042</v>
      </c>
      <c r="G876" s="199" t="s">
        <v>266</v>
      </c>
      <c r="H876" s="200">
        <v>16368.68</v>
      </c>
      <c r="I876" s="201"/>
      <c r="J876" s="202">
        <f>ROUND(I876*H876,2)</f>
        <v>0</v>
      </c>
      <c r="K876" s="198" t="s">
        <v>242</v>
      </c>
      <c r="L876" s="41"/>
      <c r="M876" s="203" t="s">
        <v>20</v>
      </c>
      <c r="N876" s="204" t="s">
        <v>47</v>
      </c>
      <c r="O876" s="66"/>
      <c r="P876" s="205">
        <f>O876*H876</f>
        <v>0</v>
      </c>
      <c r="Q876" s="205">
        <v>0</v>
      </c>
      <c r="R876" s="205">
        <f>Q876*H876</f>
        <v>0</v>
      </c>
      <c r="S876" s="205">
        <v>0</v>
      </c>
      <c r="T876" s="206">
        <f>S876*H876</f>
        <v>0</v>
      </c>
      <c r="U876" s="36"/>
      <c r="V876" s="36"/>
      <c r="W876" s="36"/>
      <c r="X876" s="36"/>
      <c r="Y876" s="36"/>
      <c r="Z876" s="36"/>
      <c r="AA876" s="36"/>
      <c r="AB876" s="36"/>
      <c r="AC876" s="36"/>
      <c r="AD876" s="36"/>
      <c r="AE876" s="36"/>
      <c r="AR876" s="207" t="s">
        <v>243</v>
      </c>
      <c r="AT876" s="207" t="s">
        <v>238</v>
      </c>
      <c r="AU876" s="207" t="s">
        <v>83</v>
      </c>
      <c r="AY876" s="19" t="s">
        <v>236</v>
      </c>
      <c r="BE876" s="208">
        <f>IF(N876="základní",J876,0)</f>
        <v>0</v>
      </c>
      <c r="BF876" s="208">
        <f>IF(N876="snížená",J876,0)</f>
        <v>0</v>
      </c>
      <c r="BG876" s="208">
        <f>IF(N876="zákl. přenesená",J876,0)</f>
        <v>0</v>
      </c>
      <c r="BH876" s="208">
        <f>IF(N876="sníž. přenesená",J876,0)</f>
        <v>0</v>
      </c>
      <c r="BI876" s="208">
        <f>IF(N876="nulová",J876,0)</f>
        <v>0</v>
      </c>
      <c r="BJ876" s="19" t="s">
        <v>22</v>
      </c>
      <c r="BK876" s="208">
        <f>ROUND(I876*H876,2)</f>
        <v>0</v>
      </c>
      <c r="BL876" s="19" t="s">
        <v>243</v>
      </c>
      <c r="BM876" s="207" t="s">
        <v>1043</v>
      </c>
    </row>
    <row r="877" spans="1:65" s="2" customFormat="1" ht="76.8">
      <c r="A877" s="36"/>
      <c r="B877" s="37"/>
      <c r="C877" s="38"/>
      <c r="D877" s="209" t="s">
        <v>245</v>
      </c>
      <c r="E877" s="38"/>
      <c r="F877" s="210" t="s">
        <v>1039</v>
      </c>
      <c r="G877" s="38"/>
      <c r="H877" s="38"/>
      <c r="I877" s="118"/>
      <c r="J877" s="38"/>
      <c r="K877" s="38"/>
      <c r="L877" s="41"/>
      <c r="M877" s="211"/>
      <c r="N877" s="212"/>
      <c r="O877" s="66"/>
      <c r="P877" s="66"/>
      <c r="Q877" s="66"/>
      <c r="R877" s="66"/>
      <c r="S877" s="66"/>
      <c r="T877" s="67"/>
      <c r="U877" s="36"/>
      <c r="V877" s="36"/>
      <c r="W877" s="36"/>
      <c r="X877" s="36"/>
      <c r="Y877" s="36"/>
      <c r="Z877" s="36"/>
      <c r="AA877" s="36"/>
      <c r="AB877" s="36"/>
      <c r="AC877" s="36"/>
      <c r="AD877" s="36"/>
      <c r="AE877" s="36"/>
      <c r="AT877" s="19" t="s">
        <v>245</v>
      </c>
      <c r="AU877" s="19" t="s">
        <v>83</v>
      </c>
    </row>
    <row r="878" spans="1:65" s="14" customFormat="1" ht="10.199999999999999">
      <c r="B878" s="223"/>
      <c r="C878" s="224"/>
      <c r="D878" s="209" t="s">
        <v>247</v>
      </c>
      <c r="E878" s="224"/>
      <c r="F878" s="226" t="s">
        <v>1044</v>
      </c>
      <c r="G878" s="224"/>
      <c r="H878" s="227">
        <v>16368.68</v>
      </c>
      <c r="I878" s="228"/>
      <c r="J878" s="224"/>
      <c r="K878" s="224"/>
      <c r="L878" s="229"/>
      <c r="M878" s="230"/>
      <c r="N878" s="231"/>
      <c r="O878" s="231"/>
      <c r="P878" s="231"/>
      <c r="Q878" s="231"/>
      <c r="R878" s="231"/>
      <c r="S878" s="231"/>
      <c r="T878" s="232"/>
      <c r="AT878" s="233" t="s">
        <v>247</v>
      </c>
      <c r="AU878" s="233" t="s">
        <v>83</v>
      </c>
      <c r="AV878" s="14" t="s">
        <v>83</v>
      </c>
      <c r="AW878" s="14" t="s">
        <v>4</v>
      </c>
      <c r="AX878" s="14" t="s">
        <v>22</v>
      </c>
      <c r="AY878" s="233" t="s">
        <v>236</v>
      </c>
    </row>
    <row r="879" spans="1:65" s="2" customFormat="1" ht="22.8">
      <c r="A879" s="36"/>
      <c r="B879" s="37"/>
      <c r="C879" s="196" t="s">
        <v>1045</v>
      </c>
      <c r="D879" s="196" t="s">
        <v>238</v>
      </c>
      <c r="E879" s="197" t="s">
        <v>1046</v>
      </c>
      <c r="F879" s="198" t="s">
        <v>1047</v>
      </c>
      <c r="G879" s="199" t="s">
        <v>266</v>
      </c>
      <c r="H879" s="200">
        <v>818.43399999999997</v>
      </c>
      <c r="I879" s="201"/>
      <c r="J879" s="202">
        <f>ROUND(I879*H879,2)</f>
        <v>0</v>
      </c>
      <c r="K879" s="198" t="s">
        <v>242</v>
      </c>
      <c r="L879" s="41"/>
      <c r="M879" s="203" t="s">
        <v>20</v>
      </c>
      <c r="N879" s="204" t="s">
        <v>47</v>
      </c>
      <c r="O879" s="66"/>
      <c r="P879" s="205">
        <f>O879*H879</f>
        <v>0</v>
      </c>
      <c r="Q879" s="205">
        <v>0</v>
      </c>
      <c r="R879" s="205">
        <f>Q879*H879</f>
        <v>0</v>
      </c>
      <c r="S879" s="205">
        <v>0</v>
      </c>
      <c r="T879" s="206">
        <f>S879*H879</f>
        <v>0</v>
      </c>
      <c r="U879" s="36"/>
      <c r="V879" s="36"/>
      <c r="W879" s="36"/>
      <c r="X879" s="36"/>
      <c r="Y879" s="36"/>
      <c r="Z879" s="36"/>
      <c r="AA879" s="36"/>
      <c r="AB879" s="36"/>
      <c r="AC879" s="36"/>
      <c r="AD879" s="36"/>
      <c r="AE879" s="36"/>
      <c r="AR879" s="207" t="s">
        <v>243</v>
      </c>
      <c r="AT879" s="207" t="s">
        <v>238</v>
      </c>
      <c r="AU879" s="207" t="s">
        <v>83</v>
      </c>
      <c r="AY879" s="19" t="s">
        <v>236</v>
      </c>
      <c r="BE879" s="208">
        <f>IF(N879="základní",J879,0)</f>
        <v>0</v>
      </c>
      <c r="BF879" s="208">
        <f>IF(N879="snížená",J879,0)</f>
        <v>0</v>
      </c>
      <c r="BG879" s="208">
        <f>IF(N879="zákl. přenesená",J879,0)</f>
        <v>0</v>
      </c>
      <c r="BH879" s="208">
        <f>IF(N879="sníž. přenesená",J879,0)</f>
        <v>0</v>
      </c>
      <c r="BI879" s="208">
        <f>IF(N879="nulová",J879,0)</f>
        <v>0</v>
      </c>
      <c r="BJ879" s="19" t="s">
        <v>22</v>
      </c>
      <c r="BK879" s="208">
        <f>ROUND(I879*H879,2)</f>
        <v>0</v>
      </c>
      <c r="BL879" s="19" t="s">
        <v>243</v>
      </c>
      <c r="BM879" s="207" t="s">
        <v>1048</v>
      </c>
    </row>
    <row r="880" spans="1:65" s="2" customFormat="1" ht="76.8">
      <c r="A880" s="36"/>
      <c r="B880" s="37"/>
      <c r="C880" s="38"/>
      <c r="D880" s="209" t="s">
        <v>245</v>
      </c>
      <c r="E880" s="38"/>
      <c r="F880" s="210" t="s">
        <v>1049</v>
      </c>
      <c r="G880" s="38"/>
      <c r="H880" s="38"/>
      <c r="I880" s="118"/>
      <c r="J880" s="38"/>
      <c r="K880" s="38"/>
      <c r="L880" s="41"/>
      <c r="M880" s="211"/>
      <c r="N880" s="212"/>
      <c r="O880" s="66"/>
      <c r="P880" s="66"/>
      <c r="Q880" s="66"/>
      <c r="R880" s="66"/>
      <c r="S880" s="66"/>
      <c r="T880" s="67"/>
      <c r="U880" s="36"/>
      <c r="V880" s="36"/>
      <c r="W880" s="36"/>
      <c r="X880" s="36"/>
      <c r="Y880" s="36"/>
      <c r="Z880" s="36"/>
      <c r="AA880" s="36"/>
      <c r="AB880" s="36"/>
      <c r="AC880" s="36"/>
      <c r="AD880" s="36"/>
      <c r="AE880" s="36"/>
      <c r="AT880" s="19" t="s">
        <v>245</v>
      </c>
      <c r="AU880" s="19" t="s">
        <v>83</v>
      </c>
    </row>
    <row r="881" spans="1:65" s="12" customFormat="1" ht="13.2">
      <c r="B881" s="180"/>
      <c r="C881" s="181"/>
      <c r="D881" s="182" t="s">
        <v>75</v>
      </c>
      <c r="E881" s="194" t="s">
        <v>1050</v>
      </c>
      <c r="F881" s="194" t="s">
        <v>1051</v>
      </c>
      <c r="G881" s="181"/>
      <c r="H881" s="181"/>
      <c r="I881" s="184"/>
      <c r="J881" s="195">
        <f>BK881</f>
        <v>0</v>
      </c>
      <c r="K881" s="181"/>
      <c r="L881" s="186"/>
      <c r="M881" s="187"/>
      <c r="N881" s="188"/>
      <c r="O881" s="188"/>
      <c r="P881" s="189">
        <f>SUM(P882:P883)</f>
        <v>0</v>
      </c>
      <c r="Q881" s="188"/>
      <c r="R881" s="189">
        <f>SUM(R882:R883)</f>
        <v>0</v>
      </c>
      <c r="S881" s="188"/>
      <c r="T881" s="190">
        <f>SUM(T882:T883)</f>
        <v>0</v>
      </c>
      <c r="AR881" s="191" t="s">
        <v>22</v>
      </c>
      <c r="AT881" s="192" t="s">
        <v>75</v>
      </c>
      <c r="AU881" s="192" t="s">
        <v>22</v>
      </c>
      <c r="AY881" s="191" t="s">
        <v>236</v>
      </c>
      <c r="BK881" s="193">
        <f>SUM(BK882:BK883)</f>
        <v>0</v>
      </c>
    </row>
    <row r="882" spans="1:65" s="2" customFormat="1" ht="34.200000000000003">
      <c r="A882" s="36"/>
      <c r="B882" s="37"/>
      <c r="C882" s="196" t="s">
        <v>1052</v>
      </c>
      <c r="D882" s="196" t="s">
        <v>238</v>
      </c>
      <c r="E882" s="197" t="s">
        <v>1053</v>
      </c>
      <c r="F882" s="198" t="s">
        <v>1054</v>
      </c>
      <c r="G882" s="199" t="s">
        <v>266</v>
      </c>
      <c r="H882" s="200">
        <v>426.92700000000002</v>
      </c>
      <c r="I882" s="201"/>
      <c r="J882" s="202">
        <f>ROUND(I882*H882,2)</f>
        <v>0</v>
      </c>
      <c r="K882" s="198" t="s">
        <v>242</v>
      </c>
      <c r="L882" s="41"/>
      <c r="M882" s="203" t="s">
        <v>20</v>
      </c>
      <c r="N882" s="204" t="s">
        <v>47</v>
      </c>
      <c r="O882" s="66"/>
      <c r="P882" s="205">
        <f>O882*H882</f>
        <v>0</v>
      </c>
      <c r="Q882" s="205">
        <v>0</v>
      </c>
      <c r="R882" s="205">
        <f>Q882*H882</f>
        <v>0</v>
      </c>
      <c r="S882" s="205">
        <v>0</v>
      </c>
      <c r="T882" s="206">
        <f>S882*H882</f>
        <v>0</v>
      </c>
      <c r="U882" s="36"/>
      <c r="V882" s="36"/>
      <c r="W882" s="36"/>
      <c r="X882" s="36"/>
      <c r="Y882" s="36"/>
      <c r="Z882" s="36"/>
      <c r="AA882" s="36"/>
      <c r="AB882" s="36"/>
      <c r="AC882" s="36"/>
      <c r="AD882" s="36"/>
      <c r="AE882" s="36"/>
      <c r="AR882" s="207" t="s">
        <v>243</v>
      </c>
      <c r="AT882" s="207" t="s">
        <v>238</v>
      </c>
      <c r="AU882" s="207" t="s">
        <v>83</v>
      </c>
      <c r="AY882" s="19" t="s">
        <v>236</v>
      </c>
      <c r="BE882" s="208">
        <f>IF(N882="základní",J882,0)</f>
        <v>0</v>
      </c>
      <c r="BF882" s="208">
        <f>IF(N882="snížená",J882,0)</f>
        <v>0</v>
      </c>
      <c r="BG882" s="208">
        <f>IF(N882="zákl. přenesená",J882,0)</f>
        <v>0</v>
      </c>
      <c r="BH882" s="208">
        <f>IF(N882="sníž. přenesená",J882,0)</f>
        <v>0</v>
      </c>
      <c r="BI882" s="208">
        <f>IF(N882="nulová",J882,0)</f>
        <v>0</v>
      </c>
      <c r="BJ882" s="19" t="s">
        <v>22</v>
      </c>
      <c r="BK882" s="208">
        <f>ROUND(I882*H882,2)</f>
        <v>0</v>
      </c>
      <c r="BL882" s="19" t="s">
        <v>243</v>
      </c>
      <c r="BM882" s="207" t="s">
        <v>1055</v>
      </c>
    </row>
    <row r="883" spans="1:65" s="2" customFormat="1" ht="76.8">
      <c r="A883" s="36"/>
      <c r="B883" s="37"/>
      <c r="C883" s="38"/>
      <c r="D883" s="209" t="s">
        <v>245</v>
      </c>
      <c r="E883" s="38"/>
      <c r="F883" s="210" t="s">
        <v>1056</v>
      </c>
      <c r="G883" s="38"/>
      <c r="H883" s="38"/>
      <c r="I883" s="118"/>
      <c r="J883" s="38"/>
      <c r="K883" s="38"/>
      <c r="L883" s="41"/>
      <c r="M883" s="211"/>
      <c r="N883" s="212"/>
      <c r="O883" s="66"/>
      <c r="P883" s="66"/>
      <c r="Q883" s="66"/>
      <c r="R883" s="66"/>
      <c r="S883" s="66"/>
      <c r="T883" s="67"/>
      <c r="U883" s="36"/>
      <c r="V883" s="36"/>
      <c r="W883" s="36"/>
      <c r="X883" s="36"/>
      <c r="Y883" s="36"/>
      <c r="Z883" s="36"/>
      <c r="AA883" s="36"/>
      <c r="AB883" s="36"/>
      <c r="AC883" s="36"/>
      <c r="AD883" s="36"/>
      <c r="AE883" s="36"/>
      <c r="AT883" s="19" t="s">
        <v>245</v>
      </c>
      <c r="AU883" s="19" t="s">
        <v>83</v>
      </c>
    </row>
    <row r="884" spans="1:65" s="12" customFormat="1" ht="15">
      <c r="B884" s="180"/>
      <c r="C884" s="181"/>
      <c r="D884" s="182" t="s">
        <v>75</v>
      </c>
      <c r="E884" s="183" t="s">
        <v>1057</v>
      </c>
      <c r="F884" s="183" t="s">
        <v>1058</v>
      </c>
      <c r="G884" s="181"/>
      <c r="H884" s="181"/>
      <c r="I884" s="184"/>
      <c r="J884" s="185">
        <f>BK884</f>
        <v>0</v>
      </c>
      <c r="K884" s="181"/>
      <c r="L884" s="186"/>
      <c r="M884" s="187"/>
      <c r="N884" s="188"/>
      <c r="O884" s="188"/>
      <c r="P884" s="189">
        <f>P885+P939+P973+P1037+P1108+P1434+P1518+P1569+P1643+P1646+P1717+P1722+P1933+P2070+P2075+P2108+P2115</f>
        <v>0</v>
      </c>
      <c r="Q884" s="188"/>
      <c r="R884" s="189">
        <f>R885+R939+R973+R1037+R1108+R1434+R1518+R1569+R1643+R1646+R1717+R1722+R1933+R2070+R2075+R2108+R2115</f>
        <v>81.800874967751</v>
      </c>
      <c r="S884" s="188"/>
      <c r="T884" s="190">
        <f>T885+T939+T973+T1037+T1108+T1434+T1518+T1569+T1643+T1646+T1717+T1722+T1933+T2070+T2075+T2108+T2115</f>
        <v>78.661186380000004</v>
      </c>
      <c r="AR884" s="191" t="s">
        <v>83</v>
      </c>
      <c r="AT884" s="192" t="s">
        <v>75</v>
      </c>
      <c r="AU884" s="192" t="s">
        <v>76</v>
      </c>
      <c r="AY884" s="191" t="s">
        <v>236</v>
      </c>
      <c r="BK884" s="193">
        <f>BK885+BK939+BK973+BK1037+BK1108+BK1434+BK1518+BK1569+BK1643+BK1646+BK1717+BK1722+BK1933+BK2070+BK2075+BK2108+BK2115</f>
        <v>0</v>
      </c>
    </row>
    <row r="885" spans="1:65" s="12" customFormat="1" ht="13.2">
      <c r="B885" s="180"/>
      <c r="C885" s="181"/>
      <c r="D885" s="182" t="s">
        <v>75</v>
      </c>
      <c r="E885" s="194" t="s">
        <v>1059</v>
      </c>
      <c r="F885" s="194" t="s">
        <v>1060</v>
      </c>
      <c r="G885" s="181"/>
      <c r="H885" s="181"/>
      <c r="I885" s="184"/>
      <c r="J885" s="195">
        <f>BK885</f>
        <v>0</v>
      </c>
      <c r="K885" s="181"/>
      <c r="L885" s="186"/>
      <c r="M885" s="187"/>
      <c r="N885" s="188"/>
      <c r="O885" s="188"/>
      <c r="P885" s="189">
        <f>SUM(P886:P938)</f>
        <v>0</v>
      </c>
      <c r="Q885" s="188"/>
      <c r="R885" s="189">
        <f>SUM(R886:R938)</f>
        <v>5.0560545184999999</v>
      </c>
      <c r="S885" s="188"/>
      <c r="T885" s="190">
        <f>SUM(T886:T938)</f>
        <v>2.8891999999999998</v>
      </c>
      <c r="AR885" s="191" t="s">
        <v>83</v>
      </c>
      <c r="AT885" s="192" t="s">
        <v>75</v>
      </c>
      <c r="AU885" s="192" t="s">
        <v>22</v>
      </c>
      <c r="AY885" s="191" t="s">
        <v>236</v>
      </c>
      <c r="BK885" s="193">
        <f>SUM(BK886:BK938)</f>
        <v>0</v>
      </c>
    </row>
    <row r="886" spans="1:65" s="2" customFormat="1" ht="22.8">
      <c r="A886" s="36"/>
      <c r="B886" s="37"/>
      <c r="C886" s="196" t="s">
        <v>1061</v>
      </c>
      <c r="D886" s="196" t="s">
        <v>238</v>
      </c>
      <c r="E886" s="197" t="s">
        <v>1062</v>
      </c>
      <c r="F886" s="198" t="s">
        <v>1063</v>
      </c>
      <c r="G886" s="199" t="s">
        <v>328</v>
      </c>
      <c r="H886" s="200">
        <v>680.61800000000005</v>
      </c>
      <c r="I886" s="201"/>
      <c r="J886" s="202">
        <f>ROUND(I886*H886,2)</f>
        <v>0</v>
      </c>
      <c r="K886" s="198" t="s">
        <v>242</v>
      </c>
      <c r="L886" s="41"/>
      <c r="M886" s="203" t="s">
        <v>20</v>
      </c>
      <c r="N886" s="204" t="s">
        <v>47</v>
      </c>
      <c r="O886" s="66"/>
      <c r="P886" s="205">
        <f>O886*H886</f>
        <v>0</v>
      </c>
      <c r="Q886" s="205">
        <v>0</v>
      </c>
      <c r="R886" s="205">
        <f>Q886*H886</f>
        <v>0</v>
      </c>
      <c r="S886" s="205">
        <v>0</v>
      </c>
      <c r="T886" s="206">
        <f>S886*H886</f>
        <v>0</v>
      </c>
      <c r="U886" s="36"/>
      <c r="V886" s="36"/>
      <c r="W886" s="36"/>
      <c r="X886" s="36"/>
      <c r="Y886" s="36"/>
      <c r="Z886" s="36"/>
      <c r="AA886" s="36"/>
      <c r="AB886" s="36"/>
      <c r="AC886" s="36"/>
      <c r="AD886" s="36"/>
      <c r="AE886" s="36"/>
      <c r="AR886" s="207" t="s">
        <v>336</v>
      </c>
      <c r="AT886" s="207" t="s">
        <v>238</v>
      </c>
      <c r="AU886" s="207" t="s">
        <v>83</v>
      </c>
      <c r="AY886" s="19" t="s">
        <v>236</v>
      </c>
      <c r="BE886" s="208">
        <f>IF(N886="základní",J886,0)</f>
        <v>0</v>
      </c>
      <c r="BF886" s="208">
        <f>IF(N886="snížená",J886,0)</f>
        <v>0</v>
      </c>
      <c r="BG886" s="208">
        <f>IF(N886="zákl. přenesená",J886,0)</f>
        <v>0</v>
      </c>
      <c r="BH886" s="208">
        <f>IF(N886="sníž. přenesená",J886,0)</f>
        <v>0</v>
      </c>
      <c r="BI886" s="208">
        <f>IF(N886="nulová",J886,0)</f>
        <v>0</v>
      </c>
      <c r="BJ886" s="19" t="s">
        <v>22</v>
      </c>
      <c r="BK886" s="208">
        <f>ROUND(I886*H886,2)</f>
        <v>0</v>
      </c>
      <c r="BL886" s="19" t="s">
        <v>336</v>
      </c>
      <c r="BM886" s="207" t="s">
        <v>1064</v>
      </c>
    </row>
    <row r="887" spans="1:65" s="2" customFormat="1" ht="38.4">
      <c r="A887" s="36"/>
      <c r="B887" s="37"/>
      <c r="C887" s="38"/>
      <c r="D887" s="209" t="s">
        <v>245</v>
      </c>
      <c r="E887" s="38"/>
      <c r="F887" s="210" t="s">
        <v>1065</v>
      </c>
      <c r="G887" s="38"/>
      <c r="H887" s="38"/>
      <c r="I887" s="118"/>
      <c r="J887" s="38"/>
      <c r="K887" s="38"/>
      <c r="L887" s="41"/>
      <c r="M887" s="211"/>
      <c r="N887" s="212"/>
      <c r="O887" s="66"/>
      <c r="P887" s="66"/>
      <c r="Q887" s="66"/>
      <c r="R887" s="66"/>
      <c r="S887" s="66"/>
      <c r="T887" s="67"/>
      <c r="U887" s="36"/>
      <c r="V887" s="36"/>
      <c r="W887" s="36"/>
      <c r="X887" s="36"/>
      <c r="Y887" s="36"/>
      <c r="Z887" s="36"/>
      <c r="AA887" s="36"/>
      <c r="AB887" s="36"/>
      <c r="AC887" s="36"/>
      <c r="AD887" s="36"/>
      <c r="AE887" s="36"/>
      <c r="AT887" s="19" t="s">
        <v>245</v>
      </c>
      <c r="AU887" s="19" t="s">
        <v>83</v>
      </c>
    </row>
    <row r="888" spans="1:65" s="13" customFormat="1" ht="10.199999999999999">
      <c r="B888" s="213"/>
      <c r="C888" s="214"/>
      <c r="D888" s="209" t="s">
        <v>247</v>
      </c>
      <c r="E888" s="215" t="s">
        <v>20</v>
      </c>
      <c r="F888" s="216" t="s">
        <v>324</v>
      </c>
      <c r="G888" s="214"/>
      <c r="H888" s="215" t="s">
        <v>20</v>
      </c>
      <c r="I888" s="217"/>
      <c r="J888" s="214"/>
      <c r="K888" s="214"/>
      <c r="L888" s="218"/>
      <c r="M888" s="219"/>
      <c r="N888" s="220"/>
      <c r="O888" s="220"/>
      <c r="P888" s="220"/>
      <c r="Q888" s="220"/>
      <c r="R888" s="220"/>
      <c r="S888" s="220"/>
      <c r="T888" s="221"/>
      <c r="AT888" s="222" t="s">
        <v>247</v>
      </c>
      <c r="AU888" s="222" t="s">
        <v>83</v>
      </c>
      <c r="AV888" s="13" t="s">
        <v>22</v>
      </c>
      <c r="AW888" s="13" t="s">
        <v>37</v>
      </c>
      <c r="AX888" s="13" t="s">
        <v>76</v>
      </c>
      <c r="AY888" s="222" t="s">
        <v>236</v>
      </c>
    </row>
    <row r="889" spans="1:65" s="13" customFormat="1" ht="10.199999999999999">
      <c r="B889" s="213"/>
      <c r="C889" s="214"/>
      <c r="D889" s="209" t="s">
        <v>247</v>
      </c>
      <c r="E889" s="215" t="s">
        <v>20</v>
      </c>
      <c r="F889" s="216" t="s">
        <v>491</v>
      </c>
      <c r="G889" s="214"/>
      <c r="H889" s="215" t="s">
        <v>20</v>
      </c>
      <c r="I889" s="217"/>
      <c r="J889" s="214"/>
      <c r="K889" s="214"/>
      <c r="L889" s="218"/>
      <c r="M889" s="219"/>
      <c r="N889" s="220"/>
      <c r="O889" s="220"/>
      <c r="P889" s="220"/>
      <c r="Q889" s="220"/>
      <c r="R889" s="220"/>
      <c r="S889" s="220"/>
      <c r="T889" s="221"/>
      <c r="AT889" s="222" t="s">
        <v>247</v>
      </c>
      <c r="AU889" s="222" t="s">
        <v>83</v>
      </c>
      <c r="AV889" s="13" t="s">
        <v>22</v>
      </c>
      <c r="AW889" s="13" t="s">
        <v>37</v>
      </c>
      <c r="AX889" s="13" t="s">
        <v>76</v>
      </c>
      <c r="AY889" s="222" t="s">
        <v>236</v>
      </c>
    </row>
    <row r="890" spans="1:65" s="14" customFormat="1" ht="10.199999999999999">
      <c r="B890" s="223"/>
      <c r="C890" s="224"/>
      <c r="D890" s="209" t="s">
        <v>247</v>
      </c>
      <c r="E890" s="225" t="s">
        <v>20</v>
      </c>
      <c r="F890" s="226" t="s">
        <v>1066</v>
      </c>
      <c r="G890" s="224"/>
      <c r="H890" s="227">
        <v>42</v>
      </c>
      <c r="I890" s="228"/>
      <c r="J890" s="224"/>
      <c r="K890" s="224"/>
      <c r="L890" s="229"/>
      <c r="M890" s="230"/>
      <c r="N890" s="231"/>
      <c r="O890" s="231"/>
      <c r="P890" s="231"/>
      <c r="Q890" s="231"/>
      <c r="R890" s="231"/>
      <c r="S890" s="231"/>
      <c r="T890" s="232"/>
      <c r="AT890" s="233" t="s">
        <v>247</v>
      </c>
      <c r="AU890" s="233" t="s">
        <v>83</v>
      </c>
      <c r="AV890" s="14" t="s">
        <v>83</v>
      </c>
      <c r="AW890" s="14" t="s">
        <v>37</v>
      </c>
      <c r="AX890" s="14" t="s">
        <v>76</v>
      </c>
      <c r="AY890" s="233" t="s">
        <v>236</v>
      </c>
    </row>
    <row r="891" spans="1:65" s="13" customFormat="1" ht="10.199999999999999">
      <c r="B891" s="213"/>
      <c r="C891" s="214"/>
      <c r="D891" s="209" t="s">
        <v>247</v>
      </c>
      <c r="E891" s="215" t="s">
        <v>20</v>
      </c>
      <c r="F891" s="216" t="s">
        <v>1067</v>
      </c>
      <c r="G891" s="214"/>
      <c r="H891" s="215" t="s">
        <v>20</v>
      </c>
      <c r="I891" s="217"/>
      <c r="J891" s="214"/>
      <c r="K891" s="214"/>
      <c r="L891" s="218"/>
      <c r="M891" s="219"/>
      <c r="N891" s="220"/>
      <c r="O891" s="220"/>
      <c r="P891" s="220"/>
      <c r="Q891" s="220"/>
      <c r="R891" s="220"/>
      <c r="S891" s="220"/>
      <c r="T891" s="221"/>
      <c r="AT891" s="222" t="s">
        <v>247</v>
      </c>
      <c r="AU891" s="222" t="s">
        <v>83</v>
      </c>
      <c r="AV891" s="13" t="s">
        <v>22</v>
      </c>
      <c r="AW891" s="13" t="s">
        <v>37</v>
      </c>
      <c r="AX891" s="13" t="s">
        <v>76</v>
      </c>
      <c r="AY891" s="222" t="s">
        <v>236</v>
      </c>
    </row>
    <row r="892" spans="1:65" s="14" customFormat="1" ht="10.199999999999999">
      <c r="B892" s="223"/>
      <c r="C892" s="224"/>
      <c r="D892" s="209" t="s">
        <v>247</v>
      </c>
      <c r="E892" s="225" t="s">
        <v>20</v>
      </c>
      <c r="F892" s="226" t="s">
        <v>136</v>
      </c>
      <c r="G892" s="224"/>
      <c r="H892" s="227">
        <v>10.018000000000001</v>
      </c>
      <c r="I892" s="228"/>
      <c r="J892" s="224"/>
      <c r="K892" s="224"/>
      <c r="L892" s="229"/>
      <c r="M892" s="230"/>
      <c r="N892" s="231"/>
      <c r="O892" s="231"/>
      <c r="P892" s="231"/>
      <c r="Q892" s="231"/>
      <c r="R892" s="231"/>
      <c r="S892" s="231"/>
      <c r="T892" s="232"/>
      <c r="AT892" s="233" t="s">
        <v>247</v>
      </c>
      <c r="AU892" s="233" t="s">
        <v>83</v>
      </c>
      <c r="AV892" s="14" t="s">
        <v>83</v>
      </c>
      <c r="AW892" s="14" t="s">
        <v>37</v>
      </c>
      <c r="AX892" s="14" t="s">
        <v>76</v>
      </c>
      <c r="AY892" s="233" t="s">
        <v>236</v>
      </c>
    </row>
    <row r="893" spans="1:65" s="14" customFormat="1" ht="10.199999999999999">
      <c r="B893" s="223"/>
      <c r="C893" s="224"/>
      <c r="D893" s="209" t="s">
        <v>247</v>
      </c>
      <c r="E893" s="225" t="s">
        <v>20</v>
      </c>
      <c r="F893" s="226" t="s">
        <v>151</v>
      </c>
      <c r="G893" s="224"/>
      <c r="H893" s="227">
        <v>366.5</v>
      </c>
      <c r="I893" s="228"/>
      <c r="J893" s="224"/>
      <c r="K893" s="224"/>
      <c r="L893" s="229"/>
      <c r="M893" s="230"/>
      <c r="N893" s="231"/>
      <c r="O893" s="231"/>
      <c r="P893" s="231"/>
      <c r="Q893" s="231"/>
      <c r="R893" s="231"/>
      <c r="S893" s="231"/>
      <c r="T893" s="232"/>
      <c r="AT893" s="233" t="s">
        <v>247</v>
      </c>
      <c r="AU893" s="233" t="s">
        <v>83</v>
      </c>
      <c r="AV893" s="14" t="s">
        <v>83</v>
      </c>
      <c r="AW893" s="14" t="s">
        <v>37</v>
      </c>
      <c r="AX893" s="14" t="s">
        <v>76</v>
      </c>
      <c r="AY893" s="233" t="s">
        <v>236</v>
      </c>
    </row>
    <row r="894" spans="1:65" s="14" customFormat="1" ht="10.199999999999999">
      <c r="B894" s="223"/>
      <c r="C894" s="224"/>
      <c r="D894" s="209" t="s">
        <v>247</v>
      </c>
      <c r="E894" s="225" t="s">
        <v>20</v>
      </c>
      <c r="F894" s="226" t="s">
        <v>138</v>
      </c>
      <c r="G894" s="224"/>
      <c r="H894" s="227">
        <v>42.2</v>
      </c>
      <c r="I894" s="228"/>
      <c r="J894" s="224"/>
      <c r="K894" s="224"/>
      <c r="L894" s="229"/>
      <c r="M894" s="230"/>
      <c r="N894" s="231"/>
      <c r="O894" s="231"/>
      <c r="P894" s="231"/>
      <c r="Q894" s="231"/>
      <c r="R894" s="231"/>
      <c r="S894" s="231"/>
      <c r="T894" s="232"/>
      <c r="AT894" s="233" t="s">
        <v>247</v>
      </c>
      <c r="AU894" s="233" t="s">
        <v>83</v>
      </c>
      <c r="AV894" s="14" t="s">
        <v>83</v>
      </c>
      <c r="AW894" s="14" t="s">
        <v>37</v>
      </c>
      <c r="AX894" s="14" t="s">
        <v>76</v>
      </c>
      <c r="AY894" s="233" t="s">
        <v>236</v>
      </c>
    </row>
    <row r="895" spans="1:65" s="14" customFormat="1" ht="10.199999999999999">
      <c r="B895" s="223"/>
      <c r="C895" s="224"/>
      <c r="D895" s="209" t="s">
        <v>247</v>
      </c>
      <c r="E895" s="225" t="s">
        <v>20</v>
      </c>
      <c r="F895" s="226" t="s">
        <v>140</v>
      </c>
      <c r="G895" s="224"/>
      <c r="H895" s="227">
        <v>6.7</v>
      </c>
      <c r="I895" s="228"/>
      <c r="J895" s="224"/>
      <c r="K895" s="224"/>
      <c r="L895" s="229"/>
      <c r="M895" s="230"/>
      <c r="N895" s="231"/>
      <c r="O895" s="231"/>
      <c r="P895" s="231"/>
      <c r="Q895" s="231"/>
      <c r="R895" s="231"/>
      <c r="S895" s="231"/>
      <c r="T895" s="232"/>
      <c r="AT895" s="233" t="s">
        <v>247</v>
      </c>
      <c r="AU895" s="233" t="s">
        <v>83</v>
      </c>
      <c r="AV895" s="14" t="s">
        <v>83</v>
      </c>
      <c r="AW895" s="14" t="s">
        <v>37</v>
      </c>
      <c r="AX895" s="14" t="s">
        <v>76</v>
      </c>
      <c r="AY895" s="233" t="s">
        <v>236</v>
      </c>
    </row>
    <row r="896" spans="1:65" s="14" customFormat="1" ht="10.199999999999999">
      <c r="B896" s="223"/>
      <c r="C896" s="224"/>
      <c r="D896" s="209" t="s">
        <v>247</v>
      </c>
      <c r="E896" s="225" t="s">
        <v>20</v>
      </c>
      <c r="F896" s="226" t="s">
        <v>146</v>
      </c>
      <c r="G896" s="224"/>
      <c r="H896" s="227">
        <v>53.5</v>
      </c>
      <c r="I896" s="228"/>
      <c r="J896" s="224"/>
      <c r="K896" s="224"/>
      <c r="L896" s="229"/>
      <c r="M896" s="230"/>
      <c r="N896" s="231"/>
      <c r="O896" s="231"/>
      <c r="P896" s="231"/>
      <c r="Q896" s="231"/>
      <c r="R896" s="231"/>
      <c r="S896" s="231"/>
      <c r="T896" s="232"/>
      <c r="AT896" s="233" t="s">
        <v>247</v>
      </c>
      <c r="AU896" s="233" t="s">
        <v>83</v>
      </c>
      <c r="AV896" s="14" t="s">
        <v>83</v>
      </c>
      <c r="AW896" s="14" t="s">
        <v>37</v>
      </c>
      <c r="AX896" s="14" t="s">
        <v>76</v>
      </c>
      <c r="AY896" s="233" t="s">
        <v>236</v>
      </c>
    </row>
    <row r="897" spans="1:65" s="14" customFormat="1" ht="10.199999999999999">
      <c r="B897" s="223"/>
      <c r="C897" s="224"/>
      <c r="D897" s="209" t="s">
        <v>247</v>
      </c>
      <c r="E897" s="225" t="s">
        <v>20</v>
      </c>
      <c r="F897" s="226" t="s">
        <v>156</v>
      </c>
      <c r="G897" s="224"/>
      <c r="H897" s="227">
        <v>140.30000000000001</v>
      </c>
      <c r="I897" s="228"/>
      <c r="J897" s="224"/>
      <c r="K897" s="224"/>
      <c r="L897" s="229"/>
      <c r="M897" s="230"/>
      <c r="N897" s="231"/>
      <c r="O897" s="231"/>
      <c r="P897" s="231"/>
      <c r="Q897" s="231"/>
      <c r="R897" s="231"/>
      <c r="S897" s="231"/>
      <c r="T897" s="232"/>
      <c r="AT897" s="233" t="s">
        <v>247</v>
      </c>
      <c r="AU897" s="233" t="s">
        <v>83</v>
      </c>
      <c r="AV897" s="14" t="s">
        <v>83</v>
      </c>
      <c r="AW897" s="14" t="s">
        <v>37</v>
      </c>
      <c r="AX897" s="14" t="s">
        <v>76</v>
      </c>
      <c r="AY897" s="233" t="s">
        <v>236</v>
      </c>
    </row>
    <row r="898" spans="1:65" s="14" customFormat="1" ht="10.199999999999999">
      <c r="B898" s="223"/>
      <c r="C898" s="224"/>
      <c r="D898" s="209" t="s">
        <v>247</v>
      </c>
      <c r="E898" s="225" t="s">
        <v>20</v>
      </c>
      <c r="F898" s="226" t="s">
        <v>161</v>
      </c>
      <c r="G898" s="224"/>
      <c r="H898" s="227">
        <v>7.7</v>
      </c>
      <c r="I898" s="228"/>
      <c r="J898" s="224"/>
      <c r="K898" s="224"/>
      <c r="L898" s="229"/>
      <c r="M898" s="230"/>
      <c r="N898" s="231"/>
      <c r="O898" s="231"/>
      <c r="P898" s="231"/>
      <c r="Q898" s="231"/>
      <c r="R898" s="231"/>
      <c r="S898" s="231"/>
      <c r="T898" s="232"/>
      <c r="AT898" s="233" t="s">
        <v>247</v>
      </c>
      <c r="AU898" s="233" t="s">
        <v>83</v>
      </c>
      <c r="AV898" s="14" t="s">
        <v>83</v>
      </c>
      <c r="AW898" s="14" t="s">
        <v>37</v>
      </c>
      <c r="AX898" s="14" t="s">
        <v>76</v>
      </c>
      <c r="AY898" s="233" t="s">
        <v>236</v>
      </c>
    </row>
    <row r="899" spans="1:65" s="14" customFormat="1" ht="10.199999999999999">
      <c r="B899" s="223"/>
      <c r="C899" s="224"/>
      <c r="D899" s="209" t="s">
        <v>247</v>
      </c>
      <c r="E899" s="225" t="s">
        <v>20</v>
      </c>
      <c r="F899" s="226" t="s">
        <v>142</v>
      </c>
      <c r="G899" s="224"/>
      <c r="H899" s="227">
        <v>11.7</v>
      </c>
      <c r="I899" s="228"/>
      <c r="J899" s="224"/>
      <c r="K899" s="224"/>
      <c r="L899" s="229"/>
      <c r="M899" s="230"/>
      <c r="N899" s="231"/>
      <c r="O899" s="231"/>
      <c r="P899" s="231"/>
      <c r="Q899" s="231"/>
      <c r="R899" s="231"/>
      <c r="S899" s="231"/>
      <c r="T899" s="232"/>
      <c r="AT899" s="233" t="s">
        <v>247</v>
      </c>
      <c r="AU899" s="233" t="s">
        <v>83</v>
      </c>
      <c r="AV899" s="14" t="s">
        <v>83</v>
      </c>
      <c r="AW899" s="14" t="s">
        <v>37</v>
      </c>
      <c r="AX899" s="14" t="s">
        <v>76</v>
      </c>
      <c r="AY899" s="233" t="s">
        <v>236</v>
      </c>
    </row>
    <row r="900" spans="1:65" s="16" customFormat="1" ht="10.199999999999999">
      <c r="B900" s="245"/>
      <c r="C900" s="246"/>
      <c r="D900" s="209" t="s">
        <v>247</v>
      </c>
      <c r="E900" s="247" t="s">
        <v>20</v>
      </c>
      <c r="F900" s="248" t="s">
        <v>309</v>
      </c>
      <c r="G900" s="246"/>
      <c r="H900" s="249">
        <v>680.61800000000005</v>
      </c>
      <c r="I900" s="250"/>
      <c r="J900" s="246"/>
      <c r="K900" s="246"/>
      <c r="L900" s="251"/>
      <c r="M900" s="252"/>
      <c r="N900" s="253"/>
      <c r="O900" s="253"/>
      <c r="P900" s="253"/>
      <c r="Q900" s="253"/>
      <c r="R900" s="253"/>
      <c r="S900" s="253"/>
      <c r="T900" s="254"/>
      <c r="AT900" s="255" t="s">
        <v>247</v>
      </c>
      <c r="AU900" s="255" t="s">
        <v>83</v>
      </c>
      <c r="AV900" s="16" t="s">
        <v>243</v>
      </c>
      <c r="AW900" s="16" t="s">
        <v>37</v>
      </c>
      <c r="AX900" s="16" t="s">
        <v>22</v>
      </c>
      <c r="AY900" s="255" t="s">
        <v>236</v>
      </c>
    </row>
    <row r="901" spans="1:65" s="2" customFormat="1" ht="22.8">
      <c r="A901" s="36"/>
      <c r="B901" s="37"/>
      <c r="C901" s="256" t="s">
        <v>1068</v>
      </c>
      <c r="D901" s="256" t="s">
        <v>482</v>
      </c>
      <c r="E901" s="257" t="s">
        <v>1069</v>
      </c>
      <c r="F901" s="258" t="s">
        <v>1070</v>
      </c>
      <c r="G901" s="259" t="s">
        <v>266</v>
      </c>
      <c r="H901" s="260">
        <v>0.20399999999999999</v>
      </c>
      <c r="I901" s="261"/>
      <c r="J901" s="262">
        <f>ROUND(I901*H901,2)</f>
        <v>0</v>
      </c>
      <c r="K901" s="258" t="s">
        <v>242</v>
      </c>
      <c r="L901" s="263"/>
      <c r="M901" s="264" t="s">
        <v>20</v>
      </c>
      <c r="N901" s="265" t="s">
        <v>47</v>
      </c>
      <c r="O901" s="66"/>
      <c r="P901" s="205">
        <f>O901*H901</f>
        <v>0</v>
      </c>
      <c r="Q901" s="205">
        <v>1</v>
      </c>
      <c r="R901" s="205">
        <f>Q901*H901</f>
        <v>0.20399999999999999</v>
      </c>
      <c r="S901" s="205">
        <v>0</v>
      </c>
      <c r="T901" s="206">
        <f>S901*H901</f>
        <v>0</v>
      </c>
      <c r="U901" s="36"/>
      <c r="V901" s="36"/>
      <c r="W901" s="36"/>
      <c r="X901" s="36"/>
      <c r="Y901" s="36"/>
      <c r="Z901" s="36"/>
      <c r="AA901" s="36"/>
      <c r="AB901" s="36"/>
      <c r="AC901" s="36"/>
      <c r="AD901" s="36"/>
      <c r="AE901" s="36"/>
      <c r="AR901" s="207" t="s">
        <v>455</v>
      </c>
      <c r="AT901" s="207" t="s">
        <v>482</v>
      </c>
      <c r="AU901" s="207" t="s">
        <v>83</v>
      </c>
      <c r="AY901" s="19" t="s">
        <v>236</v>
      </c>
      <c r="BE901" s="208">
        <f>IF(N901="základní",J901,0)</f>
        <v>0</v>
      </c>
      <c r="BF901" s="208">
        <f>IF(N901="snížená",J901,0)</f>
        <v>0</v>
      </c>
      <c r="BG901" s="208">
        <f>IF(N901="zákl. přenesená",J901,0)</f>
        <v>0</v>
      </c>
      <c r="BH901" s="208">
        <f>IF(N901="sníž. přenesená",J901,0)</f>
        <v>0</v>
      </c>
      <c r="BI901" s="208">
        <f>IF(N901="nulová",J901,0)</f>
        <v>0</v>
      </c>
      <c r="BJ901" s="19" t="s">
        <v>22</v>
      </c>
      <c r="BK901" s="208">
        <f>ROUND(I901*H901,2)</f>
        <v>0</v>
      </c>
      <c r="BL901" s="19" t="s">
        <v>336</v>
      </c>
      <c r="BM901" s="207" t="s">
        <v>1071</v>
      </c>
    </row>
    <row r="902" spans="1:65" s="2" customFormat="1" ht="19.2">
      <c r="A902" s="36"/>
      <c r="B902" s="37"/>
      <c r="C902" s="38"/>
      <c r="D902" s="209" t="s">
        <v>1072</v>
      </c>
      <c r="E902" s="38"/>
      <c r="F902" s="210" t="s">
        <v>1073</v>
      </c>
      <c r="G902" s="38"/>
      <c r="H902" s="38"/>
      <c r="I902" s="118"/>
      <c r="J902" s="38"/>
      <c r="K902" s="38"/>
      <c r="L902" s="41"/>
      <c r="M902" s="211"/>
      <c r="N902" s="212"/>
      <c r="O902" s="66"/>
      <c r="P902" s="66"/>
      <c r="Q902" s="66"/>
      <c r="R902" s="66"/>
      <c r="S902" s="66"/>
      <c r="T902" s="67"/>
      <c r="U902" s="36"/>
      <c r="V902" s="36"/>
      <c r="W902" s="36"/>
      <c r="X902" s="36"/>
      <c r="Y902" s="36"/>
      <c r="Z902" s="36"/>
      <c r="AA902" s="36"/>
      <c r="AB902" s="36"/>
      <c r="AC902" s="36"/>
      <c r="AD902" s="36"/>
      <c r="AE902" s="36"/>
      <c r="AT902" s="19" t="s">
        <v>1072</v>
      </c>
      <c r="AU902" s="19" t="s">
        <v>83</v>
      </c>
    </row>
    <row r="903" spans="1:65" s="14" customFormat="1" ht="10.199999999999999">
      <c r="B903" s="223"/>
      <c r="C903" s="224"/>
      <c r="D903" s="209" t="s">
        <v>247</v>
      </c>
      <c r="E903" s="224"/>
      <c r="F903" s="226" t="s">
        <v>1074</v>
      </c>
      <c r="G903" s="224"/>
      <c r="H903" s="227">
        <v>0.20399999999999999</v>
      </c>
      <c r="I903" s="228"/>
      <c r="J903" s="224"/>
      <c r="K903" s="224"/>
      <c r="L903" s="229"/>
      <c r="M903" s="230"/>
      <c r="N903" s="231"/>
      <c r="O903" s="231"/>
      <c r="P903" s="231"/>
      <c r="Q903" s="231"/>
      <c r="R903" s="231"/>
      <c r="S903" s="231"/>
      <c r="T903" s="232"/>
      <c r="AT903" s="233" t="s">
        <v>247</v>
      </c>
      <c r="AU903" s="233" t="s">
        <v>83</v>
      </c>
      <c r="AV903" s="14" t="s">
        <v>83</v>
      </c>
      <c r="AW903" s="14" t="s">
        <v>4</v>
      </c>
      <c r="AX903" s="14" t="s">
        <v>22</v>
      </c>
      <c r="AY903" s="233" t="s">
        <v>236</v>
      </c>
    </row>
    <row r="904" spans="1:65" s="2" customFormat="1" ht="11.4">
      <c r="A904" s="36"/>
      <c r="B904" s="37"/>
      <c r="C904" s="196" t="s">
        <v>1075</v>
      </c>
      <c r="D904" s="196" t="s">
        <v>238</v>
      </c>
      <c r="E904" s="197" t="s">
        <v>1076</v>
      </c>
      <c r="F904" s="198" t="s">
        <v>1077</v>
      </c>
      <c r="G904" s="199" t="s">
        <v>328</v>
      </c>
      <c r="H904" s="200">
        <v>722.3</v>
      </c>
      <c r="I904" s="201"/>
      <c r="J904" s="202">
        <f>ROUND(I904*H904,2)</f>
        <v>0</v>
      </c>
      <c r="K904" s="198" t="s">
        <v>242</v>
      </c>
      <c r="L904" s="41"/>
      <c r="M904" s="203" t="s">
        <v>20</v>
      </c>
      <c r="N904" s="204" t="s">
        <v>47</v>
      </c>
      <c r="O904" s="66"/>
      <c r="P904" s="205">
        <f>O904*H904</f>
        <v>0</v>
      </c>
      <c r="Q904" s="205">
        <v>0</v>
      </c>
      <c r="R904" s="205">
        <f>Q904*H904</f>
        <v>0</v>
      </c>
      <c r="S904" s="205">
        <v>4.0000000000000001E-3</v>
      </c>
      <c r="T904" s="206">
        <f>S904*H904</f>
        <v>2.8891999999999998</v>
      </c>
      <c r="U904" s="36"/>
      <c r="V904" s="36"/>
      <c r="W904" s="36"/>
      <c r="X904" s="36"/>
      <c r="Y904" s="36"/>
      <c r="Z904" s="36"/>
      <c r="AA904" s="36"/>
      <c r="AB904" s="36"/>
      <c r="AC904" s="36"/>
      <c r="AD904" s="36"/>
      <c r="AE904" s="36"/>
      <c r="AR904" s="207" t="s">
        <v>336</v>
      </c>
      <c r="AT904" s="207" t="s">
        <v>238</v>
      </c>
      <c r="AU904" s="207" t="s">
        <v>83</v>
      </c>
      <c r="AY904" s="19" t="s">
        <v>236</v>
      </c>
      <c r="BE904" s="208">
        <f>IF(N904="základní",J904,0)</f>
        <v>0</v>
      </c>
      <c r="BF904" s="208">
        <f>IF(N904="snížená",J904,0)</f>
        <v>0</v>
      </c>
      <c r="BG904" s="208">
        <f>IF(N904="zákl. přenesená",J904,0)</f>
        <v>0</v>
      </c>
      <c r="BH904" s="208">
        <f>IF(N904="sníž. přenesená",J904,0)</f>
        <v>0</v>
      </c>
      <c r="BI904" s="208">
        <f>IF(N904="nulová",J904,0)</f>
        <v>0</v>
      </c>
      <c r="BJ904" s="19" t="s">
        <v>22</v>
      </c>
      <c r="BK904" s="208">
        <f>ROUND(I904*H904,2)</f>
        <v>0</v>
      </c>
      <c r="BL904" s="19" t="s">
        <v>336</v>
      </c>
      <c r="BM904" s="207" t="s">
        <v>1078</v>
      </c>
    </row>
    <row r="905" spans="1:65" s="2" customFormat="1" ht="28.8">
      <c r="A905" s="36"/>
      <c r="B905" s="37"/>
      <c r="C905" s="38"/>
      <c r="D905" s="209" t="s">
        <v>245</v>
      </c>
      <c r="E905" s="38"/>
      <c r="F905" s="210" t="s">
        <v>1079</v>
      </c>
      <c r="G905" s="38"/>
      <c r="H905" s="38"/>
      <c r="I905" s="118"/>
      <c r="J905" s="38"/>
      <c r="K905" s="38"/>
      <c r="L905" s="41"/>
      <c r="M905" s="211"/>
      <c r="N905" s="212"/>
      <c r="O905" s="66"/>
      <c r="P905" s="66"/>
      <c r="Q905" s="66"/>
      <c r="R905" s="66"/>
      <c r="S905" s="66"/>
      <c r="T905" s="67"/>
      <c r="U905" s="36"/>
      <c r="V905" s="36"/>
      <c r="W905" s="36"/>
      <c r="X905" s="36"/>
      <c r="Y905" s="36"/>
      <c r="Z905" s="36"/>
      <c r="AA905" s="36"/>
      <c r="AB905" s="36"/>
      <c r="AC905" s="36"/>
      <c r="AD905" s="36"/>
      <c r="AE905" s="36"/>
      <c r="AT905" s="19" t="s">
        <v>245</v>
      </c>
      <c r="AU905" s="19" t="s">
        <v>83</v>
      </c>
    </row>
    <row r="906" spans="1:65" s="13" customFormat="1" ht="10.199999999999999">
      <c r="B906" s="213"/>
      <c r="C906" s="214"/>
      <c r="D906" s="209" t="s">
        <v>247</v>
      </c>
      <c r="E906" s="215" t="s">
        <v>20</v>
      </c>
      <c r="F906" s="216" t="s">
        <v>304</v>
      </c>
      <c r="G906" s="214"/>
      <c r="H906" s="215" t="s">
        <v>20</v>
      </c>
      <c r="I906" s="217"/>
      <c r="J906" s="214"/>
      <c r="K906" s="214"/>
      <c r="L906" s="218"/>
      <c r="M906" s="219"/>
      <c r="N906" s="220"/>
      <c r="O906" s="220"/>
      <c r="P906" s="220"/>
      <c r="Q906" s="220"/>
      <c r="R906" s="220"/>
      <c r="S906" s="220"/>
      <c r="T906" s="221"/>
      <c r="AT906" s="222" t="s">
        <v>247</v>
      </c>
      <c r="AU906" s="222" t="s">
        <v>83</v>
      </c>
      <c r="AV906" s="13" t="s">
        <v>22</v>
      </c>
      <c r="AW906" s="13" t="s">
        <v>37</v>
      </c>
      <c r="AX906" s="13" t="s">
        <v>76</v>
      </c>
      <c r="AY906" s="222" t="s">
        <v>236</v>
      </c>
    </row>
    <row r="907" spans="1:65" s="14" customFormat="1" ht="10.199999999999999">
      <c r="B907" s="223"/>
      <c r="C907" s="224"/>
      <c r="D907" s="209" t="s">
        <v>247</v>
      </c>
      <c r="E907" s="225" t="s">
        <v>20</v>
      </c>
      <c r="F907" s="226" t="s">
        <v>97</v>
      </c>
      <c r="G907" s="224"/>
      <c r="H907" s="227">
        <v>13.8</v>
      </c>
      <c r="I907" s="228"/>
      <c r="J907" s="224"/>
      <c r="K907" s="224"/>
      <c r="L907" s="229"/>
      <c r="M907" s="230"/>
      <c r="N907" s="231"/>
      <c r="O907" s="231"/>
      <c r="P907" s="231"/>
      <c r="Q907" s="231"/>
      <c r="R907" s="231"/>
      <c r="S907" s="231"/>
      <c r="T907" s="232"/>
      <c r="AT907" s="233" t="s">
        <v>247</v>
      </c>
      <c r="AU907" s="233" t="s">
        <v>83</v>
      </c>
      <c r="AV907" s="14" t="s">
        <v>83</v>
      </c>
      <c r="AW907" s="14" t="s">
        <v>37</v>
      </c>
      <c r="AX907" s="14" t="s">
        <v>76</v>
      </c>
      <c r="AY907" s="233" t="s">
        <v>236</v>
      </c>
    </row>
    <row r="908" spans="1:65" s="14" customFormat="1" ht="10.199999999999999">
      <c r="B908" s="223"/>
      <c r="C908" s="224"/>
      <c r="D908" s="209" t="s">
        <v>247</v>
      </c>
      <c r="E908" s="225" t="s">
        <v>20</v>
      </c>
      <c r="F908" s="226" t="s">
        <v>100</v>
      </c>
      <c r="G908" s="224"/>
      <c r="H908" s="227">
        <v>60.8</v>
      </c>
      <c r="I908" s="228"/>
      <c r="J908" s="224"/>
      <c r="K908" s="224"/>
      <c r="L908" s="229"/>
      <c r="M908" s="230"/>
      <c r="N908" s="231"/>
      <c r="O908" s="231"/>
      <c r="P908" s="231"/>
      <c r="Q908" s="231"/>
      <c r="R908" s="231"/>
      <c r="S908" s="231"/>
      <c r="T908" s="232"/>
      <c r="AT908" s="233" t="s">
        <v>247</v>
      </c>
      <c r="AU908" s="233" t="s">
        <v>83</v>
      </c>
      <c r="AV908" s="14" t="s">
        <v>83</v>
      </c>
      <c r="AW908" s="14" t="s">
        <v>37</v>
      </c>
      <c r="AX908" s="14" t="s">
        <v>76</v>
      </c>
      <c r="AY908" s="233" t="s">
        <v>236</v>
      </c>
    </row>
    <row r="909" spans="1:65" s="14" customFormat="1" ht="10.199999999999999">
      <c r="B909" s="223"/>
      <c r="C909" s="224"/>
      <c r="D909" s="209" t="s">
        <v>247</v>
      </c>
      <c r="E909" s="225" t="s">
        <v>20</v>
      </c>
      <c r="F909" s="226" t="s">
        <v>107</v>
      </c>
      <c r="G909" s="224"/>
      <c r="H909" s="227">
        <v>200.4</v>
      </c>
      <c r="I909" s="228"/>
      <c r="J909" s="224"/>
      <c r="K909" s="224"/>
      <c r="L909" s="229"/>
      <c r="M909" s="230"/>
      <c r="N909" s="231"/>
      <c r="O909" s="231"/>
      <c r="P909" s="231"/>
      <c r="Q909" s="231"/>
      <c r="R909" s="231"/>
      <c r="S909" s="231"/>
      <c r="T909" s="232"/>
      <c r="AT909" s="233" t="s">
        <v>247</v>
      </c>
      <c r="AU909" s="233" t="s">
        <v>83</v>
      </c>
      <c r="AV909" s="14" t="s">
        <v>83</v>
      </c>
      <c r="AW909" s="14" t="s">
        <v>37</v>
      </c>
      <c r="AX909" s="14" t="s">
        <v>76</v>
      </c>
      <c r="AY909" s="233" t="s">
        <v>236</v>
      </c>
    </row>
    <row r="910" spans="1:65" s="14" customFormat="1" ht="10.199999999999999">
      <c r="B910" s="223"/>
      <c r="C910" s="224"/>
      <c r="D910" s="209" t="s">
        <v>247</v>
      </c>
      <c r="E910" s="225" t="s">
        <v>20</v>
      </c>
      <c r="F910" s="226" t="s">
        <v>113</v>
      </c>
      <c r="G910" s="224"/>
      <c r="H910" s="227">
        <v>193.2</v>
      </c>
      <c r="I910" s="228"/>
      <c r="J910" s="224"/>
      <c r="K910" s="224"/>
      <c r="L910" s="229"/>
      <c r="M910" s="230"/>
      <c r="N910" s="231"/>
      <c r="O910" s="231"/>
      <c r="P910" s="231"/>
      <c r="Q910" s="231"/>
      <c r="R910" s="231"/>
      <c r="S910" s="231"/>
      <c r="T910" s="232"/>
      <c r="AT910" s="233" t="s">
        <v>247</v>
      </c>
      <c r="AU910" s="233" t="s">
        <v>83</v>
      </c>
      <c r="AV910" s="14" t="s">
        <v>83</v>
      </c>
      <c r="AW910" s="14" t="s">
        <v>37</v>
      </c>
      <c r="AX910" s="14" t="s">
        <v>76</v>
      </c>
      <c r="AY910" s="233" t="s">
        <v>236</v>
      </c>
    </row>
    <row r="911" spans="1:65" s="14" customFormat="1" ht="10.199999999999999">
      <c r="B911" s="223"/>
      <c r="C911" s="224"/>
      <c r="D911" s="209" t="s">
        <v>247</v>
      </c>
      <c r="E911" s="225" t="s">
        <v>20</v>
      </c>
      <c r="F911" s="226" t="s">
        <v>125</v>
      </c>
      <c r="G911" s="224"/>
      <c r="H911" s="227">
        <v>254.1</v>
      </c>
      <c r="I911" s="228"/>
      <c r="J911" s="224"/>
      <c r="K911" s="224"/>
      <c r="L911" s="229"/>
      <c r="M911" s="230"/>
      <c r="N911" s="231"/>
      <c r="O911" s="231"/>
      <c r="P911" s="231"/>
      <c r="Q911" s="231"/>
      <c r="R911" s="231"/>
      <c r="S911" s="231"/>
      <c r="T911" s="232"/>
      <c r="AT911" s="233" t="s">
        <v>247</v>
      </c>
      <c r="AU911" s="233" t="s">
        <v>83</v>
      </c>
      <c r="AV911" s="14" t="s">
        <v>83</v>
      </c>
      <c r="AW911" s="14" t="s">
        <v>37</v>
      </c>
      <c r="AX911" s="14" t="s">
        <v>76</v>
      </c>
      <c r="AY911" s="233" t="s">
        <v>236</v>
      </c>
    </row>
    <row r="912" spans="1:65" s="16" customFormat="1" ht="10.199999999999999">
      <c r="B912" s="245"/>
      <c r="C912" s="246"/>
      <c r="D912" s="209" t="s">
        <v>247</v>
      </c>
      <c r="E912" s="247" t="s">
        <v>20</v>
      </c>
      <c r="F912" s="248" t="s">
        <v>309</v>
      </c>
      <c r="G912" s="246"/>
      <c r="H912" s="249">
        <v>722.3</v>
      </c>
      <c r="I912" s="250"/>
      <c r="J912" s="246"/>
      <c r="K912" s="246"/>
      <c r="L912" s="251"/>
      <c r="M912" s="252"/>
      <c r="N912" s="253"/>
      <c r="O912" s="253"/>
      <c r="P912" s="253"/>
      <c r="Q912" s="253"/>
      <c r="R912" s="253"/>
      <c r="S912" s="253"/>
      <c r="T912" s="254"/>
      <c r="AT912" s="255" t="s">
        <v>247</v>
      </c>
      <c r="AU912" s="255" t="s">
        <v>83</v>
      </c>
      <c r="AV912" s="16" t="s">
        <v>243</v>
      </c>
      <c r="AW912" s="16" t="s">
        <v>37</v>
      </c>
      <c r="AX912" s="16" t="s">
        <v>22</v>
      </c>
      <c r="AY912" s="255" t="s">
        <v>236</v>
      </c>
    </row>
    <row r="913" spans="1:65" s="2" customFormat="1" ht="11.4">
      <c r="A913" s="36"/>
      <c r="B913" s="37"/>
      <c r="C913" s="196" t="s">
        <v>1080</v>
      </c>
      <c r="D913" s="196" t="s">
        <v>238</v>
      </c>
      <c r="E913" s="197" t="s">
        <v>1081</v>
      </c>
      <c r="F913" s="198" t="s">
        <v>1082</v>
      </c>
      <c r="G913" s="199" t="s">
        <v>328</v>
      </c>
      <c r="H913" s="200">
        <v>680.61800000000005</v>
      </c>
      <c r="I913" s="201"/>
      <c r="J913" s="202">
        <f>ROUND(I913*H913,2)</f>
        <v>0</v>
      </c>
      <c r="K913" s="198" t="s">
        <v>242</v>
      </c>
      <c r="L913" s="41"/>
      <c r="M913" s="203" t="s">
        <v>20</v>
      </c>
      <c r="N913" s="204" t="s">
        <v>47</v>
      </c>
      <c r="O913" s="66"/>
      <c r="P913" s="205">
        <f>O913*H913</f>
        <v>0</v>
      </c>
      <c r="Q913" s="205">
        <v>3.9825E-4</v>
      </c>
      <c r="R913" s="205">
        <f>Q913*H913</f>
        <v>0.2710561185</v>
      </c>
      <c r="S913" s="205">
        <v>0</v>
      </c>
      <c r="T913" s="206">
        <f>S913*H913</f>
        <v>0</v>
      </c>
      <c r="U913" s="36"/>
      <c r="V913" s="36"/>
      <c r="W913" s="36"/>
      <c r="X913" s="36"/>
      <c r="Y913" s="36"/>
      <c r="Z913" s="36"/>
      <c r="AA913" s="36"/>
      <c r="AB913" s="36"/>
      <c r="AC913" s="36"/>
      <c r="AD913" s="36"/>
      <c r="AE913" s="36"/>
      <c r="AR913" s="207" t="s">
        <v>336</v>
      </c>
      <c r="AT913" s="207" t="s">
        <v>238</v>
      </c>
      <c r="AU913" s="207" t="s">
        <v>83</v>
      </c>
      <c r="AY913" s="19" t="s">
        <v>236</v>
      </c>
      <c r="BE913" s="208">
        <f>IF(N913="základní",J913,0)</f>
        <v>0</v>
      </c>
      <c r="BF913" s="208">
        <f>IF(N913="snížená",J913,0)</f>
        <v>0</v>
      </c>
      <c r="BG913" s="208">
        <f>IF(N913="zákl. přenesená",J913,0)</f>
        <v>0</v>
      </c>
      <c r="BH913" s="208">
        <f>IF(N913="sníž. přenesená",J913,0)</f>
        <v>0</v>
      </c>
      <c r="BI913" s="208">
        <f>IF(N913="nulová",J913,0)</f>
        <v>0</v>
      </c>
      <c r="BJ913" s="19" t="s">
        <v>22</v>
      </c>
      <c r="BK913" s="208">
        <f>ROUND(I913*H913,2)</f>
        <v>0</v>
      </c>
      <c r="BL913" s="19" t="s">
        <v>336</v>
      </c>
      <c r="BM913" s="207" t="s">
        <v>1083</v>
      </c>
    </row>
    <row r="914" spans="1:65" s="2" customFormat="1" ht="38.4">
      <c r="A914" s="36"/>
      <c r="B914" s="37"/>
      <c r="C914" s="38"/>
      <c r="D914" s="209" t="s">
        <v>245</v>
      </c>
      <c r="E914" s="38"/>
      <c r="F914" s="210" t="s">
        <v>1084</v>
      </c>
      <c r="G914" s="38"/>
      <c r="H914" s="38"/>
      <c r="I914" s="118"/>
      <c r="J914" s="38"/>
      <c r="K914" s="38"/>
      <c r="L914" s="41"/>
      <c r="M914" s="211"/>
      <c r="N914" s="212"/>
      <c r="O914" s="66"/>
      <c r="P914" s="66"/>
      <c r="Q914" s="66"/>
      <c r="R914" s="66"/>
      <c r="S914" s="66"/>
      <c r="T914" s="67"/>
      <c r="U914" s="36"/>
      <c r="V914" s="36"/>
      <c r="W914" s="36"/>
      <c r="X914" s="36"/>
      <c r="Y914" s="36"/>
      <c r="Z914" s="36"/>
      <c r="AA914" s="36"/>
      <c r="AB914" s="36"/>
      <c r="AC914" s="36"/>
      <c r="AD914" s="36"/>
      <c r="AE914" s="36"/>
      <c r="AT914" s="19" t="s">
        <v>245</v>
      </c>
      <c r="AU914" s="19" t="s">
        <v>83</v>
      </c>
    </row>
    <row r="915" spans="1:65" s="13" customFormat="1" ht="10.199999999999999">
      <c r="B915" s="213"/>
      <c r="C915" s="214"/>
      <c r="D915" s="209" t="s">
        <v>247</v>
      </c>
      <c r="E915" s="215" t="s">
        <v>20</v>
      </c>
      <c r="F915" s="216" t="s">
        <v>324</v>
      </c>
      <c r="G915" s="214"/>
      <c r="H915" s="215" t="s">
        <v>20</v>
      </c>
      <c r="I915" s="217"/>
      <c r="J915" s="214"/>
      <c r="K915" s="214"/>
      <c r="L915" s="218"/>
      <c r="M915" s="219"/>
      <c r="N915" s="220"/>
      <c r="O915" s="220"/>
      <c r="P915" s="220"/>
      <c r="Q915" s="220"/>
      <c r="R915" s="220"/>
      <c r="S915" s="220"/>
      <c r="T915" s="221"/>
      <c r="AT915" s="222" t="s">
        <v>247</v>
      </c>
      <c r="AU915" s="222" t="s">
        <v>83</v>
      </c>
      <c r="AV915" s="13" t="s">
        <v>22</v>
      </c>
      <c r="AW915" s="13" t="s">
        <v>37</v>
      </c>
      <c r="AX915" s="13" t="s">
        <v>76</v>
      </c>
      <c r="AY915" s="222" t="s">
        <v>236</v>
      </c>
    </row>
    <row r="916" spans="1:65" s="13" customFormat="1" ht="10.199999999999999">
      <c r="B916" s="213"/>
      <c r="C916" s="214"/>
      <c r="D916" s="209" t="s">
        <v>247</v>
      </c>
      <c r="E916" s="215" t="s">
        <v>20</v>
      </c>
      <c r="F916" s="216" t="s">
        <v>491</v>
      </c>
      <c r="G916" s="214"/>
      <c r="H916" s="215" t="s">
        <v>20</v>
      </c>
      <c r="I916" s="217"/>
      <c r="J916" s="214"/>
      <c r="K916" s="214"/>
      <c r="L916" s="218"/>
      <c r="M916" s="219"/>
      <c r="N916" s="220"/>
      <c r="O916" s="220"/>
      <c r="P916" s="220"/>
      <c r="Q916" s="220"/>
      <c r="R916" s="220"/>
      <c r="S916" s="220"/>
      <c r="T916" s="221"/>
      <c r="AT916" s="222" t="s">
        <v>247</v>
      </c>
      <c r="AU916" s="222" t="s">
        <v>83</v>
      </c>
      <c r="AV916" s="13" t="s">
        <v>22</v>
      </c>
      <c r="AW916" s="13" t="s">
        <v>37</v>
      </c>
      <c r="AX916" s="13" t="s">
        <v>76</v>
      </c>
      <c r="AY916" s="222" t="s">
        <v>236</v>
      </c>
    </row>
    <row r="917" spans="1:65" s="14" customFormat="1" ht="10.199999999999999">
      <c r="B917" s="223"/>
      <c r="C917" s="224"/>
      <c r="D917" s="209" t="s">
        <v>247</v>
      </c>
      <c r="E917" s="225" t="s">
        <v>20</v>
      </c>
      <c r="F917" s="226" t="s">
        <v>1066</v>
      </c>
      <c r="G917" s="224"/>
      <c r="H917" s="227">
        <v>42</v>
      </c>
      <c r="I917" s="228"/>
      <c r="J917" s="224"/>
      <c r="K917" s="224"/>
      <c r="L917" s="229"/>
      <c r="M917" s="230"/>
      <c r="N917" s="231"/>
      <c r="O917" s="231"/>
      <c r="P917" s="231"/>
      <c r="Q917" s="231"/>
      <c r="R917" s="231"/>
      <c r="S917" s="231"/>
      <c r="T917" s="232"/>
      <c r="AT917" s="233" t="s">
        <v>247</v>
      </c>
      <c r="AU917" s="233" t="s">
        <v>83</v>
      </c>
      <c r="AV917" s="14" t="s">
        <v>83</v>
      </c>
      <c r="AW917" s="14" t="s">
        <v>37</v>
      </c>
      <c r="AX917" s="14" t="s">
        <v>76</v>
      </c>
      <c r="AY917" s="233" t="s">
        <v>236</v>
      </c>
    </row>
    <row r="918" spans="1:65" s="13" customFormat="1" ht="10.199999999999999">
      <c r="B918" s="213"/>
      <c r="C918" s="214"/>
      <c r="D918" s="209" t="s">
        <v>247</v>
      </c>
      <c r="E918" s="215" t="s">
        <v>20</v>
      </c>
      <c r="F918" s="216" t="s">
        <v>1067</v>
      </c>
      <c r="G918" s="214"/>
      <c r="H918" s="215" t="s">
        <v>20</v>
      </c>
      <c r="I918" s="217"/>
      <c r="J918" s="214"/>
      <c r="K918" s="214"/>
      <c r="L918" s="218"/>
      <c r="M918" s="219"/>
      <c r="N918" s="220"/>
      <c r="O918" s="220"/>
      <c r="P918" s="220"/>
      <c r="Q918" s="220"/>
      <c r="R918" s="220"/>
      <c r="S918" s="220"/>
      <c r="T918" s="221"/>
      <c r="AT918" s="222" t="s">
        <v>247</v>
      </c>
      <c r="AU918" s="222" t="s">
        <v>83</v>
      </c>
      <c r="AV918" s="13" t="s">
        <v>22</v>
      </c>
      <c r="AW918" s="13" t="s">
        <v>37</v>
      </c>
      <c r="AX918" s="13" t="s">
        <v>76</v>
      </c>
      <c r="AY918" s="222" t="s">
        <v>236</v>
      </c>
    </row>
    <row r="919" spans="1:65" s="14" customFormat="1" ht="10.199999999999999">
      <c r="B919" s="223"/>
      <c r="C919" s="224"/>
      <c r="D919" s="209" t="s">
        <v>247</v>
      </c>
      <c r="E919" s="225" t="s">
        <v>20</v>
      </c>
      <c r="F919" s="226" t="s">
        <v>136</v>
      </c>
      <c r="G919" s="224"/>
      <c r="H919" s="227">
        <v>10.018000000000001</v>
      </c>
      <c r="I919" s="228"/>
      <c r="J919" s="224"/>
      <c r="K919" s="224"/>
      <c r="L919" s="229"/>
      <c r="M919" s="230"/>
      <c r="N919" s="231"/>
      <c r="O919" s="231"/>
      <c r="P919" s="231"/>
      <c r="Q919" s="231"/>
      <c r="R919" s="231"/>
      <c r="S919" s="231"/>
      <c r="T919" s="232"/>
      <c r="AT919" s="233" t="s">
        <v>247</v>
      </c>
      <c r="AU919" s="233" t="s">
        <v>83</v>
      </c>
      <c r="AV919" s="14" t="s">
        <v>83</v>
      </c>
      <c r="AW919" s="14" t="s">
        <v>37</v>
      </c>
      <c r="AX919" s="14" t="s">
        <v>76</v>
      </c>
      <c r="AY919" s="233" t="s">
        <v>236</v>
      </c>
    </row>
    <row r="920" spans="1:65" s="14" customFormat="1" ht="10.199999999999999">
      <c r="B920" s="223"/>
      <c r="C920" s="224"/>
      <c r="D920" s="209" t="s">
        <v>247</v>
      </c>
      <c r="E920" s="225" t="s">
        <v>20</v>
      </c>
      <c r="F920" s="226" t="s">
        <v>151</v>
      </c>
      <c r="G920" s="224"/>
      <c r="H920" s="227">
        <v>366.5</v>
      </c>
      <c r="I920" s="228"/>
      <c r="J920" s="224"/>
      <c r="K920" s="224"/>
      <c r="L920" s="229"/>
      <c r="M920" s="230"/>
      <c r="N920" s="231"/>
      <c r="O920" s="231"/>
      <c r="P920" s="231"/>
      <c r="Q920" s="231"/>
      <c r="R920" s="231"/>
      <c r="S920" s="231"/>
      <c r="T920" s="232"/>
      <c r="AT920" s="233" t="s">
        <v>247</v>
      </c>
      <c r="AU920" s="233" t="s">
        <v>83</v>
      </c>
      <c r="AV920" s="14" t="s">
        <v>83</v>
      </c>
      <c r="AW920" s="14" t="s">
        <v>37</v>
      </c>
      <c r="AX920" s="14" t="s">
        <v>76</v>
      </c>
      <c r="AY920" s="233" t="s">
        <v>236</v>
      </c>
    </row>
    <row r="921" spans="1:65" s="14" customFormat="1" ht="10.199999999999999">
      <c r="B921" s="223"/>
      <c r="C921" s="224"/>
      <c r="D921" s="209" t="s">
        <v>247</v>
      </c>
      <c r="E921" s="225" t="s">
        <v>20</v>
      </c>
      <c r="F921" s="226" t="s">
        <v>138</v>
      </c>
      <c r="G921" s="224"/>
      <c r="H921" s="227">
        <v>42.2</v>
      </c>
      <c r="I921" s="228"/>
      <c r="J921" s="224"/>
      <c r="K921" s="224"/>
      <c r="L921" s="229"/>
      <c r="M921" s="230"/>
      <c r="N921" s="231"/>
      <c r="O921" s="231"/>
      <c r="P921" s="231"/>
      <c r="Q921" s="231"/>
      <c r="R921" s="231"/>
      <c r="S921" s="231"/>
      <c r="T921" s="232"/>
      <c r="AT921" s="233" t="s">
        <v>247</v>
      </c>
      <c r="AU921" s="233" t="s">
        <v>83</v>
      </c>
      <c r="AV921" s="14" t="s">
        <v>83</v>
      </c>
      <c r="AW921" s="14" t="s">
        <v>37</v>
      </c>
      <c r="AX921" s="14" t="s">
        <v>76</v>
      </c>
      <c r="AY921" s="233" t="s">
        <v>236</v>
      </c>
    </row>
    <row r="922" spans="1:65" s="14" customFormat="1" ht="10.199999999999999">
      <c r="B922" s="223"/>
      <c r="C922" s="224"/>
      <c r="D922" s="209" t="s">
        <v>247</v>
      </c>
      <c r="E922" s="225" t="s">
        <v>20</v>
      </c>
      <c r="F922" s="226" t="s">
        <v>140</v>
      </c>
      <c r="G922" s="224"/>
      <c r="H922" s="227">
        <v>6.7</v>
      </c>
      <c r="I922" s="228"/>
      <c r="J922" s="224"/>
      <c r="K922" s="224"/>
      <c r="L922" s="229"/>
      <c r="M922" s="230"/>
      <c r="N922" s="231"/>
      <c r="O922" s="231"/>
      <c r="P922" s="231"/>
      <c r="Q922" s="231"/>
      <c r="R922" s="231"/>
      <c r="S922" s="231"/>
      <c r="T922" s="232"/>
      <c r="AT922" s="233" t="s">
        <v>247</v>
      </c>
      <c r="AU922" s="233" t="s">
        <v>83</v>
      </c>
      <c r="AV922" s="14" t="s">
        <v>83</v>
      </c>
      <c r="AW922" s="14" t="s">
        <v>37</v>
      </c>
      <c r="AX922" s="14" t="s">
        <v>76</v>
      </c>
      <c r="AY922" s="233" t="s">
        <v>236</v>
      </c>
    </row>
    <row r="923" spans="1:65" s="14" customFormat="1" ht="10.199999999999999">
      <c r="B923" s="223"/>
      <c r="C923" s="224"/>
      <c r="D923" s="209" t="s">
        <v>247</v>
      </c>
      <c r="E923" s="225" t="s">
        <v>20</v>
      </c>
      <c r="F923" s="226" t="s">
        <v>146</v>
      </c>
      <c r="G923" s="224"/>
      <c r="H923" s="227">
        <v>53.5</v>
      </c>
      <c r="I923" s="228"/>
      <c r="J923" s="224"/>
      <c r="K923" s="224"/>
      <c r="L923" s="229"/>
      <c r="M923" s="230"/>
      <c r="N923" s="231"/>
      <c r="O923" s="231"/>
      <c r="P923" s="231"/>
      <c r="Q923" s="231"/>
      <c r="R923" s="231"/>
      <c r="S923" s="231"/>
      <c r="T923" s="232"/>
      <c r="AT923" s="233" t="s">
        <v>247</v>
      </c>
      <c r="AU923" s="233" t="s">
        <v>83</v>
      </c>
      <c r="AV923" s="14" t="s">
        <v>83</v>
      </c>
      <c r="AW923" s="14" t="s">
        <v>37</v>
      </c>
      <c r="AX923" s="14" t="s">
        <v>76</v>
      </c>
      <c r="AY923" s="233" t="s">
        <v>236</v>
      </c>
    </row>
    <row r="924" spans="1:65" s="14" customFormat="1" ht="10.199999999999999">
      <c r="B924" s="223"/>
      <c r="C924" s="224"/>
      <c r="D924" s="209" t="s">
        <v>247</v>
      </c>
      <c r="E924" s="225" t="s">
        <v>20</v>
      </c>
      <c r="F924" s="226" t="s">
        <v>156</v>
      </c>
      <c r="G924" s="224"/>
      <c r="H924" s="227">
        <v>140.30000000000001</v>
      </c>
      <c r="I924" s="228"/>
      <c r="J924" s="224"/>
      <c r="K924" s="224"/>
      <c r="L924" s="229"/>
      <c r="M924" s="230"/>
      <c r="N924" s="231"/>
      <c r="O924" s="231"/>
      <c r="P924" s="231"/>
      <c r="Q924" s="231"/>
      <c r="R924" s="231"/>
      <c r="S924" s="231"/>
      <c r="T924" s="232"/>
      <c r="AT924" s="233" t="s">
        <v>247</v>
      </c>
      <c r="AU924" s="233" t="s">
        <v>83</v>
      </c>
      <c r="AV924" s="14" t="s">
        <v>83</v>
      </c>
      <c r="AW924" s="14" t="s">
        <v>37</v>
      </c>
      <c r="AX924" s="14" t="s">
        <v>76</v>
      </c>
      <c r="AY924" s="233" t="s">
        <v>236</v>
      </c>
    </row>
    <row r="925" spans="1:65" s="14" customFormat="1" ht="10.199999999999999">
      <c r="B925" s="223"/>
      <c r="C925" s="224"/>
      <c r="D925" s="209" t="s">
        <v>247</v>
      </c>
      <c r="E925" s="225" t="s">
        <v>20</v>
      </c>
      <c r="F925" s="226" t="s">
        <v>161</v>
      </c>
      <c r="G925" s="224"/>
      <c r="H925" s="227">
        <v>7.7</v>
      </c>
      <c r="I925" s="228"/>
      <c r="J925" s="224"/>
      <c r="K925" s="224"/>
      <c r="L925" s="229"/>
      <c r="M925" s="230"/>
      <c r="N925" s="231"/>
      <c r="O925" s="231"/>
      <c r="P925" s="231"/>
      <c r="Q925" s="231"/>
      <c r="R925" s="231"/>
      <c r="S925" s="231"/>
      <c r="T925" s="232"/>
      <c r="AT925" s="233" t="s">
        <v>247</v>
      </c>
      <c r="AU925" s="233" t="s">
        <v>83</v>
      </c>
      <c r="AV925" s="14" t="s">
        <v>83</v>
      </c>
      <c r="AW925" s="14" t="s">
        <v>37</v>
      </c>
      <c r="AX925" s="14" t="s">
        <v>76</v>
      </c>
      <c r="AY925" s="233" t="s">
        <v>236</v>
      </c>
    </row>
    <row r="926" spans="1:65" s="14" customFormat="1" ht="10.199999999999999">
      <c r="B926" s="223"/>
      <c r="C926" s="224"/>
      <c r="D926" s="209" t="s">
        <v>247</v>
      </c>
      <c r="E926" s="225" t="s">
        <v>20</v>
      </c>
      <c r="F926" s="226" t="s">
        <v>142</v>
      </c>
      <c r="G926" s="224"/>
      <c r="H926" s="227">
        <v>11.7</v>
      </c>
      <c r="I926" s="228"/>
      <c r="J926" s="224"/>
      <c r="K926" s="224"/>
      <c r="L926" s="229"/>
      <c r="M926" s="230"/>
      <c r="N926" s="231"/>
      <c r="O926" s="231"/>
      <c r="P926" s="231"/>
      <c r="Q926" s="231"/>
      <c r="R926" s="231"/>
      <c r="S926" s="231"/>
      <c r="T926" s="232"/>
      <c r="AT926" s="233" t="s">
        <v>247</v>
      </c>
      <c r="AU926" s="233" t="s">
        <v>83</v>
      </c>
      <c r="AV926" s="14" t="s">
        <v>83</v>
      </c>
      <c r="AW926" s="14" t="s">
        <v>37</v>
      </c>
      <c r="AX926" s="14" t="s">
        <v>76</v>
      </c>
      <c r="AY926" s="233" t="s">
        <v>236</v>
      </c>
    </row>
    <row r="927" spans="1:65" s="16" customFormat="1" ht="10.199999999999999">
      <c r="B927" s="245"/>
      <c r="C927" s="246"/>
      <c r="D927" s="209" t="s">
        <v>247</v>
      </c>
      <c r="E927" s="247" t="s">
        <v>20</v>
      </c>
      <c r="F927" s="248" t="s">
        <v>309</v>
      </c>
      <c r="G927" s="246"/>
      <c r="H927" s="249">
        <v>680.61800000000005</v>
      </c>
      <c r="I927" s="250"/>
      <c r="J927" s="246"/>
      <c r="K927" s="246"/>
      <c r="L927" s="251"/>
      <c r="M927" s="252"/>
      <c r="N927" s="253"/>
      <c r="O927" s="253"/>
      <c r="P927" s="253"/>
      <c r="Q927" s="253"/>
      <c r="R927" s="253"/>
      <c r="S927" s="253"/>
      <c r="T927" s="254"/>
      <c r="AT927" s="255" t="s">
        <v>247</v>
      </c>
      <c r="AU927" s="255" t="s">
        <v>83</v>
      </c>
      <c r="AV927" s="16" t="s">
        <v>243</v>
      </c>
      <c r="AW927" s="16" t="s">
        <v>37</v>
      </c>
      <c r="AX927" s="16" t="s">
        <v>22</v>
      </c>
      <c r="AY927" s="255" t="s">
        <v>236</v>
      </c>
    </row>
    <row r="928" spans="1:65" s="2" customFormat="1" ht="11.4">
      <c r="A928" s="36"/>
      <c r="B928" s="37"/>
      <c r="C928" s="256" t="s">
        <v>1085</v>
      </c>
      <c r="D928" s="256" t="s">
        <v>482</v>
      </c>
      <c r="E928" s="257" t="s">
        <v>1086</v>
      </c>
      <c r="F928" s="258" t="s">
        <v>1087</v>
      </c>
      <c r="G928" s="259" t="s">
        <v>328</v>
      </c>
      <c r="H928" s="260">
        <v>782.71100000000001</v>
      </c>
      <c r="I928" s="261"/>
      <c r="J928" s="262">
        <f>ROUND(I928*H928,2)</f>
        <v>0</v>
      </c>
      <c r="K928" s="258" t="s">
        <v>20</v>
      </c>
      <c r="L928" s="263"/>
      <c r="M928" s="264" t="s">
        <v>20</v>
      </c>
      <c r="N928" s="265" t="s">
        <v>47</v>
      </c>
      <c r="O928" s="66"/>
      <c r="P928" s="205">
        <f>O928*H928</f>
        <v>0</v>
      </c>
      <c r="Q928" s="205">
        <v>5.0000000000000001E-3</v>
      </c>
      <c r="R928" s="205">
        <f>Q928*H928</f>
        <v>3.9135550000000001</v>
      </c>
      <c r="S928" s="205">
        <v>0</v>
      </c>
      <c r="T928" s="206">
        <f>S928*H928</f>
        <v>0</v>
      </c>
      <c r="U928" s="36"/>
      <c r="V928" s="36"/>
      <c r="W928" s="36"/>
      <c r="X928" s="36"/>
      <c r="Y928" s="36"/>
      <c r="Z928" s="36"/>
      <c r="AA928" s="36"/>
      <c r="AB928" s="36"/>
      <c r="AC928" s="36"/>
      <c r="AD928" s="36"/>
      <c r="AE928" s="36"/>
      <c r="AR928" s="207" t="s">
        <v>455</v>
      </c>
      <c r="AT928" s="207" t="s">
        <v>482</v>
      </c>
      <c r="AU928" s="207" t="s">
        <v>83</v>
      </c>
      <c r="AY928" s="19" t="s">
        <v>236</v>
      </c>
      <c r="BE928" s="208">
        <f>IF(N928="základní",J928,0)</f>
        <v>0</v>
      </c>
      <c r="BF928" s="208">
        <f>IF(N928="snížená",J928,0)</f>
        <v>0</v>
      </c>
      <c r="BG928" s="208">
        <f>IF(N928="zákl. přenesená",J928,0)</f>
        <v>0</v>
      </c>
      <c r="BH928" s="208">
        <f>IF(N928="sníž. přenesená",J928,0)</f>
        <v>0</v>
      </c>
      <c r="BI928" s="208">
        <f>IF(N928="nulová",J928,0)</f>
        <v>0</v>
      </c>
      <c r="BJ928" s="19" t="s">
        <v>22</v>
      </c>
      <c r="BK928" s="208">
        <f>ROUND(I928*H928,2)</f>
        <v>0</v>
      </c>
      <c r="BL928" s="19" t="s">
        <v>336</v>
      </c>
      <c r="BM928" s="207" t="s">
        <v>1088</v>
      </c>
    </row>
    <row r="929" spans="1:65" s="14" customFormat="1" ht="10.199999999999999">
      <c r="B929" s="223"/>
      <c r="C929" s="224"/>
      <c r="D929" s="209" t="s">
        <v>247</v>
      </c>
      <c r="E929" s="224"/>
      <c r="F929" s="226" t="s">
        <v>1089</v>
      </c>
      <c r="G929" s="224"/>
      <c r="H929" s="227">
        <v>782.71100000000001</v>
      </c>
      <c r="I929" s="228"/>
      <c r="J929" s="224"/>
      <c r="K929" s="224"/>
      <c r="L929" s="229"/>
      <c r="M929" s="230"/>
      <c r="N929" s="231"/>
      <c r="O929" s="231"/>
      <c r="P929" s="231"/>
      <c r="Q929" s="231"/>
      <c r="R929" s="231"/>
      <c r="S929" s="231"/>
      <c r="T929" s="232"/>
      <c r="AT929" s="233" t="s">
        <v>247</v>
      </c>
      <c r="AU929" s="233" t="s">
        <v>83</v>
      </c>
      <c r="AV929" s="14" t="s">
        <v>83</v>
      </c>
      <c r="AW929" s="14" t="s">
        <v>4</v>
      </c>
      <c r="AX929" s="14" t="s">
        <v>22</v>
      </c>
      <c r="AY929" s="233" t="s">
        <v>236</v>
      </c>
    </row>
    <row r="930" spans="1:65" s="2" customFormat="1" ht="22.8">
      <c r="A930" s="36"/>
      <c r="B930" s="37"/>
      <c r="C930" s="196" t="s">
        <v>1090</v>
      </c>
      <c r="D930" s="196" t="s">
        <v>238</v>
      </c>
      <c r="E930" s="197" t="s">
        <v>1091</v>
      </c>
      <c r="F930" s="198" t="s">
        <v>1092</v>
      </c>
      <c r="G930" s="199" t="s">
        <v>328</v>
      </c>
      <c r="H930" s="200">
        <v>145.72999999999999</v>
      </c>
      <c r="I930" s="201"/>
      <c r="J930" s="202">
        <f>ROUND(I930*H930,2)</f>
        <v>0</v>
      </c>
      <c r="K930" s="198" t="s">
        <v>20</v>
      </c>
      <c r="L930" s="41"/>
      <c r="M930" s="203" t="s">
        <v>20</v>
      </c>
      <c r="N930" s="204" t="s">
        <v>47</v>
      </c>
      <c r="O930" s="66"/>
      <c r="P930" s="205">
        <f>O930*H930</f>
        <v>0</v>
      </c>
      <c r="Q930" s="205">
        <v>4.5799999999999999E-3</v>
      </c>
      <c r="R930" s="205">
        <f>Q930*H930</f>
        <v>0.66744339999999991</v>
      </c>
      <c r="S930" s="205">
        <v>0</v>
      </c>
      <c r="T930" s="206">
        <f>S930*H930</f>
        <v>0</v>
      </c>
      <c r="U930" s="36"/>
      <c r="V930" s="36"/>
      <c r="W930" s="36"/>
      <c r="X930" s="36"/>
      <c r="Y930" s="36"/>
      <c r="Z930" s="36"/>
      <c r="AA930" s="36"/>
      <c r="AB930" s="36"/>
      <c r="AC930" s="36"/>
      <c r="AD930" s="36"/>
      <c r="AE930" s="36"/>
      <c r="AR930" s="207" t="s">
        <v>336</v>
      </c>
      <c r="AT930" s="207" t="s">
        <v>238</v>
      </c>
      <c r="AU930" s="207" t="s">
        <v>83</v>
      </c>
      <c r="AY930" s="19" t="s">
        <v>236</v>
      </c>
      <c r="BE930" s="208">
        <f>IF(N930="základní",J930,0)</f>
        <v>0</v>
      </c>
      <c r="BF930" s="208">
        <f>IF(N930="snížená",J930,0)</f>
        <v>0</v>
      </c>
      <c r="BG930" s="208">
        <f>IF(N930="zákl. přenesená",J930,0)</f>
        <v>0</v>
      </c>
      <c r="BH930" s="208">
        <f>IF(N930="sníž. přenesená",J930,0)</f>
        <v>0</v>
      </c>
      <c r="BI930" s="208">
        <f>IF(N930="nulová",J930,0)</f>
        <v>0</v>
      </c>
      <c r="BJ930" s="19" t="s">
        <v>22</v>
      </c>
      <c r="BK930" s="208">
        <f>ROUND(I930*H930,2)</f>
        <v>0</v>
      </c>
      <c r="BL930" s="19" t="s">
        <v>336</v>
      </c>
      <c r="BM930" s="207" t="s">
        <v>1093</v>
      </c>
    </row>
    <row r="931" spans="1:65" s="13" customFormat="1" ht="10.199999999999999">
      <c r="B931" s="213"/>
      <c r="C931" s="214"/>
      <c r="D931" s="209" t="s">
        <v>247</v>
      </c>
      <c r="E931" s="215" t="s">
        <v>20</v>
      </c>
      <c r="F931" s="216" t="s">
        <v>324</v>
      </c>
      <c r="G931" s="214"/>
      <c r="H931" s="215" t="s">
        <v>20</v>
      </c>
      <c r="I931" s="217"/>
      <c r="J931" s="214"/>
      <c r="K931" s="214"/>
      <c r="L931" s="218"/>
      <c r="M931" s="219"/>
      <c r="N931" s="220"/>
      <c r="O931" s="220"/>
      <c r="P931" s="220"/>
      <c r="Q931" s="220"/>
      <c r="R931" s="220"/>
      <c r="S931" s="220"/>
      <c r="T931" s="221"/>
      <c r="AT931" s="222" t="s">
        <v>247</v>
      </c>
      <c r="AU931" s="222" t="s">
        <v>83</v>
      </c>
      <c r="AV931" s="13" t="s">
        <v>22</v>
      </c>
      <c r="AW931" s="13" t="s">
        <v>37</v>
      </c>
      <c r="AX931" s="13" t="s">
        <v>76</v>
      </c>
      <c r="AY931" s="222" t="s">
        <v>236</v>
      </c>
    </row>
    <row r="932" spans="1:65" s="14" customFormat="1" ht="10.199999999999999">
      <c r="B932" s="223"/>
      <c r="C932" s="224"/>
      <c r="D932" s="209" t="s">
        <v>247</v>
      </c>
      <c r="E932" s="225" t="s">
        <v>20</v>
      </c>
      <c r="F932" s="226" t="s">
        <v>1094</v>
      </c>
      <c r="G932" s="224"/>
      <c r="H932" s="227">
        <v>54.86</v>
      </c>
      <c r="I932" s="228"/>
      <c r="J932" s="224"/>
      <c r="K932" s="224"/>
      <c r="L932" s="229"/>
      <c r="M932" s="230"/>
      <c r="N932" s="231"/>
      <c r="O932" s="231"/>
      <c r="P932" s="231"/>
      <c r="Q932" s="231"/>
      <c r="R932" s="231"/>
      <c r="S932" s="231"/>
      <c r="T932" s="232"/>
      <c r="AT932" s="233" t="s">
        <v>247</v>
      </c>
      <c r="AU932" s="233" t="s">
        <v>83</v>
      </c>
      <c r="AV932" s="14" t="s">
        <v>83</v>
      </c>
      <c r="AW932" s="14" t="s">
        <v>37</v>
      </c>
      <c r="AX932" s="14" t="s">
        <v>76</v>
      </c>
      <c r="AY932" s="233" t="s">
        <v>236</v>
      </c>
    </row>
    <row r="933" spans="1:65" s="14" customFormat="1" ht="10.199999999999999">
      <c r="B933" s="223"/>
      <c r="C933" s="224"/>
      <c r="D933" s="209" t="s">
        <v>247</v>
      </c>
      <c r="E933" s="225" t="s">
        <v>20</v>
      </c>
      <c r="F933" s="226" t="s">
        <v>1095</v>
      </c>
      <c r="G933" s="224"/>
      <c r="H933" s="227">
        <v>8.7100000000000009</v>
      </c>
      <c r="I933" s="228"/>
      <c r="J933" s="224"/>
      <c r="K933" s="224"/>
      <c r="L933" s="229"/>
      <c r="M933" s="230"/>
      <c r="N933" s="231"/>
      <c r="O933" s="231"/>
      <c r="P933" s="231"/>
      <c r="Q933" s="231"/>
      <c r="R933" s="231"/>
      <c r="S933" s="231"/>
      <c r="T933" s="232"/>
      <c r="AT933" s="233" t="s">
        <v>247</v>
      </c>
      <c r="AU933" s="233" t="s">
        <v>83</v>
      </c>
      <c r="AV933" s="14" t="s">
        <v>83</v>
      </c>
      <c r="AW933" s="14" t="s">
        <v>37</v>
      </c>
      <c r="AX933" s="14" t="s">
        <v>76</v>
      </c>
      <c r="AY933" s="233" t="s">
        <v>236</v>
      </c>
    </row>
    <row r="934" spans="1:65" s="14" customFormat="1" ht="10.199999999999999">
      <c r="B934" s="223"/>
      <c r="C934" s="224"/>
      <c r="D934" s="209" t="s">
        <v>247</v>
      </c>
      <c r="E934" s="225" t="s">
        <v>20</v>
      </c>
      <c r="F934" s="226" t="s">
        <v>1096</v>
      </c>
      <c r="G934" s="224"/>
      <c r="H934" s="227">
        <v>15.21</v>
      </c>
      <c r="I934" s="228"/>
      <c r="J934" s="224"/>
      <c r="K934" s="224"/>
      <c r="L934" s="229"/>
      <c r="M934" s="230"/>
      <c r="N934" s="231"/>
      <c r="O934" s="231"/>
      <c r="P934" s="231"/>
      <c r="Q934" s="231"/>
      <c r="R934" s="231"/>
      <c r="S934" s="231"/>
      <c r="T934" s="232"/>
      <c r="AT934" s="233" t="s">
        <v>247</v>
      </c>
      <c r="AU934" s="233" t="s">
        <v>83</v>
      </c>
      <c r="AV934" s="14" t="s">
        <v>83</v>
      </c>
      <c r="AW934" s="14" t="s">
        <v>37</v>
      </c>
      <c r="AX934" s="14" t="s">
        <v>76</v>
      </c>
      <c r="AY934" s="233" t="s">
        <v>236</v>
      </c>
    </row>
    <row r="935" spans="1:65" s="14" customFormat="1" ht="10.199999999999999">
      <c r="B935" s="223"/>
      <c r="C935" s="224"/>
      <c r="D935" s="209" t="s">
        <v>247</v>
      </c>
      <c r="E935" s="225" t="s">
        <v>20</v>
      </c>
      <c r="F935" s="226" t="s">
        <v>1097</v>
      </c>
      <c r="G935" s="224"/>
      <c r="H935" s="227">
        <v>66.95</v>
      </c>
      <c r="I935" s="228"/>
      <c r="J935" s="224"/>
      <c r="K935" s="224"/>
      <c r="L935" s="229"/>
      <c r="M935" s="230"/>
      <c r="N935" s="231"/>
      <c r="O935" s="231"/>
      <c r="P935" s="231"/>
      <c r="Q935" s="231"/>
      <c r="R935" s="231"/>
      <c r="S935" s="231"/>
      <c r="T935" s="232"/>
      <c r="AT935" s="233" t="s">
        <v>247</v>
      </c>
      <c r="AU935" s="233" t="s">
        <v>83</v>
      </c>
      <c r="AV935" s="14" t="s">
        <v>83</v>
      </c>
      <c r="AW935" s="14" t="s">
        <v>37</v>
      </c>
      <c r="AX935" s="14" t="s">
        <v>76</v>
      </c>
      <c r="AY935" s="233" t="s">
        <v>236</v>
      </c>
    </row>
    <row r="936" spans="1:65" s="16" customFormat="1" ht="10.199999999999999">
      <c r="B936" s="245"/>
      <c r="C936" s="246"/>
      <c r="D936" s="209" t="s">
        <v>247</v>
      </c>
      <c r="E936" s="247" t="s">
        <v>20</v>
      </c>
      <c r="F936" s="248" t="s">
        <v>309</v>
      </c>
      <c r="G936" s="246"/>
      <c r="H936" s="249">
        <v>145.72999999999999</v>
      </c>
      <c r="I936" s="250"/>
      <c r="J936" s="246"/>
      <c r="K936" s="246"/>
      <c r="L936" s="251"/>
      <c r="M936" s="252"/>
      <c r="N936" s="253"/>
      <c r="O936" s="253"/>
      <c r="P936" s="253"/>
      <c r="Q936" s="253"/>
      <c r="R936" s="253"/>
      <c r="S936" s="253"/>
      <c r="T936" s="254"/>
      <c r="AT936" s="255" t="s">
        <v>247</v>
      </c>
      <c r="AU936" s="255" t="s">
        <v>83</v>
      </c>
      <c r="AV936" s="16" t="s">
        <v>243</v>
      </c>
      <c r="AW936" s="16" t="s">
        <v>37</v>
      </c>
      <c r="AX936" s="16" t="s">
        <v>22</v>
      </c>
      <c r="AY936" s="255" t="s">
        <v>236</v>
      </c>
    </row>
    <row r="937" spans="1:65" s="2" customFormat="1" ht="34.200000000000003">
      <c r="A937" s="36"/>
      <c r="B937" s="37"/>
      <c r="C937" s="196" t="s">
        <v>1098</v>
      </c>
      <c r="D937" s="196" t="s">
        <v>238</v>
      </c>
      <c r="E937" s="197" t="s">
        <v>1099</v>
      </c>
      <c r="F937" s="198" t="s">
        <v>1100</v>
      </c>
      <c r="G937" s="199" t="s">
        <v>266</v>
      </c>
      <c r="H937" s="200">
        <v>5.056</v>
      </c>
      <c r="I937" s="201"/>
      <c r="J937" s="202">
        <f>ROUND(I937*H937,2)</f>
        <v>0</v>
      </c>
      <c r="K937" s="198" t="s">
        <v>242</v>
      </c>
      <c r="L937" s="41"/>
      <c r="M937" s="203" t="s">
        <v>20</v>
      </c>
      <c r="N937" s="204" t="s">
        <v>47</v>
      </c>
      <c r="O937" s="66"/>
      <c r="P937" s="205">
        <f>O937*H937</f>
        <v>0</v>
      </c>
      <c r="Q937" s="205">
        <v>0</v>
      </c>
      <c r="R937" s="205">
        <f>Q937*H937</f>
        <v>0</v>
      </c>
      <c r="S937" s="205">
        <v>0</v>
      </c>
      <c r="T937" s="206">
        <f>S937*H937</f>
        <v>0</v>
      </c>
      <c r="U937" s="36"/>
      <c r="V937" s="36"/>
      <c r="W937" s="36"/>
      <c r="X937" s="36"/>
      <c r="Y937" s="36"/>
      <c r="Z937" s="36"/>
      <c r="AA937" s="36"/>
      <c r="AB937" s="36"/>
      <c r="AC937" s="36"/>
      <c r="AD937" s="36"/>
      <c r="AE937" s="36"/>
      <c r="AR937" s="207" t="s">
        <v>336</v>
      </c>
      <c r="AT937" s="207" t="s">
        <v>238</v>
      </c>
      <c r="AU937" s="207" t="s">
        <v>83</v>
      </c>
      <c r="AY937" s="19" t="s">
        <v>236</v>
      </c>
      <c r="BE937" s="208">
        <f>IF(N937="základní",J937,0)</f>
        <v>0</v>
      </c>
      <c r="BF937" s="208">
        <f>IF(N937="snížená",J937,0)</f>
        <v>0</v>
      </c>
      <c r="BG937" s="208">
        <f>IF(N937="zákl. přenesená",J937,0)</f>
        <v>0</v>
      </c>
      <c r="BH937" s="208">
        <f>IF(N937="sníž. přenesená",J937,0)</f>
        <v>0</v>
      </c>
      <c r="BI937" s="208">
        <f>IF(N937="nulová",J937,0)</f>
        <v>0</v>
      </c>
      <c r="BJ937" s="19" t="s">
        <v>22</v>
      </c>
      <c r="BK937" s="208">
        <f>ROUND(I937*H937,2)</f>
        <v>0</v>
      </c>
      <c r="BL937" s="19" t="s">
        <v>336</v>
      </c>
      <c r="BM937" s="207" t="s">
        <v>1101</v>
      </c>
    </row>
    <row r="938" spans="1:65" s="2" customFormat="1" ht="96">
      <c r="A938" s="36"/>
      <c r="B938" s="37"/>
      <c r="C938" s="38"/>
      <c r="D938" s="209" t="s">
        <v>245</v>
      </c>
      <c r="E938" s="38"/>
      <c r="F938" s="210" t="s">
        <v>1102</v>
      </c>
      <c r="G938" s="38"/>
      <c r="H938" s="38"/>
      <c r="I938" s="118"/>
      <c r="J938" s="38"/>
      <c r="K938" s="38"/>
      <c r="L938" s="41"/>
      <c r="M938" s="211"/>
      <c r="N938" s="212"/>
      <c r="O938" s="66"/>
      <c r="P938" s="66"/>
      <c r="Q938" s="66"/>
      <c r="R938" s="66"/>
      <c r="S938" s="66"/>
      <c r="T938" s="67"/>
      <c r="U938" s="36"/>
      <c r="V938" s="36"/>
      <c r="W938" s="36"/>
      <c r="X938" s="36"/>
      <c r="Y938" s="36"/>
      <c r="Z938" s="36"/>
      <c r="AA938" s="36"/>
      <c r="AB938" s="36"/>
      <c r="AC938" s="36"/>
      <c r="AD938" s="36"/>
      <c r="AE938" s="36"/>
      <c r="AT938" s="19" t="s">
        <v>245</v>
      </c>
      <c r="AU938" s="19" t="s">
        <v>83</v>
      </c>
    </row>
    <row r="939" spans="1:65" s="12" customFormat="1" ht="13.2">
      <c r="B939" s="180"/>
      <c r="C939" s="181"/>
      <c r="D939" s="182" t="s">
        <v>75</v>
      </c>
      <c r="E939" s="194" t="s">
        <v>1103</v>
      </c>
      <c r="F939" s="194" t="s">
        <v>1104</v>
      </c>
      <c r="G939" s="181"/>
      <c r="H939" s="181"/>
      <c r="I939" s="184"/>
      <c r="J939" s="195">
        <f>BK939</f>
        <v>0</v>
      </c>
      <c r="K939" s="181"/>
      <c r="L939" s="186"/>
      <c r="M939" s="187"/>
      <c r="N939" s="188"/>
      <c r="O939" s="188"/>
      <c r="P939" s="189">
        <f>SUM(P940:P972)</f>
        <v>0</v>
      </c>
      <c r="Q939" s="188"/>
      <c r="R939" s="189">
        <f>SUM(R940:R972)</f>
        <v>8.0946483999999999E-2</v>
      </c>
      <c r="S939" s="188"/>
      <c r="T939" s="190">
        <f>SUM(T940:T972)</f>
        <v>0</v>
      </c>
      <c r="AR939" s="191" t="s">
        <v>83</v>
      </c>
      <c r="AT939" s="192" t="s">
        <v>75</v>
      </c>
      <c r="AU939" s="192" t="s">
        <v>22</v>
      </c>
      <c r="AY939" s="191" t="s">
        <v>236</v>
      </c>
      <c r="BK939" s="193">
        <f>SUM(BK940:BK972)</f>
        <v>0</v>
      </c>
    </row>
    <row r="940" spans="1:65" s="2" customFormat="1" ht="34.200000000000003">
      <c r="A940" s="36"/>
      <c r="B940" s="37"/>
      <c r="C940" s="196" t="s">
        <v>1105</v>
      </c>
      <c r="D940" s="196" t="s">
        <v>238</v>
      </c>
      <c r="E940" s="197" t="s">
        <v>1106</v>
      </c>
      <c r="F940" s="198" t="s">
        <v>1107</v>
      </c>
      <c r="G940" s="199" t="s">
        <v>290</v>
      </c>
      <c r="H940" s="200">
        <v>5</v>
      </c>
      <c r="I940" s="201"/>
      <c r="J940" s="202">
        <f>ROUND(I940*H940,2)</f>
        <v>0</v>
      </c>
      <c r="K940" s="198" t="s">
        <v>242</v>
      </c>
      <c r="L940" s="41"/>
      <c r="M940" s="203" t="s">
        <v>20</v>
      </c>
      <c r="N940" s="204" t="s">
        <v>47</v>
      </c>
      <c r="O940" s="66"/>
      <c r="P940" s="205">
        <f>O940*H940</f>
        <v>0</v>
      </c>
      <c r="Q940" s="205">
        <v>7.4999999999999997E-3</v>
      </c>
      <c r="R940" s="205">
        <f>Q940*H940</f>
        <v>3.7499999999999999E-2</v>
      </c>
      <c r="S940" s="205">
        <v>0</v>
      </c>
      <c r="T940" s="206">
        <f>S940*H940</f>
        <v>0</v>
      </c>
      <c r="U940" s="36"/>
      <c r="V940" s="36"/>
      <c r="W940" s="36"/>
      <c r="X940" s="36"/>
      <c r="Y940" s="36"/>
      <c r="Z940" s="36"/>
      <c r="AA940" s="36"/>
      <c r="AB940" s="36"/>
      <c r="AC940" s="36"/>
      <c r="AD940" s="36"/>
      <c r="AE940" s="36"/>
      <c r="AR940" s="207" t="s">
        <v>336</v>
      </c>
      <c r="AT940" s="207" t="s">
        <v>238</v>
      </c>
      <c r="AU940" s="207" t="s">
        <v>83</v>
      </c>
      <c r="AY940" s="19" t="s">
        <v>236</v>
      </c>
      <c r="BE940" s="208">
        <f>IF(N940="základní",J940,0)</f>
        <v>0</v>
      </c>
      <c r="BF940" s="208">
        <f>IF(N940="snížená",J940,0)</f>
        <v>0</v>
      </c>
      <c r="BG940" s="208">
        <f>IF(N940="zákl. přenesená",J940,0)</f>
        <v>0</v>
      </c>
      <c r="BH940" s="208">
        <f>IF(N940="sníž. přenesená",J940,0)</f>
        <v>0</v>
      </c>
      <c r="BI940" s="208">
        <f>IF(N940="nulová",J940,0)</f>
        <v>0</v>
      </c>
      <c r="BJ940" s="19" t="s">
        <v>22</v>
      </c>
      <c r="BK940" s="208">
        <f>ROUND(I940*H940,2)</f>
        <v>0</v>
      </c>
      <c r="BL940" s="19" t="s">
        <v>336</v>
      </c>
      <c r="BM940" s="207" t="s">
        <v>1108</v>
      </c>
    </row>
    <row r="941" spans="1:65" s="2" customFormat="1" ht="38.4">
      <c r="A941" s="36"/>
      <c r="B941" s="37"/>
      <c r="C941" s="38"/>
      <c r="D941" s="209" t="s">
        <v>245</v>
      </c>
      <c r="E941" s="38"/>
      <c r="F941" s="210" t="s">
        <v>1109</v>
      </c>
      <c r="G941" s="38"/>
      <c r="H941" s="38"/>
      <c r="I941" s="118"/>
      <c r="J941" s="38"/>
      <c r="K941" s="38"/>
      <c r="L941" s="41"/>
      <c r="M941" s="211"/>
      <c r="N941" s="212"/>
      <c r="O941" s="66"/>
      <c r="P941" s="66"/>
      <c r="Q941" s="66"/>
      <c r="R941" s="66"/>
      <c r="S941" s="66"/>
      <c r="T941" s="67"/>
      <c r="U941" s="36"/>
      <c r="V941" s="36"/>
      <c r="W941" s="36"/>
      <c r="X941" s="36"/>
      <c r="Y941" s="36"/>
      <c r="Z941" s="36"/>
      <c r="AA941" s="36"/>
      <c r="AB941" s="36"/>
      <c r="AC941" s="36"/>
      <c r="AD941" s="36"/>
      <c r="AE941" s="36"/>
      <c r="AT941" s="19" t="s">
        <v>245</v>
      </c>
      <c r="AU941" s="19" t="s">
        <v>83</v>
      </c>
    </row>
    <row r="942" spans="1:65" s="13" customFormat="1" ht="10.199999999999999">
      <c r="B942" s="213"/>
      <c r="C942" s="214"/>
      <c r="D942" s="209" t="s">
        <v>247</v>
      </c>
      <c r="E942" s="215" t="s">
        <v>20</v>
      </c>
      <c r="F942" s="216" t="s">
        <v>1110</v>
      </c>
      <c r="G942" s="214"/>
      <c r="H942" s="215" t="s">
        <v>20</v>
      </c>
      <c r="I942" s="217"/>
      <c r="J942" s="214"/>
      <c r="K942" s="214"/>
      <c r="L942" s="218"/>
      <c r="M942" s="219"/>
      <c r="N942" s="220"/>
      <c r="O942" s="220"/>
      <c r="P942" s="220"/>
      <c r="Q942" s="220"/>
      <c r="R942" s="220"/>
      <c r="S942" s="220"/>
      <c r="T942" s="221"/>
      <c r="AT942" s="222" t="s">
        <v>247</v>
      </c>
      <c r="AU942" s="222" t="s">
        <v>83</v>
      </c>
      <c r="AV942" s="13" t="s">
        <v>22</v>
      </c>
      <c r="AW942" s="13" t="s">
        <v>37</v>
      </c>
      <c r="AX942" s="13" t="s">
        <v>76</v>
      </c>
      <c r="AY942" s="222" t="s">
        <v>236</v>
      </c>
    </row>
    <row r="943" spans="1:65" s="14" customFormat="1" ht="10.199999999999999">
      <c r="B943" s="223"/>
      <c r="C943" s="224"/>
      <c r="D943" s="209" t="s">
        <v>247</v>
      </c>
      <c r="E943" s="225" t="s">
        <v>20</v>
      </c>
      <c r="F943" s="226" t="s">
        <v>263</v>
      </c>
      <c r="G943" s="224"/>
      <c r="H943" s="227">
        <v>5</v>
      </c>
      <c r="I943" s="228"/>
      <c r="J943" s="224"/>
      <c r="K943" s="224"/>
      <c r="L943" s="229"/>
      <c r="M943" s="230"/>
      <c r="N943" s="231"/>
      <c r="O943" s="231"/>
      <c r="P943" s="231"/>
      <c r="Q943" s="231"/>
      <c r="R943" s="231"/>
      <c r="S943" s="231"/>
      <c r="T943" s="232"/>
      <c r="AT943" s="233" t="s">
        <v>247</v>
      </c>
      <c r="AU943" s="233" t="s">
        <v>83</v>
      </c>
      <c r="AV943" s="14" t="s">
        <v>83</v>
      </c>
      <c r="AW943" s="14" t="s">
        <v>37</v>
      </c>
      <c r="AX943" s="14" t="s">
        <v>22</v>
      </c>
      <c r="AY943" s="233" t="s">
        <v>236</v>
      </c>
    </row>
    <row r="944" spans="1:65" s="2" customFormat="1" ht="22.8">
      <c r="A944" s="36"/>
      <c r="B944" s="37"/>
      <c r="C944" s="256" t="s">
        <v>1111</v>
      </c>
      <c r="D944" s="256" t="s">
        <v>482</v>
      </c>
      <c r="E944" s="257" t="s">
        <v>1112</v>
      </c>
      <c r="F944" s="258" t="s">
        <v>1113</v>
      </c>
      <c r="G944" s="259" t="s">
        <v>328</v>
      </c>
      <c r="H944" s="260">
        <v>4.5</v>
      </c>
      <c r="I944" s="261"/>
      <c r="J944" s="262">
        <f>ROUND(I944*H944,2)</f>
        <v>0</v>
      </c>
      <c r="K944" s="258" t="s">
        <v>242</v>
      </c>
      <c r="L944" s="263"/>
      <c r="M944" s="264" t="s">
        <v>20</v>
      </c>
      <c r="N944" s="265" t="s">
        <v>47</v>
      </c>
      <c r="O944" s="66"/>
      <c r="P944" s="205">
        <f>O944*H944</f>
        <v>0</v>
      </c>
      <c r="Q944" s="205">
        <v>4.0000000000000001E-3</v>
      </c>
      <c r="R944" s="205">
        <f>Q944*H944</f>
        <v>1.8000000000000002E-2</v>
      </c>
      <c r="S944" s="205">
        <v>0</v>
      </c>
      <c r="T944" s="206">
        <f>S944*H944</f>
        <v>0</v>
      </c>
      <c r="U944" s="36"/>
      <c r="V944" s="36"/>
      <c r="W944" s="36"/>
      <c r="X944" s="36"/>
      <c r="Y944" s="36"/>
      <c r="Z944" s="36"/>
      <c r="AA944" s="36"/>
      <c r="AB944" s="36"/>
      <c r="AC944" s="36"/>
      <c r="AD944" s="36"/>
      <c r="AE944" s="36"/>
      <c r="AR944" s="207" t="s">
        <v>455</v>
      </c>
      <c r="AT944" s="207" t="s">
        <v>482</v>
      </c>
      <c r="AU944" s="207" t="s">
        <v>83</v>
      </c>
      <c r="AY944" s="19" t="s">
        <v>236</v>
      </c>
      <c r="BE944" s="208">
        <f>IF(N944="základní",J944,0)</f>
        <v>0</v>
      </c>
      <c r="BF944" s="208">
        <f>IF(N944="snížená",J944,0)</f>
        <v>0</v>
      </c>
      <c r="BG944" s="208">
        <f>IF(N944="zákl. přenesená",J944,0)</f>
        <v>0</v>
      </c>
      <c r="BH944" s="208">
        <f>IF(N944="sníž. přenesená",J944,0)</f>
        <v>0</v>
      </c>
      <c r="BI944" s="208">
        <f>IF(N944="nulová",J944,0)</f>
        <v>0</v>
      </c>
      <c r="BJ944" s="19" t="s">
        <v>22</v>
      </c>
      <c r="BK944" s="208">
        <f>ROUND(I944*H944,2)</f>
        <v>0</v>
      </c>
      <c r="BL944" s="19" t="s">
        <v>336</v>
      </c>
      <c r="BM944" s="207" t="s">
        <v>1114</v>
      </c>
    </row>
    <row r="945" spans="1:65" s="14" customFormat="1" ht="10.199999999999999">
      <c r="B945" s="223"/>
      <c r="C945" s="224"/>
      <c r="D945" s="209" t="s">
        <v>247</v>
      </c>
      <c r="E945" s="224"/>
      <c r="F945" s="226" t="s">
        <v>1115</v>
      </c>
      <c r="G945" s="224"/>
      <c r="H945" s="227">
        <v>4.5</v>
      </c>
      <c r="I945" s="228"/>
      <c r="J945" s="224"/>
      <c r="K945" s="224"/>
      <c r="L945" s="229"/>
      <c r="M945" s="230"/>
      <c r="N945" s="231"/>
      <c r="O945" s="231"/>
      <c r="P945" s="231"/>
      <c r="Q945" s="231"/>
      <c r="R945" s="231"/>
      <c r="S945" s="231"/>
      <c r="T945" s="232"/>
      <c r="AT945" s="233" t="s">
        <v>247</v>
      </c>
      <c r="AU945" s="233" t="s">
        <v>83</v>
      </c>
      <c r="AV945" s="14" t="s">
        <v>83</v>
      </c>
      <c r="AW945" s="14" t="s">
        <v>4</v>
      </c>
      <c r="AX945" s="14" t="s">
        <v>22</v>
      </c>
      <c r="AY945" s="233" t="s">
        <v>236</v>
      </c>
    </row>
    <row r="946" spans="1:65" s="2" customFormat="1" ht="22.8">
      <c r="A946" s="36"/>
      <c r="B946" s="37"/>
      <c r="C946" s="196" t="s">
        <v>1116</v>
      </c>
      <c r="D946" s="196" t="s">
        <v>238</v>
      </c>
      <c r="E946" s="197" t="s">
        <v>1117</v>
      </c>
      <c r="F946" s="198" t="s">
        <v>1118</v>
      </c>
      <c r="G946" s="199" t="s">
        <v>463</v>
      </c>
      <c r="H946" s="200">
        <v>3.391</v>
      </c>
      <c r="I946" s="201"/>
      <c r="J946" s="202">
        <f>ROUND(I946*H946,2)</f>
        <v>0</v>
      </c>
      <c r="K946" s="198" t="s">
        <v>20</v>
      </c>
      <c r="L946" s="41"/>
      <c r="M946" s="203" t="s">
        <v>20</v>
      </c>
      <c r="N946" s="204" t="s">
        <v>47</v>
      </c>
      <c r="O946" s="66"/>
      <c r="P946" s="205">
        <f>O946*H946</f>
        <v>0</v>
      </c>
      <c r="Q946" s="205">
        <v>0</v>
      </c>
      <c r="R946" s="205">
        <f>Q946*H946</f>
        <v>0</v>
      </c>
      <c r="S946" s="205">
        <v>0</v>
      </c>
      <c r="T946" s="206">
        <f>S946*H946</f>
        <v>0</v>
      </c>
      <c r="U946" s="36"/>
      <c r="V946" s="36"/>
      <c r="W946" s="36"/>
      <c r="X946" s="36"/>
      <c r="Y946" s="36"/>
      <c r="Z946" s="36"/>
      <c r="AA946" s="36"/>
      <c r="AB946" s="36"/>
      <c r="AC946" s="36"/>
      <c r="AD946" s="36"/>
      <c r="AE946" s="36"/>
      <c r="AR946" s="207" t="s">
        <v>336</v>
      </c>
      <c r="AT946" s="207" t="s">
        <v>238</v>
      </c>
      <c r="AU946" s="207" t="s">
        <v>83</v>
      </c>
      <c r="AY946" s="19" t="s">
        <v>236</v>
      </c>
      <c r="BE946" s="208">
        <f>IF(N946="základní",J946,0)</f>
        <v>0</v>
      </c>
      <c r="BF946" s="208">
        <f>IF(N946="snížená",J946,0)</f>
        <v>0</v>
      </c>
      <c r="BG946" s="208">
        <f>IF(N946="zákl. přenesená",J946,0)</f>
        <v>0</v>
      </c>
      <c r="BH946" s="208">
        <f>IF(N946="sníž. přenesená",J946,0)</f>
        <v>0</v>
      </c>
      <c r="BI946" s="208">
        <f>IF(N946="nulová",J946,0)</f>
        <v>0</v>
      </c>
      <c r="BJ946" s="19" t="s">
        <v>22</v>
      </c>
      <c r="BK946" s="208">
        <f>ROUND(I946*H946,2)</f>
        <v>0</v>
      </c>
      <c r="BL946" s="19" t="s">
        <v>336</v>
      </c>
      <c r="BM946" s="207" t="s">
        <v>1119</v>
      </c>
    </row>
    <row r="947" spans="1:65" s="13" customFormat="1" ht="10.199999999999999">
      <c r="B947" s="213"/>
      <c r="C947" s="214"/>
      <c r="D947" s="209" t="s">
        <v>247</v>
      </c>
      <c r="E947" s="215" t="s">
        <v>20</v>
      </c>
      <c r="F947" s="216" t="s">
        <v>1120</v>
      </c>
      <c r="G947" s="214"/>
      <c r="H947" s="215" t="s">
        <v>20</v>
      </c>
      <c r="I947" s="217"/>
      <c r="J947" s="214"/>
      <c r="K947" s="214"/>
      <c r="L947" s="218"/>
      <c r="M947" s="219"/>
      <c r="N947" s="220"/>
      <c r="O947" s="220"/>
      <c r="P947" s="220"/>
      <c r="Q947" s="220"/>
      <c r="R947" s="220"/>
      <c r="S947" s="220"/>
      <c r="T947" s="221"/>
      <c r="AT947" s="222" t="s">
        <v>247</v>
      </c>
      <c r="AU947" s="222" t="s">
        <v>83</v>
      </c>
      <c r="AV947" s="13" t="s">
        <v>22</v>
      </c>
      <c r="AW947" s="13" t="s">
        <v>37</v>
      </c>
      <c r="AX947" s="13" t="s">
        <v>76</v>
      </c>
      <c r="AY947" s="222" t="s">
        <v>236</v>
      </c>
    </row>
    <row r="948" spans="1:65" s="14" customFormat="1" ht="10.199999999999999">
      <c r="B948" s="223"/>
      <c r="C948" s="224"/>
      <c r="D948" s="209" t="s">
        <v>247</v>
      </c>
      <c r="E948" s="225" t="s">
        <v>20</v>
      </c>
      <c r="F948" s="226" t="s">
        <v>1121</v>
      </c>
      <c r="G948" s="224"/>
      <c r="H948" s="227">
        <v>1.256</v>
      </c>
      <c r="I948" s="228"/>
      <c r="J948" s="224"/>
      <c r="K948" s="224"/>
      <c r="L948" s="229"/>
      <c r="M948" s="230"/>
      <c r="N948" s="231"/>
      <c r="O948" s="231"/>
      <c r="P948" s="231"/>
      <c r="Q948" s="231"/>
      <c r="R948" s="231"/>
      <c r="S948" s="231"/>
      <c r="T948" s="232"/>
      <c r="AT948" s="233" t="s">
        <v>247</v>
      </c>
      <c r="AU948" s="233" t="s">
        <v>83</v>
      </c>
      <c r="AV948" s="14" t="s">
        <v>83</v>
      </c>
      <c r="AW948" s="14" t="s">
        <v>37</v>
      </c>
      <c r="AX948" s="14" t="s">
        <v>76</v>
      </c>
      <c r="AY948" s="233" t="s">
        <v>236</v>
      </c>
    </row>
    <row r="949" spans="1:65" s="14" customFormat="1" ht="10.199999999999999">
      <c r="B949" s="223"/>
      <c r="C949" s="224"/>
      <c r="D949" s="209" t="s">
        <v>247</v>
      </c>
      <c r="E949" s="225" t="s">
        <v>20</v>
      </c>
      <c r="F949" s="226" t="s">
        <v>1122</v>
      </c>
      <c r="G949" s="224"/>
      <c r="H949" s="227">
        <v>1.57</v>
      </c>
      <c r="I949" s="228"/>
      <c r="J949" s="224"/>
      <c r="K949" s="224"/>
      <c r="L949" s="229"/>
      <c r="M949" s="230"/>
      <c r="N949" s="231"/>
      <c r="O949" s="231"/>
      <c r="P949" s="231"/>
      <c r="Q949" s="231"/>
      <c r="R949" s="231"/>
      <c r="S949" s="231"/>
      <c r="T949" s="232"/>
      <c r="AT949" s="233" t="s">
        <v>247</v>
      </c>
      <c r="AU949" s="233" t="s">
        <v>83</v>
      </c>
      <c r="AV949" s="14" t="s">
        <v>83</v>
      </c>
      <c r="AW949" s="14" t="s">
        <v>37</v>
      </c>
      <c r="AX949" s="14" t="s">
        <v>76</v>
      </c>
      <c r="AY949" s="233" t="s">
        <v>236</v>
      </c>
    </row>
    <row r="950" spans="1:65" s="15" customFormat="1" ht="10.199999999999999">
      <c r="B950" s="234"/>
      <c r="C950" s="235"/>
      <c r="D950" s="209" t="s">
        <v>247</v>
      </c>
      <c r="E950" s="236" t="s">
        <v>20</v>
      </c>
      <c r="F950" s="237" t="s">
        <v>306</v>
      </c>
      <c r="G950" s="235"/>
      <c r="H950" s="238">
        <v>2.8260000000000001</v>
      </c>
      <c r="I950" s="239"/>
      <c r="J950" s="235"/>
      <c r="K950" s="235"/>
      <c r="L950" s="240"/>
      <c r="M950" s="241"/>
      <c r="N950" s="242"/>
      <c r="O950" s="242"/>
      <c r="P950" s="242"/>
      <c r="Q950" s="242"/>
      <c r="R950" s="242"/>
      <c r="S950" s="242"/>
      <c r="T950" s="243"/>
      <c r="AT950" s="244" t="s">
        <v>247</v>
      </c>
      <c r="AU950" s="244" t="s">
        <v>83</v>
      </c>
      <c r="AV950" s="15" t="s">
        <v>254</v>
      </c>
      <c r="AW950" s="15" t="s">
        <v>37</v>
      </c>
      <c r="AX950" s="15" t="s">
        <v>76</v>
      </c>
      <c r="AY950" s="244" t="s">
        <v>236</v>
      </c>
    </row>
    <row r="951" spans="1:65" s="14" customFormat="1" ht="10.199999999999999">
      <c r="B951" s="223"/>
      <c r="C951" s="224"/>
      <c r="D951" s="209" t="s">
        <v>247</v>
      </c>
      <c r="E951" s="225" t="s">
        <v>20</v>
      </c>
      <c r="F951" s="226" t="s">
        <v>1123</v>
      </c>
      <c r="G951" s="224"/>
      <c r="H951" s="227">
        <v>0.56499999999999995</v>
      </c>
      <c r="I951" s="228"/>
      <c r="J951" s="224"/>
      <c r="K951" s="224"/>
      <c r="L951" s="229"/>
      <c r="M951" s="230"/>
      <c r="N951" s="231"/>
      <c r="O951" s="231"/>
      <c r="P951" s="231"/>
      <c r="Q951" s="231"/>
      <c r="R951" s="231"/>
      <c r="S951" s="231"/>
      <c r="T951" s="232"/>
      <c r="AT951" s="233" t="s">
        <v>247</v>
      </c>
      <c r="AU951" s="233" t="s">
        <v>83</v>
      </c>
      <c r="AV951" s="14" t="s">
        <v>83</v>
      </c>
      <c r="AW951" s="14" t="s">
        <v>37</v>
      </c>
      <c r="AX951" s="14" t="s">
        <v>76</v>
      </c>
      <c r="AY951" s="233" t="s">
        <v>236</v>
      </c>
    </row>
    <row r="952" spans="1:65" s="16" customFormat="1" ht="10.199999999999999">
      <c r="B952" s="245"/>
      <c r="C952" s="246"/>
      <c r="D952" s="209" t="s">
        <v>247</v>
      </c>
      <c r="E952" s="247" t="s">
        <v>20</v>
      </c>
      <c r="F952" s="248" t="s">
        <v>309</v>
      </c>
      <c r="G952" s="246"/>
      <c r="H952" s="249">
        <v>3.391</v>
      </c>
      <c r="I952" s="250"/>
      <c r="J952" s="246"/>
      <c r="K952" s="246"/>
      <c r="L952" s="251"/>
      <c r="M952" s="252"/>
      <c r="N952" s="253"/>
      <c r="O952" s="253"/>
      <c r="P952" s="253"/>
      <c r="Q952" s="253"/>
      <c r="R952" s="253"/>
      <c r="S952" s="253"/>
      <c r="T952" s="254"/>
      <c r="AT952" s="255" t="s">
        <v>247</v>
      </c>
      <c r="AU952" s="255" t="s">
        <v>83</v>
      </c>
      <c r="AV952" s="16" t="s">
        <v>243</v>
      </c>
      <c r="AW952" s="16" t="s">
        <v>37</v>
      </c>
      <c r="AX952" s="16" t="s">
        <v>22</v>
      </c>
      <c r="AY952" s="255" t="s">
        <v>236</v>
      </c>
    </row>
    <row r="953" spans="1:65" s="2" customFormat="1" ht="11.4">
      <c r="A953" s="36"/>
      <c r="B953" s="37"/>
      <c r="C953" s="196" t="s">
        <v>1124</v>
      </c>
      <c r="D953" s="196" t="s">
        <v>238</v>
      </c>
      <c r="E953" s="197" t="s">
        <v>1125</v>
      </c>
      <c r="F953" s="198" t="s">
        <v>1126</v>
      </c>
      <c r="G953" s="199" t="s">
        <v>328</v>
      </c>
      <c r="H953" s="200">
        <v>5.2</v>
      </c>
      <c r="I953" s="201"/>
      <c r="J953" s="202">
        <f>ROUND(I953*H953,2)</f>
        <v>0</v>
      </c>
      <c r="K953" s="198" t="s">
        <v>20</v>
      </c>
      <c r="L953" s="41"/>
      <c r="M953" s="203" t="s">
        <v>20</v>
      </c>
      <c r="N953" s="204" t="s">
        <v>47</v>
      </c>
      <c r="O953" s="66"/>
      <c r="P953" s="205">
        <f>O953*H953</f>
        <v>0</v>
      </c>
      <c r="Q953" s="205">
        <v>0</v>
      </c>
      <c r="R953" s="205">
        <f>Q953*H953</f>
        <v>0</v>
      </c>
      <c r="S953" s="205">
        <v>0</v>
      </c>
      <c r="T953" s="206">
        <f>S953*H953</f>
        <v>0</v>
      </c>
      <c r="U953" s="36"/>
      <c r="V953" s="36"/>
      <c r="W953" s="36"/>
      <c r="X953" s="36"/>
      <c r="Y953" s="36"/>
      <c r="Z953" s="36"/>
      <c r="AA953" s="36"/>
      <c r="AB953" s="36"/>
      <c r="AC953" s="36"/>
      <c r="AD953" s="36"/>
      <c r="AE953" s="36"/>
      <c r="AR953" s="207" t="s">
        <v>336</v>
      </c>
      <c r="AT953" s="207" t="s">
        <v>238</v>
      </c>
      <c r="AU953" s="207" t="s">
        <v>83</v>
      </c>
      <c r="AY953" s="19" t="s">
        <v>236</v>
      </c>
      <c r="BE953" s="208">
        <f>IF(N953="základní",J953,0)</f>
        <v>0</v>
      </c>
      <c r="BF953" s="208">
        <f>IF(N953="snížená",J953,0)</f>
        <v>0</v>
      </c>
      <c r="BG953" s="208">
        <f>IF(N953="zákl. přenesená",J953,0)</f>
        <v>0</v>
      </c>
      <c r="BH953" s="208">
        <f>IF(N953="sníž. přenesená",J953,0)</f>
        <v>0</v>
      </c>
      <c r="BI953" s="208">
        <f>IF(N953="nulová",J953,0)</f>
        <v>0</v>
      </c>
      <c r="BJ953" s="19" t="s">
        <v>22</v>
      </c>
      <c r="BK953" s="208">
        <f>ROUND(I953*H953,2)</f>
        <v>0</v>
      </c>
      <c r="BL953" s="19" t="s">
        <v>336</v>
      </c>
      <c r="BM953" s="207" t="s">
        <v>1127</v>
      </c>
    </row>
    <row r="954" spans="1:65" s="13" customFormat="1" ht="10.199999999999999">
      <c r="B954" s="213"/>
      <c r="C954" s="214"/>
      <c r="D954" s="209" t="s">
        <v>247</v>
      </c>
      <c r="E954" s="215" t="s">
        <v>20</v>
      </c>
      <c r="F954" s="216" t="s">
        <v>1128</v>
      </c>
      <c r="G954" s="214"/>
      <c r="H954" s="215" t="s">
        <v>20</v>
      </c>
      <c r="I954" s="217"/>
      <c r="J954" s="214"/>
      <c r="K954" s="214"/>
      <c r="L954" s="218"/>
      <c r="M954" s="219"/>
      <c r="N954" s="220"/>
      <c r="O954" s="220"/>
      <c r="P954" s="220"/>
      <c r="Q954" s="220"/>
      <c r="R954" s="220"/>
      <c r="S954" s="220"/>
      <c r="T954" s="221"/>
      <c r="AT954" s="222" t="s">
        <v>247</v>
      </c>
      <c r="AU954" s="222" t="s">
        <v>83</v>
      </c>
      <c r="AV954" s="13" t="s">
        <v>22</v>
      </c>
      <c r="AW954" s="13" t="s">
        <v>37</v>
      </c>
      <c r="AX954" s="13" t="s">
        <v>76</v>
      </c>
      <c r="AY954" s="222" t="s">
        <v>236</v>
      </c>
    </row>
    <row r="955" spans="1:65" s="14" customFormat="1" ht="10.199999999999999">
      <c r="B955" s="223"/>
      <c r="C955" s="224"/>
      <c r="D955" s="209" t="s">
        <v>247</v>
      </c>
      <c r="E955" s="225" t="s">
        <v>20</v>
      </c>
      <c r="F955" s="226" t="s">
        <v>1129</v>
      </c>
      <c r="G955" s="224"/>
      <c r="H955" s="227">
        <v>2.2000000000000002</v>
      </c>
      <c r="I955" s="228"/>
      <c r="J955" s="224"/>
      <c r="K955" s="224"/>
      <c r="L955" s="229"/>
      <c r="M955" s="230"/>
      <c r="N955" s="231"/>
      <c r="O955" s="231"/>
      <c r="P955" s="231"/>
      <c r="Q955" s="231"/>
      <c r="R955" s="231"/>
      <c r="S955" s="231"/>
      <c r="T955" s="232"/>
      <c r="AT955" s="233" t="s">
        <v>247</v>
      </c>
      <c r="AU955" s="233" t="s">
        <v>83</v>
      </c>
      <c r="AV955" s="14" t="s">
        <v>83</v>
      </c>
      <c r="AW955" s="14" t="s">
        <v>37</v>
      </c>
      <c r="AX955" s="14" t="s">
        <v>76</v>
      </c>
      <c r="AY955" s="233" t="s">
        <v>236</v>
      </c>
    </row>
    <row r="956" spans="1:65" s="13" customFormat="1" ht="10.199999999999999">
      <c r="B956" s="213"/>
      <c r="C956" s="214"/>
      <c r="D956" s="209" t="s">
        <v>247</v>
      </c>
      <c r="E956" s="215" t="s">
        <v>20</v>
      </c>
      <c r="F956" s="216" t="s">
        <v>1130</v>
      </c>
      <c r="G956" s="214"/>
      <c r="H956" s="215" t="s">
        <v>20</v>
      </c>
      <c r="I956" s="217"/>
      <c r="J956" s="214"/>
      <c r="K956" s="214"/>
      <c r="L956" s="218"/>
      <c r="M956" s="219"/>
      <c r="N956" s="220"/>
      <c r="O956" s="220"/>
      <c r="P956" s="220"/>
      <c r="Q956" s="220"/>
      <c r="R956" s="220"/>
      <c r="S956" s="220"/>
      <c r="T956" s="221"/>
      <c r="AT956" s="222" t="s">
        <v>247</v>
      </c>
      <c r="AU956" s="222" t="s">
        <v>83</v>
      </c>
      <c r="AV956" s="13" t="s">
        <v>22</v>
      </c>
      <c r="AW956" s="13" t="s">
        <v>37</v>
      </c>
      <c r="AX956" s="13" t="s">
        <v>76</v>
      </c>
      <c r="AY956" s="222" t="s">
        <v>236</v>
      </c>
    </row>
    <row r="957" spans="1:65" s="14" customFormat="1" ht="10.199999999999999">
      <c r="B957" s="223"/>
      <c r="C957" s="224"/>
      <c r="D957" s="209" t="s">
        <v>247</v>
      </c>
      <c r="E957" s="225" t="s">
        <v>20</v>
      </c>
      <c r="F957" s="226" t="s">
        <v>1131</v>
      </c>
      <c r="G957" s="224"/>
      <c r="H957" s="227">
        <v>1.8</v>
      </c>
      <c r="I957" s="228"/>
      <c r="J957" s="224"/>
      <c r="K957" s="224"/>
      <c r="L957" s="229"/>
      <c r="M957" s="230"/>
      <c r="N957" s="231"/>
      <c r="O957" s="231"/>
      <c r="P957" s="231"/>
      <c r="Q957" s="231"/>
      <c r="R957" s="231"/>
      <c r="S957" s="231"/>
      <c r="T957" s="232"/>
      <c r="AT957" s="233" t="s">
        <v>247</v>
      </c>
      <c r="AU957" s="233" t="s">
        <v>83</v>
      </c>
      <c r="AV957" s="14" t="s">
        <v>83</v>
      </c>
      <c r="AW957" s="14" t="s">
        <v>37</v>
      </c>
      <c r="AX957" s="14" t="s">
        <v>76</v>
      </c>
      <c r="AY957" s="233" t="s">
        <v>236</v>
      </c>
    </row>
    <row r="958" spans="1:65" s="13" customFormat="1" ht="10.199999999999999">
      <c r="B958" s="213"/>
      <c r="C958" s="214"/>
      <c r="D958" s="209" t="s">
        <v>247</v>
      </c>
      <c r="E958" s="215" t="s">
        <v>20</v>
      </c>
      <c r="F958" s="216" t="s">
        <v>1130</v>
      </c>
      <c r="G958" s="214"/>
      <c r="H958" s="215" t="s">
        <v>20</v>
      </c>
      <c r="I958" s="217"/>
      <c r="J958" s="214"/>
      <c r="K958" s="214"/>
      <c r="L958" s="218"/>
      <c r="M958" s="219"/>
      <c r="N958" s="220"/>
      <c r="O958" s="220"/>
      <c r="P958" s="220"/>
      <c r="Q958" s="220"/>
      <c r="R958" s="220"/>
      <c r="S958" s="220"/>
      <c r="T958" s="221"/>
      <c r="AT958" s="222" t="s">
        <v>247</v>
      </c>
      <c r="AU958" s="222" t="s">
        <v>83</v>
      </c>
      <c r="AV958" s="13" t="s">
        <v>22</v>
      </c>
      <c r="AW958" s="13" t="s">
        <v>37</v>
      </c>
      <c r="AX958" s="13" t="s">
        <v>76</v>
      </c>
      <c r="AY958" s="222" t="s">
        <v>236</v>
      </c>
    </row>
    <row r="959" spans="1:65" s="14" customFormat="1" ht="10.199999999999999">
      <c r="B959" s="223"/>
      <c r="C959" s="224"/>
      <c r="D959" s="209" t="s">
        <v>247</v>
      </c>
      <c r="E959" s="225" t="s">
        <v>20</v>
      </c>
      <c r="F959" s="226" t="s">
        <v>1132</v>
      </c>
      <c r="G959" s="224"/>
      <c r="H959" s="227">
        <v>1.2</v>
      </c>
      <c r="I959" s="228"/>
      <c r="J959" s="224"/>
      <c r="K959" s="224"/>
      <c r="L959" s="229"/>
      <c r="M959" s="230"/>
      <c r="N959" s="231"/>
      <c r="O959" s="231"/>
      <c r="P959" s="231"/>
      <c r="Q959" s="231"/>
      <c r="R959" s="231"/>
      <c r="S959" s="231"/>
      <c r="T959" s="232"/>
      <c r="AT959" s="233" t="s">
        <v>247</v>
      </c>
      <c r="AU959" s="233" t="s">
        <v>83</v>
      </c>
      <c r="AV959" s="14" t="s">
        <v>83</v>
      </c>
      <c r="AW959" s="14" t="s">
        <v>37</v>
      </c>
      <c r="AX959" s="14" t="s">
        <v>76</v>
      </c>
      <c r="AY959" s="233" t="s">
        <v>236</v>
      </c>
    </row>
    <row r="960" spans="1:65" s="16" customFormat="1" ht="10.199999999999999">
      <c r="B960" s="245"/>
      <c r="C960" s="246"/>
      <c r="D960" s="209" t="s">
        <v>247</v>
      </c>
      <c r="E960" s="247" t="s">
        <v>20</v>
      </c>
      <c r="F960" s="248" t="s">
        <v>309</v>
      </c>
      <c r="G960" s="246"/>
      <c r="H960" s="249">
        <v>5.2</v>
      </c>
      <c r="I960" s="250"/>
      <c r="J960" s="246"/>
      <c r="K960" s="246"/>
      <c r="L960" s="251"/>
      <c r="M960" s="252"/>
      <c r="N960" s="253"/>
      <c r="O960" s="253"/>
      <c r="P960" s="253"/>
      <c r="Q960" s="253"/>
      <c r="R960" s="253"/>
      <c r="S960" s="253"/>
      <c r="T960" s="254"/>
      <c r="AT960" s="255" t="s">
        <v>247</v>
      </c>
      <c r="AU960" s="255" t="s">
        <v>83</v>
      </c>
      <c r="AV960" s="16" t="s">
        <v>243</v>
      </c>
      <c r="AW960" s="16" t="s">
        <v>37</v>
      </c>
      <c r="AX960" s="16" t="s">
        <v>22</v>
      </c>
      <c r="AY960" s="255" t="s">
        <v>236</v>
      </c>
    </row>
    <row r="961" spans="1:65" s="2" customFormat="1" ht="22.8">
      <c r="A961" s="36"/>
      <c r="B961" s="37"/>
      <c r="C961" s="196" t="s">
        <v>1133</v>
      </c>
      <c r="D961" s="196" t="s">
        <v>238</v>
      </c>
      <c r="E961" s="197" t="s">
        <v>1134</v>
      </c>
      <c r="F961" s="198" t="s">
        <v>1135</v>
      </c>
      <c r="G961" s="199" t="s">
        <v>463</v>
      </c>
      <c r="H961" s="200">
        <v>9.52</v>
      </c>
      <c r="I961" s="201"/>
      <c r="J961" s="202">
        <f>ROUND(I961*H961,2)</f>
        <v>0</v>
      </c>
      <c r="K961" s="198" t="s">
        <v>242</v>
      </c>
      <c r="L961" s="41"/>
      <c r="M961" s="203" t="s">
        <v>20</v>
      </c>
      <c r="N961" s="204" t="s">
        <v>47</v>
      </c>
      <c r="O961" s="66"/>
      <c r="P961" s="205">
        <f>O961*H961</f>
        <v>0</v>
      </c>
      <c r="Q961" s="205">
        <v>4.7294999999999998E-4</v>
      </c>
      <c r="R961" s="205">
        <f>Q961*H961</f>
        <v>4.5024839999999993E-3</v>
      </c>
      <c r="S961" s="205">
        <v>0</v>
      </c>
      <c r="T961" s="206">
        <f>S961*H961</f>
        <v>0</v>
      </c>
      <c r="U961" s="36"/>
      <c r="V961" s="36"/>
      <c r="W961" s="36"/>
      <c r="X961" s="36"/>
      <c r="Y961" s="36"/>
      <c r="Z961" s="36"/>
      <c r="AA961" s="36"/>
      <c r="AB961" s="36"/>
      <c r="AC961" s="36"/>
      <c r="AD961" s="36"/>
      <c r="AE961" s="36"/>
      <c r="AR961" s="207" t="s">
        <v>336</v>
      </c>
      <c r="AT961" s="207" t="s">
        <v>238</v>
      </c>
      <c r="AU961" s="207" t="s">
        <v>83</v>
      </c>
      <c r="AY961" s="19" t="s">
        <v>236</v>
      </c>
      <c r="BE961" s="208">
        <f>IF(N961="základní",J961,0)</f>
        <v>0</v>
      </c>
      <c r="BF961" s="208">
        <f>IF(N961="snížená",J961,0)</f>
        <v>0</v>
      </c>
      <c r="BG961" s="208">
        <f>IF(N961="zákl. přenesená",J961,0)</f>
        <v>0</v>
      </c>
      <c r="BH961" s="208">
        <f>IF(N961="sníž. přenesená",J961,0)</f>
        <v>0</v>
      </c>
      <c r="BI961" s="208">
        <f>IF(N961="nulová",J961,0)</f>
        <v>0</v>
      </c>
      <c r="BJ961" s="19" t="s">
        <v>22</v>
      </c>
      <c r="BK961" s="208">
        <f>ROUND(I961*H961,2)</f>
        <v>0</v>
      </c>
      <c r="BL961" s="19" t="s">
        <v>336</v>
      </c>
      <c r="BM961" s="207" t="s">
        <v>1136</v>
      </c>
    </row>
    <row r="962" spans="1:65" s="13" customFormat="1" ht="10.199999999999999">
      <c r="B962" s="213"/>
      <c r="C962" s="214"/>
      <c r="D962" s="209" t="s">
        <v>247</v>
      </c>
      <c r="E962" s="215" t="s">
        <v>20</v>
      </c>
      <c r="F962" s="216" t="s">
        <v>1137</v>
      </c>
      <c r="G962" s="214"/>
      <c r="H962" s="215" t="s">
        <v>20</v>
      </c>
      <c r="I962" s="217"/>
      <c r="J962" s="214"/>
      <c r="K962" s="214"/>
      <c r="L962" s="218"/>
      <c r="M962" s="219"/>
      <c r="N962" s="220"/>
      <c r="O962" s="220"/>
      <c r="P962" s="220"/>
      <c r="Q962" s="220"/>
      <c r="R962" s="220"/>
      <c r="S962" s="220"/>
      <c r="T962" s="221"/>
      <c r="AT962" s="222" t="s">
        <v>247</v>
      </c>
      <c r="AU962" s="222" t="s">
        <v>83</v>
      </c>
      <c r="AV962" s="13" t="s">
        <v>22</v>
      </c>
      <c r="AW962" s="13" t="s">
        <v>37</v>
      </c>
      <c r="AX962" s="13" t="s">
        <v>76</v>
      </c>
      <c r="AY962" s="222" t="s">
        <v>236</v>
      </c>
    </row>
    <row r="963" spans="1:65" s="14" customFormat="1" ht="10.199999999999999">
      <c r="B963" s="223"/>
      <c r="C963" s="224"/>
      <c r="D963" s="209" t="s">
        <v>247</v>
      </c>
      <c r="E963" s="225" t="s">
        <v>20</v>
      </c>
      <c r="F963" s="226" t="s">
        <v>1138</v>
      </c>
      <c r="G963" s="224"/>
      <c r="H963" s="227">
        <v>3.4</v>
      </c>
      <c r="I963" s="228"/>
      <c r="J963" s="224"/>
      <c r="K963" s="224"/>
      <c r="L963" s="229"/>
      <c r="M963" s="230"/>
      <c r="N963" s="231"/>
      <c r="O963" s="231"/>
      <c r="P963" s="231"/>
      <c r="Q963" s="231"/>
      <c r="R963" s="231"/>
      <c r="S963" s="231"/>
      <c r="T963" s="232"/>
      <c r="AT963" s="233" t="s">
        <v>247</v>
      </c>
      <c r="AU963" s="233" t="s">
        <v>83</v>
      </c>
      <c r="AV963" s="14" t="s">
        <v>83</v>
      </c>
      <c r="AW963" s="14" t="s">
        <v>37</v>
      </c>
      <c r="AX963" s="14" t="s">
        <v>76</v>
      </c>
      <c r="AY963" s="233" t="s">
        <v>236</v>
      </c>
    </row>
    <row r="964" spans="1:65" s="13" customFormat="1" ht="10.199999999999999">
      <c r="B964" s="213"/>
      <c r="C964" s="214"/>
      <c r="D964" s="209" t="s">
        <v>247</v>
      </c>
      <c r="E964" s="215" t="s">
        <v>20</v>
      </c>
      <c r="F964" s="216" t="s">
        <v>1139</v>
      </c>
      <c r="G964" s="214"/>
      <c r="H964" s="215" t="s">
        <v>20</v>
      </c>
      <c r="I964" s="217"/>
      <c r="J964" s="214"/>
      <c r="K964" s="214"/>
      <c r="L964" s="218"/>
      <c r="M964" s="219"/>
      <c r="N964" s="220"/>
      <c r="O964" s="220"/>
      <c r="P964" s="220"/>
      <c r="Q964" s="220"/>
      <c r="R964" s="220"/>
      <c r="S964" s="220"/>
      <c r="T964" s="221"/>
      <c r="AT964" s="222" t="s">
        <v>247</v>
      </c>
      <c r="AU964" s="222" t="s">
        <v>83</v>
      </c>
      <c r="AV964" s="13" t="s">
        <v>22</v>
      </c>
      <c r="AW964" s="13" t="s">
        <v>37</v>
      </c>
      <c r="AX964" s="13" t="s">
        <v>76</v>
      </c>
      <c r="AY964" s="222" t="s">
        <v>236</v>
      </c>
    </row>
    <row r="965" spans="1:65" s="14" customFormat="1" ht="10.199999999999999">
      <c r="B965" s="223"/>
      <c r="C965" s="224"/>
      <c r="D965" s="209" t="s">
        <v>247</v>
      </c>
      <c r="E965" s="225" t="s">
        <v>20</v>
      </c>
      <c r="F965" s="226" t="s">
        <v>1140</v>
      </c>
      <c r="G965" s="224"/>
      <c r="H965" s="227">
        <v>3.06</v>
      </c>
      <c r="I965" s="228"/>
      <c r="J965" s="224"/>
      <c r="K965" s="224"/>
      <c r="L965" s="229"/>
      <c r="M965" s="230"/>
      <c r="N965" s="231"/>
      <c r="O965" s="231"/>
      <c r="P965" s="231"/>
      <c r="Q965" s="231"/>
      <c r="R965" s="231"/>
      <c r="S965" s="231"/>
      <c r="T965" s="232"/>
      <c r="AT965" s="233" t="s">
        <v>247</v>
      </c>
      <c r="AU965" s="233" t="s">
        <v>83</v>
      </c>
      <c r="AV965" s="14" t="s">
        <v>83</v>
      </c>
      <c r="AW965" s="14" t="s">
        <v>37</v>
      </c>
      <c r="AX965" s="14" t="s">
        <v>76</v>
      </c>
      <c r="AY965" s="233" t="s">
        <v>236</v>
      </c>
    </row>
    <row r="966" spans="1:65" s="13" customFormat="1" ht="10.199999999999999">
      <c r="B966" s="213"/>
      <c r="C966" s="214"/>
      <c r="D966" s="209" t="s">
        <v>247</v>
      </c>
      <c r="E966" s="215" t="s">
        <v>20</v>
      </c>
      <c r="F966" s="216" t="s">
        <v>1141</v>
      </c>
      <c r="G966" s="214"/>
      <c r="H966" s="215" t="s">
        <v>20</v>
      </c>
      <c r="I966" s="217"/>
      <c r="J966" s="214"/>
      <c r="K966" s="214"/>
      <c r="L966" s="218"/>
      <c r="M966" s="219"/>
      <c r="N966" s="220"/>
      <c r="O966" s="220"/>
      <c r="P966" s="220"/>
      <c r="Q966" s="220"/>
      <c r="R966" s="220"/>
      <c r="S966" s="220"/>
      <c r="T966" s="221"/>
      <c r="AT966" s="222" t="s">
        <v>247</v>
      </c>
      <c r="AU966" s="222" t="s">
        <v>83</v>
      </c>
      <c r="AV966" s="13" t="s">
        <v>22</v>
      </c>
      <c r="AW966" s="13" t="s">
        <v>37</v>
      </c>
      <c r="AX966" s="13" t="s">
        <v>76</v>
      </c>
      <c r="AY966" s="222" t="s">
        <v>236</v>
      </c>
    </row>
    <row r="967" spans="1:65" s="14" customFormat="1" ht="10.199999999999999">
      <c r="B967" s="223"/>
      <c r="C967" s="224"/>
      <c r="D967" s="209" t="s">
        <v>247</v>
      </c>
      <c r="E967" s="225" t="s">
        <v>20</v>
      </c>
      <c r="F967" s="226" t="s">
        <v>1140</v>
      </c>
      <c r="G967" s="224"/>
      <c r="H967" s="227">
        <v>3.06</v>
      </c>
      <c r="I967" s="228"/>
      <c r="J967" s="224"/>
      <c r="K967" s="224"/>
      <c r="L967" s="229"/>
      <c r="M967" s="230"/>
      <c r="N967" s="231"/>
      <c r="O967" s="231"/>
      <c r="P967" s="231"/>
      <c r="Q967" s="231"/>
      <c r="R967" s="231"/>
      <c r="S967" s="231"/>
      <c r="T967" s="232"/>
      <c r="AT967" s="233" t="s">
        <v>247</v>
      </c>
      <c r="AU967" s="233" t="s">
        <v>83</v>
      </c>
      <c r="AV967" s="14" t="s">
        <v>83</v>
      </c>
      <c r="AW967" s="14" t="s">
        <v>37</v>
      </c>
      <c r="AX967" s="14" t="s">
        <v>76</v>
      </c>
      <c r="AY967" s="233" t="s">
        <v>236</v>
      </c>
    </row>
    <row r="968" spans="1:65" s="16" customFormat="1" ht="10.199999999999999">
      <c r="B968" s="245"/>
      <c r="C968" s="246"/>
      <c r="D968" s="209" t="s">
        <v>247</v>
      </c>
      <c r="E968" s="247" t="s">
        <v>20</v>
      </c>
      <c r="F968" s="248" t="s">
        <v>309</v>
      </c>
      <c r="G968" s="246"/>
      <c r="H968" s="249">
        <v>9.52</v>
      </c>
      <c r="I968" s="250"/>
      <c r="J968" s="246"/>
      <c r="K968" s="246"/>
      <c r="L968" s="251"/>
      <c r="M968" s="252"/>
      <c r="N968" s="253"/>
      <c r="O968" s="253"/>
      <c r="P968" s="253"/>
      <c r="Q968" s="253"/>
      <c r="R968" s="253"/>
      <c r="S968" s="253"/>
      <c r="T968" s="254"/>
      <c r="AT968" s="255" t="s">
        <v>247</v>
      </c>
      <c r="AU968" s="255" t="s">
        <v>83</v>
      </c>
      <c r="AV968" s="16" t="s">
        <v>243</v>
      </c>
      <c r="AW968" s="16" t="s">
        <v>37</v>
      </c>
      <c r="AX968" s="16" t="s">
        <v>22</v>
      </c>
      <c r="AY968" s="255" t="s">
        <v>236</v>
      </c>
    </row>
    <row r="969" spans="1:65" s="2" customFormat="1" ht="22.8">
      <c r="A969" s="36"/>
      <c r="B969" s="37"/>
      <c r="C969" s="256" t="s">
        <v>175</v>
      </c>
      <c r="D969" s="256" t="s">
        <v>482</v>
      </c>
      <c r="E969" s="257" t="s">
        <v>1112</v>
      </c>
      <c r="F969" s="258" t="s">
        <v>1113</v>
      </c>
      <c r="G969" s="259" t="s">
        <v>328</v>
      </c>
      <c r="H969" s="260">
        <v>5.2359999999999998</v>
      </c>
      <c r="I969" s="261"/>
      <c r="J969" s="262">
        <f>ROUND(I969*H969,2)</f>
        <v>0</v>
      </c>
      <c r="K969" s="258" t="s">
        <v>242</v>
      </c>
      <c r="L969" s="263"/>
      <c r="M969" s="264" t="s">
        <v>20</v>
      </c>
      <c r="N969" s="265" t="s">
        <v>47</v>
      </c>
      <c r="O969" s="66"/>
      <c r="P969" s="205">
        <f>O969*H969</f>
        <v>0</v>
      </c>
      <c r="Q969" s="205">
        <v>4.0000000000000001E-3</v>
      </c>
      <c r="R969" s="205">
        <f>Q969*H969</f>
        <v>2.0944000000000001E-2</v>
      </c>
      <c r="S969" s="205">
        <v>0</v>
      </c>
      <c r="T969" s="206">
        <f>S969*H969</f>
        <v>0</v>
      </c>
      <c r="U969" s="36"/>
      <c r="V969" s="36"/>
      <c r="W969" s="36"/>
      <c r="X969" s="36"/>
      <c r="Y969" s="36"/>
      <c r="Z969" s="36"/>
      <c r="AA969" s="36"/>
      <c r="AB969" s="36"/>
      <c r="AC969" s="36"/>
      <c r="AD969" s="36"/>
      <c r="AE969" s="36"/>
      <c r="AR969" s="207" t="s">
        <v>455</v>
      </c>
      <c r="AT969" s="207" t="s">
        <v>482</v>
      </c>
      <c r="AU969" s="207" t="s">
        <v>83</v>
      </c>
      <c r="AY969" s="19" t="s">
        <v>236</v>
      </c>
      <c r="BE969" s="208">
        <f>IF(N969="základní",J969,0)</f>
        <v>0</v>
      </c>
      <c r="BF969" s="208">
        <f>IF(N969="snížená",J969,0)</f>
        <v>0</v>
      </c>
      <c r="BG969" s="208">
        <f>IF(N969="zákl. přenesená",J969,0)</f>
        <v>0</v>
      </c>
      <c r="BH969" s="208">
        <f>IF(N969="sníž. přenesená",J969,0)</f>
        <v>0</v>
      </c>
      <c r="BI969" s="208">
        <f>IF(N969="nulová",J969,0)</f>
        <v>0</v>
      </c>
      <c r="BJ969" s="19" t="s">
        <v>22</v>
      </c>
      <c r="BK969" s="208">
        <f>ROUND(I969*H969,2)</f>
        <v>0</v>
      </c>
      <c r="BL969" s="19" t="s">
        <v>336</v>
      </c>
      <c r="BM969" s="207" t="s">
        <v>1142</v>
      </c>
    </row>
    <row r="970" spans="1:65" s="14" customFormat="1" ht="10.199999999999999">
      <c r="B970" s="223"/>
      <c r="C970" s="224"/>
      <c r="D970" s="209" t="s">
        <v>247</v>
      </c>
      <c r="E970" s="224"/>
      <c r="F970" s="226" t="s">
        <v>1143</v>
      </c>
      <c r="G970" s="224"/>
      <c r="H970" s="227">
        <v>5.2359999999999998</v>
      </c>
      <c r="I970" s="228"/>
      <c r="J970" s="224"/>
      <c r="K970" s="224"/>
      <c r="L970" s="229"/>
      <c r="M970" s="230"/>
      <c r="N970" s="231"/>
      <c r="O970" s="231"/>
      <c r="P970" s="231"/>
      <c r="Q970" s="231"/>
      <c r="R970" s="231"/>
      <c r="S970" s="231"/>
      <c r="T970" s="232"/>
      <c r="AT970" s="233" t="s">
        <v>247</v>
      </c>
      <c r="AU970" s="233" t="s">
        <v>83</v>
      </c>
      <c r="AV970" s="14" t="s">
        <v>83</v>
      </c>
      <c r="AW970" s="14" t="s">
        <v>4</v>
      </c>
      <c r="AX970" s="14" t="s">
        <v>22</v>
      </c>
      <c r="AY970" s="233" t="s">
        <v>236</v>
      </c>
    </row>
    <row r="971" spans="1:65" s="2" customFormat="1" ht="22.8">
      <c r="A971" s="36"/>
      <c r="B971" s="37"/>
      <c r="C971" s="196" t="s">
        <v>1144</v>
      </c>
      <c r="D971" s="196" t="s">
        <v>238</v>
      </c>
      <c r="E971" s="197" t="s">
        <v>1145</v>
      </c>
      <c r="F971" s="198" t="s">
        <v>1146</v>
      </c>
      <c r="G971" s="199" t="s">
        <v>266</v>
      </c>
      <c r="H971" s="200">
        <v>8.1000000000000003E-2</v>
      </c>
      <c r="I971" s="201"/>
      <c r="J971" s="202">
        <f>ROUND(I971*H971,2)</f>
        <v>0</v>
      </c>
      <c r="K971" s="198" t="s">
        <v>242</v>
      </c>
      <c r="L971" s="41"/>
      <c r="M971" s="203" t="s">
        <v>20</v>
      </c>
      <c r="N971" s="204" t="s">
        <v>47</v>
      </c>
      <c r="O971" s="66"/>
      <c r="P971" s="205">
        <f>O971*H971</f>
        <v>0</v>
      </c>
      <c r="Q971" s="205">
        <v>0</v>
      </c>
      <c r="R971" s="205">
        <f>Q971*H971</f>
        <v>0</v>
      </c>
      <c r="S971" s="205">
        <v>0</v>
      </c>
      <c r="T971" s="206">
        <f>S971*H971</f>
        <v>0</v>
      </c>
      <c r="U971" s="36"/>
      <c r="V971" s="36"/>
      <c r="W971" s="36"/>
      <c r="X971" s="36"/>
      <c r="Y971" s="36"/>
      <c r="Z971" s="36"/>
      <c r="AA971" s="36"/>
      <c r="AB971" s="36"/>
      <c r="AC971" s="36"/>
      <c r="AD971" s="36"/>
      <c r="AE971" s="36"/>
      <c r="AR971" s="207" t="s">
        <v>336</v>
      </c>
      <c r="AT971" s="207" t="s">
        <v>238</v>
      </c>
      <c r="AU971" s="207" t="s">
        <v>83</v>
      </c>
      <c r="AY971" s="19" t="s">
        <v>236</v>
      </c>
      <c r="BE971" s="208">
        <f>IF(N971="základní",J971,0)</f>
        <v>0</v>
      </c>
      <c r="BF971" s="208">
        <f>IF(N971="snížená",J971,0)</f>
        <v>0</v>
      </c>
      <c r="BG971" s="208">
        <f>IF(N971="zákl. přenesená",J971,0)</f>
        <v>0</v>
      </c>
      <c r="BH971" s="208">
        <f>IF(N971="sníž. přenesená",J971,0)</f>
        <v>0</v>
      </c>
      <c r="BI971" s="208">
        <f>IF(N971="nulová",J971,0)</f>
        <v>0</v>
      </c>
      <c r="BJ971" s="19" t="s">
        <v>22</v>
      </c>
      <c r="BK971" s="208">
        <f>ROUND(I971*H971,2)</f>
        <v>0</v>
      </c>
      <c r="BL971" s="19" t="s">
        <v>336</v>
      </c>
      <c r="BM971" s="207" t="s">
        <v>1147</v>
      </c>
    </row>
    <row r="972" spans="1:65" s="2" customFormat="1" ht="96">
      <c r="A972" s="36"/>
      <c r="B972" s="37"/>
      <c r="C972" s="38"/>
      <c r="D972" s="209" t="s">
        <v>245</v>
      </c>
      <c r="E972" s="38"/>
      <c r="F972" s="210" t="s">
        <v>1148</v>
      </c>
      <c r="G972" s="38"/>
      <c r="H972" s="38"/>
      <c r="I972" s="118"/>
      <c r="J972" s="38"/>
      <c r="K972" s="38"/>
      <c r="L972" s="41"/>
      <c r="M972" s="211"/>
      <c r="N972" s="212"/>
      <c r="O972" s="66"/>
      <c r="P972" s="66"/>
      <c r="Q972" s="66"/>
      <c r="R972" s="66"/>
      <c r="S972" s="66"/>
      <c r="T972" s="67"/>
      <c r="U972" s="36"/>
      <c r="V972" s="36"/>
      <c r="W972" s="36"/>
      <c r="X972" s="36"/>
      <c r="Y972" s="36"/>
      <c r="Z972" s="36"/>
      <c r="AA972" s="36"/>
      <c r="AB972" s="36"/>
      <c r="AC972" s="36"/>
      <c r="AD972" s="36"/>
      <c r="AE972" s="36"/>
      <c r="AT972" s="19" t="s">
        <v>245</v>
      </c>
      <c r="AU972" s="19" t="s">
        <v>83</v>
      </c>
    </row>
    <row r="973" spans="1:65" s="12" customFormat="1" ht="13.2">
      <c r="B973" s="180"/>
      <c r="C973" s="181"/>
      <c r="D973" s="182" t="s">
        <v>75</v>
      </c>
      <c r="E973" s="194" t="s">
        <v>1149</v>
      </c>
      <c r="F973" s="194" t="s">
        <v>1150</v>
      </c>
      <c r="G973" s="181"/>
      <c r="H973" s="181"/>
      <c r="I973" s="184"/>
      <c r="J973" s="195">
        <f>BK973</f>
        <v>0</v>
      </c>
      <c r="K973" s="181"/>
      <c r="L973" s="186"/>
      <c r="M973" s="187"/>
      <c r="N973" s="188"/>
      <c r="O973" s="188"/>
      <c r="P973" s="189">
        <f>SUM(P974:P1036)</f>
        <v>0</v>
      </c>
      <c r="Q973" s="188"/>
      <c r="R973" s="189">
        <f>SUM(R974:R1036)</f>
        <v>2.9612195090000002</v>
      </c>
      <c r="S973" s="188"/>
      <c r="T973" s="190">
        <f>SUM(T974:T1036)</f>
        <v>5.7431399999999995</v>
      </c>
      <c r="AR973" s="191" t="s">
        <v>83</v>
      </c>
      <c r="AT973" s="192" t="s">
        <v>75</v>
      </c>
      <c r="AU973" s="192" t="s">
        <v>22</v>
      </c>
      <c r="AY973" s="191" t="s">
        <v>236</v>
      </c>
      <c r="BK973" s="193">
        <f>SUM(BK974:BK1036)</f>
        <v>0</v>
      </c>
    </row>
    <row r="974" spans="1:65" s="2" customFormat="1" ht="22.8">
      <c r="A974" s="36"/>
      <c r="B974" s="37"/>
      <c r="C974" s="196" t="s">
        <v>1151</v>
      </c>
      <c r="D974" s="196" t="s">
        <v>238</v>
      </c>
      <c r="E974" s="197" t="s">
        <v>1152</v>
      </c>
      <c r="F974" s="198" t="s">
        <v>1153</v>
      </c>
      <c r="G974" s="199" t="s">
        <v>328</v>
      </c>
      <c r="H974" s="200">
        <v>1472.6</v>
      </c>
      <c r="I974" s="201"/>
      <c r="J974" s="202">
        <f>ROUND(I974*H974,2)</f>
        <v>0</v>
      </c>
      <c r="K974" s="198" t="s">
        <v>242</v>
      </c>
      <c r="L974" s="41"/>
      <c r="M974" s="203" t="s">
        <v>20</v>
      </c>
      <c r="N974" s="204" t="s">
        <v>47</v>
      </c>
      <c r="O974" s="66"/>
      <c r="P974" s="205">
        <f>O974*H974</f>
        <v>0</v>
      </c>
      <c r="Q974" s="205">
        <v>0</v>
      </c>
      <c r="R974" s="205">
        <f>Q974*H974</f>
        <v>0</v>
      </c>
      <c r="S974" s="205">
        <v>3.8999999999999998E-3</v>
      </c>
      <c r="T974" s="206">
        <f>S974*H974</f>
        <v>5.7431399999999995</v>
      </c>
      <c r="U974" s="36"/>
      <c r="V974" s="36"/>
      <c r="W974" s="36"/>
      <c r="X974" s="36"/>
      <c r="Y974" s="36"/>
      <c r="Z974" s="36"/>
      <c r="AA974" s="36"/>
      <c r="AB974" s="36"/>
      <c r="AC974" s="36"/>
      <c r="AD974" s="36"/>
      <c r="AE974" s="36"/>
      <c r="AR974" s="207" t="s">
        <v>336</v>
      </c>
      <c r="AT974" s="207" t="s">
        <v>238</v>
      </c>
      <c r="AU974" s="207" t="s">
        <v>83</v>
      </c>
      <c r="AY974" s="19" t="s">
        <v>236</v>
      </c>
      <c r="BE974" s="208">
        <f>IF(N974="základní",J974,0)</f>
        <v>0</v>
      </c>
      <c r="BF974" s="208">
        <f>IF(N974="snížená",J974,0)</f>
        <v>0</v>
      </c>
      <c r="BG974" s="208">
        <f>IF(N974="zákl. přenesená",J974,0)</f>
        <v>0</v>
      </c>
      <c r="BH974" s="208">
        <f>IF(N974="sníž. přenesená",J974,0)</f>
        <v>0</v>
      </c>
      <c r="BI974" s="208">
        <f>IF(N974="nulová",J974,0)</f>
        <v>0</v>
      </c>
      <c r="BJ974" s="19" t="s">
        <v>22</v>
      </c>
      <c r="BK974" s="208">
        <f>ROUND(I974*H974,2)</f>
        <v>0</v>
      </c>
      <c r="BL974" s="19" t="s">
        <v>336</v>
      </c>
      <c r="BM974" s="207" t="s">
        <v>1154</v>
      </c>
    </row>
    <row r="975" spans="1:65" s="2" customFormat="1" ht="67.2">
      <c r="A975" s="36"/>
      <c r="B975" s="37"/>
      <c r="C975" s="38"/>
      <c r="D975" s="209" t="s">
        <v>245</v>
      </c>
      <c r="E975" s="38"/>
      <c r="F975" s="210" t="s">
        <v>1155</v>
      </c>
      <c r="G975" s="38"/>
      <c r="H975" s="38"/>
      <c r="I975" s="118"/>
      <c r="J975" s="38"/>
      <c r="K975" s="38"/>
      <c r="L975" s="41"/>
      <c r="M975" s="211"/>
      <c r="N975" s="212"/>
      <c r="O975" s="66"/>
      <c r="P975" s="66"/>
      <c r="Q975" s="66"/>
      <c r="R975" s="66"/>
      <c r="S975" s="66"/>
      <c r="T975" s="67"/>
      <c r="U975" s="36"/>
      <c r="V975" s="36"/>
      <c r="W975" s="36"/>
      <c r="X975" s="36"/>
      <c r="Y975" s="36"/>
      <c r="Z975" s="36"/>
      <c r="AA975" s="36"/>
      <c r="AB975" s="36"/>
      <c r="AC975" s="36"/>
      <c r="AD975" s="36"/>
      <c r="AE975" s="36"/>
      <c r="AT975" s="19" t="s">
        <v>245</v>
      </c>
      <c r="AU975" s="19" t="s">
        <v>83</v>
      </c>
    </row>
    <row r="976" spans="1:65" s="13" customFormat="1" ht="10.199999999999999">
      <c r="B976" s="213"/>
      <c r="C976" s="214"/>
      <c r="D976" s="209" t="s">
        <v>247</v>
      </c>
      <c r="E976" s="215" t="s">
        <v>20</v>
      </c>
      <c r="F976" s="216" t="s">
        <v>304</v>
      </c>
      <c r="G976" s="214"/>
      <c r="H976" s="215" t="s">
        <v>20</v>
      </c>
      <c r="I976" s="217"/>
      <c r="J976" s="214"/>
      <c r="K976" s="214"/>
      <c r="L976" s="218"/>
      <c r="M976" s="219"/>
      <c r="N976" s="220"/>
      <c r="O976" s="220"/>
      <c r="P976" s="220"/>
      <c r="Q976" s="220"/>
      <c r="R976" s="220"/>
      <c r="S976" s="220"/>
      <c r="T976" s="221"/>
      <c r="AT976" s="222" t="s">
        <v>247</v>
      </c>
      <c r="AU976" s="222" t="s">
        <v>83</v>
      </c>
      <c r="AV976" s="13" t="s">
        <v>22</v>
      </c>
      <c r="AW976" s="13" t="s">
        <v>37</v>
      </c>
      <c r="AX976" s="13" t="s">
        <v>76</v>
      </c>
      <c r="AY976" s="222" t="s">
        <v>236</v>
      </c>
    </row>
    <row r="977" spans="1:65" s="14" customFormat="1" ht="10.199999999999999">
      <c r="B977" s="223"/>
      <c r="C977" s="224"/>
      <c r="D977" s="209" t="s">
        <v>247</v>
      </c>
      <c r="E977" s="225" t="s">
        <v>20</v>
      </c>
      <c r="F977" s="226" t="s">
        <v>97</v>
      </c>
      <c r="G977" s="224"/>
      <c r="H977" s="227">
        <v>13.8</v>
      </c>
      <c r="I977" s="228"/>
      <c r="J977" s="224"/>
      <c r="K977" s="224"/>
      <c r="L977" s="229"/>
      <c r="M977" s="230"/>
      <c r="N977" s="231"/>
      <c r="O977" s="231"/>
      <c r="P977" s="231"/>
      <c r="Q977" s="231"/>
      <c r="R977" s="231"/>
      <c r="S977" s="231"/>
      <c r="T977" s="232"/>
      <c r="AT977" s="233" t="s">
        <v>247</v>
      </c>
      <c r="AU977" s="233" t="s">
        <v>83</v>
      </c>
      <c r="AV977" s="14" t="s">
        <v>83</v>
      </c>
      <c r="AW977" s="14" t="s">
        <v>37</v>
      </c>
      <c r="AX977" s="14" t="s">
        <v>76</v>
      </c>
      <c r="AY977" s="233" t="s">
        <v>236</v>
      </c>
    </row>
    <row r="978" spans="1:65" s="14" customFormat="1" ht="10.199999999999999">
      <c r="B978" s="223"/>
      <c r="C978" s="224"/>
      <c r="D978" s="209" t="s">
        <v>247</v>
      </c>
      <c r="E978" s="225" t="s">
        <v>20</v>
      </c>
      <c r="F978" s="226" t="s">
        <v>100</v>
      </c>
      <c r="G978" s="224"/>
      <c r="H978" s="227">
        <v>60.8</v>
      </c>
      <c r="I978" s="228"/>
      <c r="J978" s="224"/>
      <c r="K978" s="224"/>
      <c r="L978" s="229"/>
      <c r="M978" s="230"/>
      <c r="N978" s="231"/>
      <c r="O978" s="231"/>
      <c r="P978" s="231"/>
      <c r="Q978" s="231"/>
      <c r="R978" s="231"/>
      <c r="S978" s="231"/>
      <c r="T978" s="232"/>
      <c r="AT978" s="233" t="s">
        <v>247</v>
      </c>
      <c r="AU978" s="233" t="s">
        <v>83</v>
      </c>
      <c r="AV978" s="14" t="s">
        <v>83</v>
      </c>
      <c r="AW978" s="14" t="s">
        <v>37</v>
      </c>
      <c r="AX978" s="14" t="s">
        <v>76</v>
      </c>
      <c r="AY978" s="233" t="s">
        <v>236</v>
      </c>
    </row>
    <row r="979" spans="1:65" s="14" customFormat="1" ht="10.199999999999999">
      <c r="B979" s="223"/>
      <c r="C979" s="224"/>
      <c r="D979" s="209" t="s">
        <v>247</v>
      </c>
      <c r="E979" s="225" t="s">
        <v>20</v>
      </c>
      <c r="F979" s="226" t="s">
        <v>107</v>
      </c>
      <c r="G979" s="224"/>
      <c r="H979" s="227">
        <v>200.4</v>
      </c>
      <c r="I979" s="228"/>
      <c r="J979" s="224"/>
      <c r="K979" s="224"/>
      <c r="L979" s="229"/>
      <c r="M979" s="230"/>
      <c r="N979" s="231"/>
      <c r="O979" s="231"/>
      <c r="P979" s="231"/>
      <c r="Q979" s="231"/>
      <c r="R979" s="231"/>
      <c r="S979" s="231"/>
      <c r="T979" s="232"/>
      <c r="AT979" s="233" t="s">
        <v>247</v>
      </c>
      <c r="AU979" s="233" t="s">
        <v>83</v>
      </c>
      <c r="AV979" s="14" t="s">
        <v>83</v>
      </c>
      <c r="AW979" s="14" t="s">
        <v>37</v>
      </c>
      <c r="AX979" s="14" t="s">
        <v>76</v>
      </c>
      <c r="AY979" s="233" t="s">
        <v>236</v>
      </c>
    </row>
    <row r="980" spans="1:65" s="14" customFormat="1" ht="10.199999999999999">
      <c r="B980" s="223"/>
      <c r="C980" s="224"/>
      <c r="D980" s="209" t="s">
        <v>247</v>
      </c>
      <c r="E980" s="225" t="s">
        <v>20</v>
      </c>
      <c r="F980" s="226" t="s">
        <v>113</v>
      </c>
      <c r="G980" s="224"/>
      <c r="H980" s="227">
        <v>193.2</v>
      </c>
      <c r="I980" s="228"/>
      <c r="J980" s="224"/>
      <c r="K980" s="224"/>
      <c r="L980" s="229"/>
      <c r="M980" s="230"/>
      <c r="N980" s="231"/>
      <c r="O980" s="231"/>
      <c r="P980" s="231"/>
      <c r="Q980" s="231"/>
      <c r="R980" s="231"/>
      <c r="S980" s="231"/>
      <c r="T980" s="232"/>
      <c r="AT980" s="233" t="s">
        <v>247</v>
      </c>
      <c r="AU980" s="233" t="s">
        <v>83</v>
      </c>
      <c r="AV980" s="14" t="s">
        <v>83</v>
      </c>
      <c r="AW980" s="14" t="s">
        <v>37</v>
      </c>
      <c r="AX980" s="14" t="s">
        <v>76</v>
      </c>
      <c r="AY980" s="233" t="s">
        <v>236</v>
      </c>
    </row>
    <row r="981" spans="1:65" s="14" customFormat="1" ht="10.199999999999999">
      <c r="B981" s="223"/>
      <c r="C981" s="224"/>
      <c r="D981" s="209" t="s">
        <v>247</v>
      </c>
      <c r="E981" s="225" t="s">
        <v>20</v>
      </c>
      <c r="F981" s="226" t="s">
        <v>125</v>
      </c>
      <c r="G981" s="224"/>
      <c r="H981" s="227">
        <v>254.1</v>
      </c>
      <c r="I981" s="228"/>
      <c r="J981" s="224"/>
      <c r="K981" s="224"/>
      <c r="L981" s="229"/>
      <c r="M981" s="230"/>
      <c r="N981" s="231"/>
      <c r="O981" s="231"/>
      <c r="P981" s="231"/>
      <c r="Q981" s="231"/>
      <c r="R981" s="231"/>
      <c r="S981" s="231"/>
      <c r="T981" s="232"/>
      <c r="AT981" s="233" t="s">
        <v>247</v>
      </c>
      <c r="AU981" s="233" t="s">
        <v>83</v>
      </c>
      <c r="AV981" s="14" t="s">
        <v>83</v>
      </c>
      <c r="AW981" s="14" t="s">
        <v>37</v>
      </c>
      <c r="AX981" s="14" t="s">
        <v>76</v>
      </c>
      <c r="AY981" s="233" t="s">
        <v>236</v>
      </c>
    </row>
    <row r="982" spans="1:65" s="15" customFormat="1" ht="10.199999999999999">
      <c r="B982" s="234"/>
      <c r="C982" s="235"/>
      <c r="D982" s="209" t="s">
        <v>247</v>
      </c>
      <c r="E982" s="236" t="s">
        <v>20</v>
      </c>
      <c r="F982" s="237" t="s">
        <v>306</v>
      </c>
      <c r="G982" s="235"/>
      <c r="H982" s="238">
        <v>722.3</v>
      </c>
      <c r="I982" s="239"/>
      <c r="J982" s="235"/>
      <c r="K982" s="235"/>
      <c r="L982" s="240"/>
      <c r="M982" s="241"/>
      <c r="N982" s="242"/>
      <c r="O982" s="242"/>
      <c r="P982" s="242"/>
      <c r="Q982" s="242"/>
      <c r="R982" s="242"/>
      <c r="S982" s="242"/>
      <c r="T982" s="243"/>
      <c r="AT982" s="244" t="s">
        <v>247</v>
      </c>
      <c r="AU982" s="244" t="s">
        <v>83</v>
      </c>
      <c r="AV982" s="15" t="s">
        <v>254</v>
      </c>
      <c r="AW982" s="15" t="s">
        <v>37</v>
      </c>
      <c r="AX982" s="15" t="s">
        <v>76</v>
      </c>
      <c r="AY982" s="244" t="s">
        <v>236</v>
      </c>
    </row>
    <row r="983" spans="1:65" s="13" customFormat="1" ht="10.199999999999999">
      <c r="B983" s="213"/>
      <c r="C983" s="214"/>
      <c r="D983" s="209" t="s">
        <v>247</v>
      </c>
      <c r="E983" s="215" t="s">
        <v>20</v>
      </c>
      <c r="F983" s="216" t="s">
        <v>307</v>
      </c>
      <c r="G983" s="214"/>
      <c r="H983" s="215" t="s">
        <v>20</v>
      </c>
      <c r="I983" s="217"/>
      <c r="J983" s="214"/>
      <c r="K983" s="214"/>
      <c r="L983" s="218"/>
      <c r="M983" s="219"/>
      <c r="N983" s="220"/>
      <c r="O983" s="220"/>
      <c r="P983" s="220"/>
      <c r="Q983" s="220"/>
      <c r="R983" s="220"/>
      <c r="S983" s="220"/>
      <c r="T983" s="221"/>
      <c r="AT983" s="222" t="s">
        <v>247</v>
      </c>
      <c r="AU983" s="222" t="s">
        <v>83</v>
      </c>
      <c r="AV983" s="13" t="s">
        <v>22</v>
      </c>
      <c r="AW983" s="13" t="s">
        <v>37</v>
      </c>
      <c r="AX983" s="13" t="s">
        <v>76</v>
      </c>
      <c r="AY983" s="222" t="s">
        <v>236</v>
      </c>
    </row>
    <row r="984" spans="1:65" s="14" customFormat="1" ht="10.199999999999999">
      <c r="B984" s="223"/>
      <c r="C984" s="224"/>
      <c r="D984" s="209" t="s">
        <v>247</v>
      </c>
      <c r="E984" s="225" t="s">
        <v>20</v>
      </c>
      <c r="F984" s="226" t="s">
        <v>104</v>
      </c>
      <c r="G984" s="224"/>
      <c r="H984" s="227">
        <v>60.9</v>
      </c>
      <c r="I984" s="228"/>
      <c r="J984" s="224"/>
      <c r="K984" s="224"/>
      <c r="L984" s="229"/>
      <c r="M984" s="230"/>
      <c r="N984" s="231"/>
      <c r="O984" s="231"/>
      <c r="P984" s="231"/>
      <c r="Q984" s="231"/>
      <c r="R984" s="231"/>
      <c r="S984" s="231"/>
      <c r="T984" s="232"/>
      <c r="AT984" s="233" t="s">
        <v>247</v>
      </c>
      <c r="AU984" s="233" t="s">
        <v>83</v>
      </c>
      <c r="AV984" s="14" t="s">
        <v>83</v>
      </c>
      <c r="AW984" s="14" t="s">
        <v>37</v>
      </c>
      <c r="AX984" s="14" t="s">
        <v>76</v>
      </c>
      <c r="AY984" s="233" t="s">
        <v>236</v>
      </c>
    </row>
    <row r="985" spans="1:65" s="14" customFormat="1" ht="10.199999999999999">
      <c r="B985" s="223"/>
      <c r="C985" s="224"/>
      <c r="D985" s="209" t="s">
        <v>247</v>
      </c>
      <c r="E985" s="225" t="s">
        <v>20</v>
      </c>
      <c r="F985" s="226" t="s">
        <v>110</v>
      </c>
      <c r="G985" s="224"/>
      <c r="H985" s="227">
        <v>104.7</v>
      </c>
      <c r="I985" s="228"/>
      <c r="J985" s="224"/>
      <c r="K985" s="224"/>
      <c r="L985" s="229"/>
      <c r="M985" s="230"/>
      <c r="N985" s="231"/>
      <c r="O985" s="231"/>
      <c r="P985" s="231"/>
      <c r="Q985" s="231"/>
      <c r="R985" s="231"/>
      <c r="S985" s="231"/>
      <c r="T985" s="232"/>
      <c r="AT985" s="233" t="s">
        <v>247</v>
      </c>
      <c r="AU985" s="233" t="s">
        <v>83</v>
      </c>
      <c r="AV985" s="14" t="s">
        <v>83</v>
      </c>
      <c r="AW985" s="14" t="s">
        <v>37</v>
      </c>
      <c r="AX985" s="14" t="s">
        <v>76</v>
      </c>
      <c r="AY985" s="233" t="s">
        <v>236</v>
      </c>
    </row>
    <row r="986" spans="1:65" s="14" customFormat="1" ht="10.199999999999999">
      <c r="B986" s="223"/>
      <c r="C986" s="224"/>
      <c r="D986" s="209" t="s">
        <v>247</v>
      </c>
      <c r="E986" s="225" t="s">
        <v>20</v>
      </c>
      <c r="F986" s="226" t="s">
        <v>117</v>
      </c>
      <c r="G986" s="224"/>
      <c r="H986" s="227">
        <v>434</v>
      </c>
      <c r="I986" s="228"/>
      <c r="J986" s="224"/>
      <c r="K986" s="224"/>
      <c r="L986" s="229"/>
      <c r="M986" s="230"/>
      <c r="N986" s="231"/>
      <c r="O986" s="231"/>
      <c r="P986" s="231"/>
      <c r="Q986" s="231"/>
      <c r="R986" s="231"/>
      <c r="S986" s="231"/>
      <c r="T986" s="232"/>
      <c r="AT986" s="233" t="s">
        <v>247</v>
      </c>
      <c r="AU986" s="233" t="s">
        <v>83</v>
      </c>
      <c r="AV986" s="14" t="s">
        <v>83</v>
      </c>
      <c r="AW986" s="14" t="s">
        <v>37</v>
      </c>
      <c r="AX986" s="14" t="s">
        <v>76</v>
      </c>
      <c r="AY986" s="233" t="s">
        <v>236</v>
      </c>
    </row>
    <row r="987" spans="1:65" s="14" customFormat="1" ht="10.199999999999999">
      <c r="B987" s="223"/>
      <c r="C987" s="224"/>
      <c r="D987" s="209" t="s">
        <v>247</v>
      </c>
      <c r="E987" s="225" t="s">
        <v>20</v>
      </c>
      <c r="F987" s="226" t="s">
        <v>121</v>
      </c>
      <c r="G987" s="224"/>
      <c r="H987" s="227">
        <v>31.3</v>
      </c>
      <c r="I987" s="228"/>
      <c r="J987" s="224"/>
      <c r="K987" s="224"/>
      <c r="L987" s="229"/>
      <c r="M987" s="230"/>
      <c r="N987" s="231"/>
      <c r="O987" s="231"/>
      <c r="P987" s="231"/>
      <c r="Q987" s="231"/>
      <c r="R987" s="231"/>
      <c r="S987" s="231"/>
      <c r="T987" s="232"/>
      <c r="AT987" s="233" t="s">
        <v>247</v>
      </c>
      <c r="AU987" s="233" t="s">
        <v>83</v>
      </c>
      <c r="AV987" s="14" t="s">
        <v>83</v>
      </c>
      <c r="AW987" s="14" t="s">
        <v>37</v>
      </c>
      <c r="AX987" s="14" t="s">
        <v>76</v>
      </c>
      <c r="AY987" s="233" t="s">
        <v>236</v>
      </c>
    </row>
    <row r="988" spans="1:65" s="14" customFormat="1" ht="10.199999999999999">
      <c r="B988" s="223"/>
      <c r="C988" s="224"/>
      <c r="D988" s="209" t="s">
        <v>247</v>
      </c>
      <c r="E988" s="225" t="s">
        <v>20</v>
      </c>
      <c r="F988" s="226" t="s">
        <v>129</v>
      </c>
      <c r="G988" s="224"/>
      <c r="H988" s="227">
        <v>119.4</v>
      </c>
      <c r="I988" s="228"/>
      <c r="J988" s="224"/>
      <c r="K988" s="224"/>
      <c r="L988" s="229"/>
      <c r="M988" s="230"/>
      <c r="N988" s="231"/>
      <c r="O988" s="231"/>
      <c r="P988" s="231"/>
      <c r="Q988" s="231"/>
      <c r="R988" s="231"/>
      <c r="S988" s="231"/>
      <c r="T988" s="232"/>
      <c r="AT988" s="233" t="s">
        <v>247</v>
      </c>
      <c r="AU988" s="233" t="s">
        <v>83</v>
      </c>
      <c r="AV988" s="14" t="s">
        <v>83</v>
      </c>
      <c r="AW988" s="14" t="s">
        <v>37</v>
      </c>
      <c r="AX988" s="14" t="s">
        <v>76</v>
      </c>
      <c r="AY988" s="233" t="s">
        <v>236</v>
      </c>
    </row>
    <row r="989" spans="1:65" s="15" customFormat="1" ht="10.199999999999999">
      <c r="B989" s="234"/>
      <c r="C989" s="235"/>
      <c r="D989" s="209" t="s">
        <v>247</v>
      </c>
      <c r="E989" s="236" t="s">
        <v>20</v>
      </c>
      <c r="F989" s="237" t="s">
        <v>306</v>
      </c>
      <c r="G989" s="235"/>
      <c r="H989" s="238">
        <v>750.3</v>
      </c>
      <c r="I989" s="239"/>
      <c r="J989" s="235"/>
      <c r="K989" s="235"/>
      <c r="L989" s="240"/>
      <c r="M989" s="241"/>
      <c r="N989" s="242"/>
      <c r="O989" s="242"/>
      <c r="P989" s="242"/>
      <c r="Q989" s="242"/>
      <c r="R989" s="242"/>
      <c r="S989" s="242"/>
      <c r="T989" s="243"/>
      <c r="AT989" s="244" t="s">
        <v>247</v>
      </c>
      <c r="AU989" s="244" t="s">
        <v>83</v>
      </c>
      <c r="AV989" s="15" t="s">
        <v>254</v>
      </c>
      <c r="AW989" s="15" t="s">
        <v>37</v>
      </c>
      <c r="AX989" s="15" t="s">
        <v>76</v>
      </c>
      <c r="AY989" s="244" t="s">
        <v>236</v>
      </c>
    </row>
    <row r="990" spans="1:65" s="16" customFormat="1" ht="10.199999999999999">
      <c r="B990" s="245"/>
      <c r="C990" s="246"/>
      <c r="D990" s="209" t="s">
        <v>247</v>
      </c>
      <c r="E990" s="247" t="s">
        <v>20</v>
      </c>
      <c r="F990" s="248" t="s">
        <v>309</v>
      </c>
      <c r="G990" s="246"/>
      <c r="H990" s="249">
        <v>1472.6</v>
      </c>
      <c r="I990" s="250"/>
      <c r="J990" s="246"/>
      <c r="K990" s="246"/>
      <c r="L990" s="251"/>
      <c r="M990" s="252"/>
      <c r="N990" s="253"/>
      <c r="O990" s="253"/>
      <c r="P990" s="253"/>
      <c r="Q990" s="253"/>
      <c r="R990" s="253"/>
      <c r="S990" s="253"/>
      <c r="T990" s="254"/>
      <c r="AT990" s="255" t="s">
        <v>247</v>
      </c>
      <c r="AU990" s="255" t="s">
        <v>83</v>
      </c>
      <c r="AV990" s="16" t="s">
        <v>243</v>
      </c>
      <c r="AW990" s="16" t="s">
        <v>37</v>
      </c>
      <c r="AX990" s="16" t="s">
        <v>22</v>
      </c>
      <c r="AY990" s="255" t="s">
        <v>236</v>
      </c>
    </row>
    <row r="991" spans="1:65" s="2" customFormat="1" ht="22.8">
      <c r="A991" s="36"/>
      <c r="B991" s="37"/>
      <c r="C991" s="196" t="s">
        <v>1156</v>
      </c>
      <c r="D991" s="196" t="s">
        <v>238</v>
      </c>
      <c r="E991" s="197" t="s">
        <v>1157</v>
      </c>
      <c r="F991" s="198" t="s">
        <v>1158</v>
      </c>
      <c r="G991" s="199" t="s">
        <v>328</v>
      </c>
      <c r="H991" s="200">
        <v>841.4</v>
      </c>
      <c r="I991" s="201"/>
      <c r="J991" s="202">
        <f>ROUND(I991*H991,2)</f>
        <v>0</v>
      </c>
      <c r="K991" s="198" t="s">
        <v>242</v>
      </c>
      <c r="L991" s="41"/>
      <c r="M991" s="203" t="s">
        <v>20</v>
      </c>
      <c r="N991" s="204" t="s">
        <v>47</v>
      </c>
      <c r="O991" s="66"/>
      <c r="P991" s="205">
        <f>O991*H991</f>
        <v>0</v>
      </c>
      <c r="Q991" s="205">
        <v>0</v>
      </c>
      <c r="R991" s="205">
        <f>Q991*H991</f>
        <v>0</v>
      </c>
      <c r="S991" s="205">
        <v>0</v>
      </c>
      <c r="T991" s="206">
        <f>S991*H991</f>
        <v>0</v>
      </c>
      <c r="U991" s="36"/>
      <c r="V991" s="36"/>
      <c r="W991" s="36"/>
      <c r="X991" s="36"/>
      <c r="Y991" s="36"/>
      <c r="Z991" s="36"/>
      <c r="AA991" s="36"/>
      <c r="AB991" s="36"/>
      <c r="AC991" s="36"/>
      <c r="AD991" s="36"/>
      <c r="AE991" s="36"/>
      <c r="AR991" s="207" t="s">
        <v>336</v>
      </c>
      <c r="AT991" s="207" t="s">
        <v>238</v>
      </c>
      <c r="AU991" s="207" t="s">
        <v>83</v>
      </c>
      <c r="AY991" s="19" t="s">
        <v>236</v>
      </c>
      <c r="BE991" s="208">
        <f>IF(N991="základní",J991,0)</f>
        <v>0</v>
      </c>
      <c r="BF991" s="208">
        <f>IF(N991="snížená",J991,0)</f>
        <v>0</v>
      </c>
      <c r="BG991" s="208">
        <f>IF(N991="zákl. přenesená",J991,0)</f>
        <v>0</v>
      </c>
      <c r="BH991" s="208">
        <f>IF(N991="sníž. přenesená",J991,0)</f>
        <v>0</v>
      </c>
      <c r="BI991" s="208">
        <f>IF(N991="nulová",J991,0)</f>
        <v>0</v>
      </c>
      <c r="BJ991" s="19" t="s">
        <v>22</v>
      </c>
      <c r="BK991" s="208">
        <f>ROUND(I991*H991,2)</f>
        <v>0</v>
      </c>
      <c r="BL991" s="19" t="s">
        <v>336</v>
      </c>
      <c r="BM991" s="207" t="s">
        <v>1159</v>
      </c>
    </row>
    <row r="992" spans="1:65" s="2" customFormat="1" ht="38.4">
      <c r="A992" s="36"/>
      <c r="B992" s="37"/>
      <c r="C992" s="38"/>
      <c r="D992" s="209" t="s">
        <v>245</v>
      </c>
      <c r="E992" s="38"/>
      <c r="F992" s="210" t="s">
        <v>1160</v>
      </c>
      <c r="G992" s="38"/>
      <c r="H992" s="38"/>
      <c r="I992" s="118"/>
      <c r="J992" s="38"/>
      <c r="K992" s="38"/>
      <c r="L992" s="41"/>
      <c r="M992" s="211"/>
      <c r="N992" s="212"/>
      <c r="O992" s="66"/>
      <c r="P992" s="66"/>
      <c r="Q992" s="66"/>
      <c r="R992" s="66"/>
      <c r="S992" s="66"/>
      <c r="T992" s="67"/>
      <c r="U992" s="36"/>
      <c r="V992" s="36"/>
      <c r="W992" s="36"/>
      <c r="X992" s="36"/>
      <c r="Y992" s="36"/>
      <c r="Z992" s="36"/>
      <c r="AA992" s="36"/>
      <c r="AB992" s="36"/>
      <c r="AC992" s="36"/>
      <c r="AD992" s="36"/>
      <c r="AE992" s="36"/>
      <c r="AT992" s="19" t="s">
        <v>245</v>
      </c>
      <c r="AU992" s="19" t="s">
        <v>83</v>
      </c>
    </row>
    <row r="993" spans="1:65" s="13" customFormat="1" ht="10.199999999999999">
      <c r="B993" s="213"/>
      <c r="C993" s="214"/>
      <c r="D993" s="209" t="s">
        <v>247</v>
      </c>
      <c r="E993" s="215" t="s">
        <v>20</v>
      </c>
      <c r="F993" s="216" t="s">
        <v>325</v>
      </c>
      <c r="G993" s="214"/>
      <c r="H993" s="215" t="s">
        <v>20</v>
      </c>
      <c r="I993" s="217"/>
      <c r="J993" s="214"/>
      <c r="K993" s="214"/>
      <c r="L993" s="218"/>
      <c r="M993" s="219"/>
      <c r="N993" s="220"/>
      <c r="O993" s="220"/>
      <c r="P993" s="220"/>
      <c r="Q993" s="220"/>
      <c r="R993" s="220"/>
      <c r="S993" s="220"/>
      <c r="T993" s="221"/>
      <c r="AT993" s="222" t="s">
        <v>247</v>
      </c>
      <c r="AU993" s="222" t="s">
        <v>83</v>
      </c>
      <c r="AV993" s="13" t="s">
        <v>22</v>
      </c>
      <c r="AW993" s="13" t="s">
        <v>37</v>
      </c>
      <c r="AX993" s="13" t="s">
        <v>76</v>
      </c>
      <c r="AY993" s="222" t="s">
        <v>236</v>
      </c>
    </row>
    <row r="994" spans="1:65" s="14" customFormat="1" ht="10.199999999999999">
      <c r="B994" s="223"/>
      <c r="C994" s="224"/>
      <c r="D994" s="209" t="s">
        <v>247</v>
      </c>
      <c r="E994" s="225" t="s">
        <v>20</v>
      </c>
      <c r="F994" s="226" t="s">
        <v>163</v>
      </c>
      <c r="G994" s="224"/>
      <c r="H994" s="227">
        <v>444.8</v>
      </c>
      <c r="I994" s="228"/>
      <c r="J994" s="224"/>
      <c r="K994" s="224"/>
      <c r="L994" s="229"/>
      <c r="M994" s="230"/>
      <c r="N994" s="231"/>
      <c r="O994" s="231"/>
      <c r="P994" s="231"/>
      <c r="Q994" s="231"/>
      <c r="R994" s="231"/>
      <c r="S994" s="231"/>
      <c r="T994" s="232"/>
      <c r="AT994" s="233" t="s">
        <v>247</v>
      </c>
      <c r="AU994" s="233" t="s">
        <v>83</v>
      </c>
      <c r="AV994" s="14" t="s">
        <v>83</v>
      </c>
      <c r="AW994" s="14" t="s">
        <v>37</v>
      </c>
      <c r="AX994" s="14" t="s">
        <v>76</v>
      </c>
      <c r="AY994" s="233" t="s">
        <v>236</v>
      </c>
    </row>
    <row r="995" spans="1:65" s="14" customFormat="1" ht="10.199999999999999">
      <c r="B995" s="223"/>
      <c r="C995" s="224"/>
      <c r="D995" s="209" t="s">
        <v>247</v>
      </c>
      <c r="E995" s="225" t="s">
        <v>20</v>
      </c>
      <c r="F995" s="226" t="s">
        <v>173</v>
      </c>
      <c r="G995" s="224"/>
      <c r="H995" s="227">
        <v>123</v>
      </c>
      <c r="I995" s="228"/>
      <c r="J995" s="224"/>
      <c r="K995" s="224"/>
      <c r="L995" s="229"/>
      <c r="M995" s="230"/>
      <c r="N995" s="231"/>
      <c r="O995" s="231"/>
      <c r="P995" s="231"/>
      <c r="Q995" s="231"/>
      <c r="R995" s="231"/>
      <c r="S995" s="231"/>
      <c r="T995" s="232"/>
      <c r="AT995" s="233" t="s">
        <v>247</v>
      </c>
      <c r="AU995" s="233" t="s">
        <v>83</v>
      </c>
      <c r="AV995" s="14" t="s">
        <v>83</v>
      </c>
      <c r="AW995" s="14" t="s">
        <v>37</v>
      </c>
      <c r="AX995" s="14" t="s">
        <v>76</v>
      </c>
      <c r="AY995" s="233" t="s">
        <v>236</v>
      </c>
    </row>
    <row r="996" spans="1:65" s="14" customFormat="1" ht="10.199999999999999">
      <c r="B996" s="223"/>
      <c r="C996" s="224"/>
      <c r="D996" s="209" t="s">
        <v>247</v>
      </c>
      <c r="E996" s="225" t="s">
        <v>20</v>
      </c>
      <c r="F996" s="226" t="s">
        <v>168</v>
      </c>
      <c r="G996" s="224"/>
      <c r="H996" s="227">
        <v>222.1</v>
      </c>
      <c r="I996" s="228"/>
      <c r="J996" s="224"/>
      <c r="K996" s="224"/>
      <c r="L996" s="229"/>
      <c r="M996" s="230"/>
      <c r="N996" s="231"/>
      <c r="O996" s="231"/>
      <c r="P996" s="231"/>
      <c r="Q996" s="231"/>
      <c r="R996" s="231"/>
      <c r="S996" s="231"/>
      <c r="T996" s="232"/>
      <c r="AT996" s="233" t="s">
        <v>247</v>
      </c>
      <c r="AU996" s="233" t="s">
        <v>83</v>
      </c>
      <c r="AV996" s="14" t="s">
        <v>83</v>
      </c>
      <c r="AW996" s="14" t="s">
        <v>37</v>
      </c>
      <c r="AX996" s="14" t="s">
        <v>76</v>
      </c>
      <c r="AY996" s="233" t="s">
        <v>236</v>
      </c>
    </row>
    <row r="997" spans="1:65" s="14" customFormat="1" ht="10.199999999999999">
      <c r="B997" s="223"/>
      <c r="C997" s="224"/>
      <c r="D997" s="209" t="s">
        <v>247</v>
      </c>
      <c r="E997" s="225" t="s">
        <v>20</v>
      </c>
      <c r="F997" s="226" t="s">
        <v>144</v>
      </c>
      <c r="G997" s="224"/>
      <c r="H997" s="227">
        <v>51.5</v>
      </c>
      <c r="I997" s="228"/>
      <c r="J997" s="224"/>
      <c r="K997" s="224"/>
      <c r="L997" s="229"/>
      <c r="M997" s="230"/>
      <c r="N997" s="231"/>
      <c r="O997" s="231"/>
      <c r="P997" s="231"/>
      <c r="Q997" s="231"/>
      <c r="R997" s="231"/>
      <c r="S997" s="231"/>
      <c r="T997" s="232"/>
      <c r="AT997" s="233" t="s">
        <v>247</v>
      </c>
      <c r="AU997" s="233" t="s">
        <v>83</v>
      </c>
      <c r="AV997" s="14" t="s">
        <v>83</v>
      </c>
      <c r="AW997" s="14" t="s">
        <v>37</v>
      </c>
      <c r="AX997" s="14" t="s">
        <v>76</v>
      </c>
      <c r="AY997" s="233" t="s">
        <v>236</v>
      </c>
    </row>
    <row r="998" spans="1:65" s="16" customFormat="1" ht="10.199999999999999">
      <c r="B998" s="245"/>
      <c r="C998" s="246"/>
      <c r="D998" s="209" t="s">
        <v>247</v>
      </c>
      <c r="E998" s="247" t="s">
        <v>20</v>
      </c>
      <c r="F998" s="248" t="s">
        <v>309</v>
      </c>
      <c r="G998" s="246"/>
      <c r="H998" s="249">
        <v>841.4</v>
      </c>
      <c r="I998" s="250"/>
      <c r="J998" s="246"/>
      <c r="K998" s="246"/>
      <c r="L998" s="251"/>
      <c r="M998" s="252"/>
      <c r="N998" s="253"/>
      <c r="O998" s="253"/>
      <c r="P998" s="253"/>
      <c r="Q998" s="253"/>
      <c r="R998" s="253"/>
      <c r="S998" s="253"/>
      <c r="T998" s="254"/>
      <c r="AT998" s="255" t="s">
        <v>247</v>
      </c>
      <c r="AU998" s="255" t="s">
        <v>83</v>
      </c>
      <c r="AV998" s="16" t="s">
        <v>243</v>
      </c>
      <c r="AW998" s="16" t="s">
        <v>37</v>
      </c>
      <c r="AX998" s="16" t="s">
        <v>22</v>
      </c>
      <c r="AY998" s="255" t="s">
        <v>236</v>
      </c>
    </row>
    <row r="999" spans="1:65" s="2" customFormat="1" ht="22.8">
      <c r="A999" s="36"/>
      <c r="B999" s="37"/>
      <c r="C999" s="256" t="s">
        <v>1161</v>
      </c>
      <c r="D999" s="256" t="s">
        <v>482</v>
      </c>
      <c r="E999" s="257" t="s">
        <v>1162</v>
      </c>
      <c r="F999" s="258" t="s">
        <v>1163</v>
      </c>
      <c r="G999" s="259" t="s">
        <v>328</v>
      </c>
      <c r="H999" s="260">
        <v>858.22799999999995</v>
      </c>
      <c r="I999" s="261"/>
      <c r="J999" s="262">
        <f>ROUND(I999*H999,2)</f>
        <v>0</v>
      </c>
      <c r="K999" s="258" t="s">
        <v>20</v>
      </c>
      <c r="L999" s="263"/>
      <c r="M999" s="264" t="s">
        <v>20</v>
      </c>
      <c r="N999" s="265" t="s">
        <v>47</v>
      </c>
      <c r="O999" s="66"/>
      <c r="P999" s="205">
        <f>O999*H999</f>
        <v>0</v>
      </c>
      <c r="Q999" s="205">
        <v>1.4400000000000001E-3</v>
      </c>
      <c r="R999" s="205">
        <f>Q999*H999</f>
        <v>1.2358483200000001</v>
      </c>
      <c r="S999" s="205">
        <v>0</v>
      </c>
      <c r="T999" s="206">
        <f>S999*H999</f>
        <v>0</v>
      </c>
      <c r="U999" s="36"/>
      <c r="V999" s="36"/>
      <c r="W999" s="36"/>
      <c r="X999" s="36"/>
      <c r="Y999" s="36"/>
      <c r="Z999" s="36"/>
      <c r="AA999" s="36"/>
      <c r="AB999" s="36"/>
      <c r="AC999" s="36"/>
      <c r="AD999" s="36"/>
      <c r="AE999" s="36"/>
      <c r="AR999" s="207" t="s">
        <v>455</v>
      </c>
      <c r="AT999" s="207" t="s">
        <v>482</v>
      </c>
      <c r="AU999" s="207" t="s">
        <v>83</v>
      </c>
      <c r="AY999" s="19" t="s">
        <v>236</v>
      </c>
      <c r="BE999" s="208">
        <f>IF(N999="základní",J999,0)</f>
        <v>0</v>
      </c>
      <c r="BF999" s="208">
        <f>IF(N999="snížená",J999,0)</f>
        <v>0</v>
      </c>
      <c r="BG999" s="208">
        <f>IF(N999="zákl. přenesená",J999,0)</f>
        <v>0</v>
      </c>
      <c r="BH999" s="208">
        <f>IF(N999="sníž. přenesená",J999,0)</f>
        <v>0</v>
      </c>
      <c r="BI999" s="208">
        <f>IF(N999="nulová",J999,0)</f>
        <v>0</v>
      </c>
      <c r="BJ999" s="19" t="s">
        <v>22</v>
      </c>
      <c r="BK999" s="208">
        <f>ROUND(I999*H999,2)</f>
        <v>0</v>
      </c>
      <c r="BL999" s="19" t="s">
        <v>336</v>
      </c>
      <c r="BM999" s="207" t="s">
        <v>1164</v>
      </c>
    </row>
    <row r="1000" spans="1:65" s="14" customFormat="1" ht="10.199999999999999">
      <c r="B1000" s="223"/>
      <c r="C1000" s="224"/>
      <c r="D1000" s="209" t="s">
        <v>247</v>
      </c>
      <c r="E1000" s="224"/>
      <c r="F1000" s="226" t="s">
        <v>1165</v>
      </c>
      <c r="G1000" s="224"/>
      <c r="H1000" s="227">
        <v>858.22799999999995</v>
      </c>
      <c r="I1000" s="228"/>
      <c r="J1000" s="224"/>
      <c r="K1000" s="224"/>
      <c r="L1000" s="229"/>
      <c r="M1000" s="230"/>
      <c r="N1000" s="231"/>
      <c r="O1000" s="231"/>
      <c r="P1000" s="231"/>
      <c r="Q1000" s="231"/>
      <c r="R1000" s="231"/>
      <c r="S1000" s="231"/>
      <c r="T1000" s="232"/>
      <c r="AT1000" s="233" t="s">
        <v>247</v>
      </c>
      <c r="AU1000" s="233" t="s">
        <v>83</v>
      </c>
      <c r="AV1000" s="14" t="s">
        <v>83</v>
      </c>
      <c r="AW1000" s="14" t="s">
        <v>4</v>
      </c>
      <c r="AX1000" s="14" t="s">
        <v>22</v>
      </c>
      <c r="AY1000" s="233" t="s">
        <v>236</v>
      </c>
    </row>
    <row r="1001" spans="1:65" s="2" customFormat="1" ht="45.6">
      <c r="A1001" s="36"/>
      <c r="B1001" s="37"/>
      <c r="C1001" s="196" t="s">
        <v>1166</v>
      </c>
      <c r="D1001" s="196" t="s">
        <v>238</v>
      </c>
      <c r="E1001" s="197" t="s">
        <v>1167</v>
      </c>
      <c r="F1001" s="198" t="s">
        <v>1168</v>
      </c>
      <c r="G1001" s="199" t="s">
        <v>328</v>
      </c>
      <c r="H1001" s="200">
        <v>638.61800000000005</v>
      </c>
      <c r="I1001" s="201"/>
      <c r="J1001" s="202">
        <f>ROUND(I1001*H1001,2)</f>
        <v>0</v>
      </c>
      <c r="K1001" s="198" t="s">
        <v>20</v>
      </c>
      <c r="L1001" s="41"/>
      <c r="M1001" s="203" t="s">
        <v>20</v>
      </c>
      <c r="N1001" s="204" t="s">
        <v>47</v>
      </c>
      <c r="O1001" s="66"/>
      <c r="P1001" s="205">
        <f>O1001*H1001</f>
        <v>0</v>
      </c>
      <c r="Q1001" s="205">
        <v>0</v>
      </c>
      <c r="R1001" s="205">
        <f>Q1001*H1001</f>
        <v>0</v>
      </c>
      <c r="S1001" s="205">
        <v>0</v>
      </c>
      <c r="T1001" s="206">
        <f>S1001*H1001</f>
        <v>0</v>
      </c>
      <c r="U1001" s="36"/>
      <c r="V1001" s="36"/>
      <c r="W1001" s="36"/>
      <c r="X1001" s="36"/>
      <c r="Y1001" s="36"/>
      <c r="Z1001" s="36"/>
      <c r="AA1001" s="36"/>
      <c r="AB1001" s="36"/>
      <c r="AC1001" s="36"/>
      <c r="AD1001" s="36"/>
      <c r="AE1001" s="36"/>
      <c r="AR1001" s="207" t="s">
        <v>336</v>
      </c>
      <c r="AT1001" s="207" t="s">
        <v>238</v>
      </c>
      <c r="AU1001" s="207" t="s">
        <v>83</v>
      </c>
      <c r="AY1001" s="19" t="s">
        <v>236</v>
      </c>
      <c r="BE1001" s="208">
        <f>IF(N1001="základní",J1001,0)</f>
        <v>0</v>
      </c>
      <c r="BF1001" s="208">
        <f>IF(N1001="snížená",J1001,0)</f>
        <v>0</v>
      </c>
      <c r="BG1001" s="208">
        <f>IF(N1001="zákl. přenesená",J1001,0)</f>
        <v>0</v>
      </c>
      <c r="BH1001" s="208">
        <f>IF(N1001="sníž. přenesená",J1001,0)</f>
        <v>0</v>
      </c>
      <c r="BI1001" s="208">
        <f>IF(N1001="nulová",J1001,0)</f>
        <v>0</v>
      </c>
      <c r="BJ1001" s="19" t="s">
        <v>22</v>
      </c>
      <c r="BK1001" s="208">
        <f>ROUND(I1001*H1001,2)</f>
        <v>0</v>
      </c>
      <c r="BL1001" s="19" t="s">
        <v>336</v>
      </c>
      <c r="BM1001" s="207" t="s">
        <v>1169</v>
      </c>
    </row>
    <row r="1002" spans="1:65" s="2" customFormat="1" ht="38.4">
      <c r="A1002" s="36"/>
      <c r="B1002" s="37"/>
      <c r="C1002" s="38"/>
      <c r="D1002" s="209" t="s">
        <v>245</v>
      </c>
      <c r="E1002" s="38"/>
      <c r="F1002" s="210" t="s">
        <v>1170</v>
      </c>
      <c r="G1002" s="38"/>
      <c r="H1002" s="38"/>
      <c r="I1002" s="118"/>
      <c r="J1002" s="38"/>
      <c r="K1002" s="38"/>
      <c r="L1002" s="41"/>
      <c r="M1002" s="211"/>
      <c r="N1002" s="212"/>
      <c r="O1002" s="66"/>
      <c r="P1002" s="66"/>
      <c r="Q1002" s="66"/>
      <c r="R1002" s="66"/>
      <c r="S1002" s="66"/>
      <c r="T1002" s="67"/>
      <c r="U1002" s="36"/>
      <c r="V1002" s="36"/>
      <c r="W1002" s="36"/>
      <c r="X1002" s="36"/>
      <c r="Y1002" s="36"/>
      <c r="Z1002" s="36"/>
      <c r="AA1002" s="36"/>
      <c r="AB1002" s="36"/>
      <c r="AC1002" s="36"/>
      <c r="AD1002" s="36"/>
      <c r="AE1002" s="36"/>
      <c r="AT1002" s="19" t="s">
        <v>245</v>
      </c>
      <c r="AU1002" s="19" t="s">
        <v>83</v>
      </c>
    </row>
    <row r="1003" spans="1:65" s="13" customFormat="1" ht="10.199999999999999">
      <c r="B1003" s="213"/>
      <c r="C1003" s="214"/>
      <c r="D1003" s="209" t="s">
        <v>247</v>
      </c>
      <c r="E1003" s="215" t="s">
        <v>20</v>
      </c>
      <c r="F1003" s="216" t="s">
        <v>324</v>
      </c>
      <c r="G1003" s="214"/>
      <c r="H1003" s="215" t="s">
        <v>20</v>
      </c>
      <c r="I1003" s="217"/>
      <c r="J1003" s="214"/>
      <c r="K1003" s="214"/>
      <c r="L1003" s="218"/>
      <c r="M1003" s="219"/>
      <c r="N1003" s="220"/>
      <c r="O1003" s="220"/>
      <c r="P1003" s="220"/>
      <c r="Q1003" s="220"/>
      <c r="R1003" s="220"/>
      <c r="S1003" s="220"/>
      <c r="T1003" s="221"/>
      <c r="AT1003" s="222" t="s">
        <v>247</v>
      </c>
      <c r="AU1003" s="222" t="s">
        <v>83</v>
      </c>
      <c r="AV1003" s="13" t="s">
        <v>22</v>
      </c>
      <c r="AW1003" s="13" t="s">
        <v>37</v>
      </c>
      <c r="AX1003" s="13" t="s">
        <v>76</v>
      </c>
      <c r="AY1003" s="222" t="s">
        <v>236</v>
      </c>
    </row>
    <row r="1004" spans="1:65" s="13" customFormat="1" ht="10.199999999999999">
      <c r="B1004" s="213"/>
      <c r="C1004" s="214"/>
      <c r="D1004" s="209" t="s">
        <v>247</v>
      </c>
      <c r="E1004" s="215" t="s">
        <v>20</v>
      </c>
      <c r="F1004" s="216" t="s">
        <v>1067</v>
      </c>
      <c r="G1004" s="214"/>
      <c r="H1004" s="215" t="s">
        <v>20</v>
      </c>
      <c r="I1004" s="217"/>
      <c r="J1004" s="214"/>
      <c r="K1004" s="214"/>
      <c r="L1004" s="218"/>
      <c r="M1004" s="219"/>
      <c r="N1004" s="220"/>
      <c r="O1004" s="220"/>
      <c r="P1004" s="220"/>
      <c r="Q1004" s="220"/>
      <c r="R1004" s="220"/>
      <c r="S1004" s="220"/>
      <c r="T1004" s="221"/>
      <c r="AT1004" s="222" t="s">
        <v>247</v>
      </c>
      <c r="AU1004" s="222" t="s">
        <v>83</v>
      </c>
      <c r="AV1004" s="13" t="s">
        <v>22</v>
      </c>
      <c r="AW1004" s="13" t="s">
        <v>37</v>
      </c>
      <c r="AX1004" s="13" t="s">
        <v>76</v>
      </c>
      <c r="AY1004" s="222" t="s">
        <v>236</v>
      </c>
    </row>
    <row r="1005" spans="1:65" s="13" customFormat="1" ht="10.199999999999999">
      <c r="B1005" s="213"/>
      <c r="C1005" s="214"/>
      <c r="D1005" s="209" t="s">
        <v>247</v>
      </c>
      <c r="E1005" s="215" t="s">
        <v>20</v>
      </c>
      <c r="F1005" s="216" t="s">
        <v>1171</v>
      </c>
      <c r="G1005" s="214"/>
      <c r="H1005" s="215" t="s">
        <v>20</v>
      </c>
      <c r="I1005" s="217"/>
      <c r="J1005" s="214"/>
      <c r="K1005" s="214"/>
      <c r="L1005" s="218"/>
      <c r="M1005" s="219"/>
      <c r="N1005" s="220"/>
      <c r="O1005" s="220"/>
      <c r="P1005" s="220"/>
      <c r="Q1005" s="220"/>
      <c r="R1005" s="220"/>
      <c r="S1005" s="220"/>
      <c r="T1005" s="221"/>
      <c r="AT1005" s="222" t="s">
        <v>247</v>
      </c>
      <c r="AU1005" s="222" t="s">
        <v>83</v>
      </c>
      <c r="AV1005" s="13" t="s">
        <v>22</v>
      </c>
      <c r="AW1005" s="13" t="s">
        <v>37</v>
      </c>
      <c r="AX1005" s="13" t="s">
        <v>76</v>
      </c>
      <c r="AY1005" s="222" t="s">
        <v>236</v>
      </c>
    </row>
    <row r="1006" spans="1:65" s="14" customFormat="1" ht="10.199999999999999">
      <c r="B1006" s="223"/>
      <c r="C1006" s="224"/>
      <c r="D1006" s="209" t="s">
        <v>247</v>
      </c>
      <c r="E1006" s="225" t="s">
        <v>20</v>
      </c>
      <c r="F1006" s="226" t="s">
        <v>136</v>
      </c>
      <c r="G1006" s="224"/>
      <c r="H1006" s="227">
        <v>10.018000000000001</v>
      </c>
      <c r="I1006" s="228"/>
      <c r="J1006" s="224"/>
      <c r="K1006" s="224"/>
      <c r="L1006" s="229"/>
      <c r="M1006" s="230"/>
      <c r="N1006" s="231"/>
      <c r="O1006" s="231"/>
      <c r="P1006" s="231"/>
      <c r="Q1006" s="231"/>
      <c r="R1006" s="231"/>
      <c r="S1006" s="231"/>
      <c r="T1006" s="232"/>
      <c r="AT1006" s="233" t="s">
        <v>247</v>
      </c>
      <c r="AU1006" s="233" t="s">
        <v>83</v>
      </c>
      <c r="AV1006" s="14" t="s">
        <v>83</v>
      </c>
      <c r="AW1006" s="14" t="s">
        <v>37</v>
      </c>
      <c r="AX1006" s="14" t="s">
        <v>76</v>
      </c>
      <c r="AY1006" s="233" t="s">
        <v>236</v>
      </c>
    </row>
    <row r="1007" spans="1:65" s="14" customFormat="1" ht="10.199999999999999">
      <c r="B1007" s="223"/>
      <c r="C1007" s="224"/>
      <c r="D1007" s="209" t="s">
        <v>247</v>
      </c>
      <c r="E1007" s="225" t="s">
        <v>20</v>
      </c>
      <c r="F1007" s="226" t="s">
        <v>151</v>
      </c>
      <c r="G1007" s="224"/>
      <c r="H1007" s="227">
        <v>366.5</v>
      </c>
      <c r="I1007" s="228"/>
      <c r="J1007" s="224"/>
      <c r="K1007" s="224"/>
      <c r="L1007" s="229"/>
      <c r="M1007" s="230"/>
      <c r="N1007" s="231"/>
      <c r="O1007" s="231"/>
      <c r="P1007" s="231"/>
      <c r="Q1007" s="231"/>
      <c r="R1007" s="231"/>
      <c r="S1007" s="231"/>
      <c r="T1007" s="232"/>
      <c r="AT1007" s="233" t="s">
        <v>247</v>
      </c>
      <c r="AU1007" s="233" t="s">
        <v>83</v>
      </c>
      <c r="AV1007" s="14" t="s">
        <v>83</v>
      </c>
      <c r="AW1007" s="14" t="s">
        <v>37</v>
      </c>
      <c r="AX1007" s="14" t="s">
        <v>76</v>
      </c>
      <c r="AY1007" s="233" t="s">
        <v>236</v>
      </c>
    </row>
    <row r="1008" spans="1:65" s="14" customFormat="1" ht="10.199999999999999">
      <c r="B1008" s="223"/>
      <c r="C1008" s="224"/>
      <c r="D1008" s="209" t="s">
        <v>247</v>
      </c>
      <c r="E1008" s="225" t="s">
        <v>20</v>
      </c>
      <c r="F1008" s="226" t="s">
        <v>138</v>
      </c>
      <c r="G1008" s="224"/>
      <c r="H1008" s="227">
        <v>42.2</v>
      </c>
      <c r="I1008" s="228"/>
      <c r="J1008" s="224"/>
      <c r="K1008" s="224"/>
      <c r="L1008" s="229"/>
      <c r="M1008" s="230"/>
      <c r="N1008" s="231"/>
      <c r="O1008" s="231"/>
      <c r="P1008" s="231"/>
      <c r="Q1008" s="231"/>
      <c r="R1008" s="231"/>
      <c r="S1008" s="231"/>
      <c r="T1008" s="232"/>
      <c r="AT1008" s="233" t="s">
        <v>247</v>
      </c>
      <c r="AU1008" s="233" t="s">
        <v>83</v>
      </c>
      <c r="AV1008" s="14" t="s">
        <v>83</v>
      </c>
      <c r="AW1008" s="14" t="s">
        <v>37</v>
      </c>
      <c r="AX1008" s="14" t="s">
        <v>76</v>
      </c>
      <c r="AY1008" s="233" t="s">
        <v>236</v>
      </c>
    </row>
    <row r="1009" spans="1:65" s="14" customFormat="1" ht="10.199999999999999">
      <c r="B1009" s="223"/>
      <c r="C1009" s="224"/>
      <c r="D1009" s="209" t="s">
        <v>247</v>
      </c>
      <c r="E1009" s="225" t="s">
        <v>20</v>
      </c>
      <c r="F1009" s="226" t="s">
        <v>140</v>
      </c>
      <c r="G1009" s="224"/>
      <c r="H1009" s="227">
        <v>6.7</v>
      </c>
      <c r="I1009" s="228"/>
      <c r="J1009" s="224"/>
      <c r="K1009" s="224"/>
      <c r="L1009" s="229"/>
      <c r="M1009" s="230"/>
      <c r="N1009" s="231"/>
      <c r="O1009" s="231"/>
      <c r="P1009" s="231"/>
      <c r="Q1009" s="231"/>
      <c r="R1009" s="231"/>
      <c r="S1009" s="231"/>
      <c r="T1009" s="232"/>
      <c r="AT1009" s="233" t="s">
        <v>247</v>
      </c>
      <c r="AU1009" s="233" t="s">
        <v>83</v>
      </c>
      <c r="AV1009" s="14" t="s">
        <v>83</v>
      </c>
      <c r="AW1009" s="14" t="s">
        <v>37</v>
      </c>
      <c r="AX1009" s="14" t="s">
        <v>76</v>
      </c>
      <c r="AY1009" s="233" t="s">
        <v>236</v>
      </c>
    </row>
    <row r="1010" spans="1:65" s="14" customFormat="1" ht="10.199999999999999">
      <c r="B1010" s="223"/>
      <c r="C1010" s="224"/>
      <c r="D1010" s="209" t="s">
        <v>247</v>
      </c>
      <c r="E1010" s="225" t="s">
        <v>20</v>
      </c>
      <c r="F1010" s="226" t="s">
        <v>146</v>
      </c>
      <c r="G1010" s="224"/>
      <c r="H1010" s="227">
        <v>53.5</v>
      </c>
      <c r="I1010" s="228"/>
      <c r="J1010" s="224"/>
      <c r="K1010" s="224"/>
      <c r="L1010" s="229"/>
      <c r="M1010" s="230"/>
      <c r="N1010" s="231"/>
      <c r="O1010" s="231"/>
      <c r="P1010" s="231"/>
      <c r="Q1010" s="231"/>
      <c r="R1010" s="231"/>
      <c r="S1010" s="231"/>
      <c r="T1010" s="232"/>
      <c r="AT1010" s="233" t="s">
        <v>247</v>
      </c>
      <c r="AU1010" s="233" t="s">
        <v>83</v>
      </c>
      <c r="AV1010" s="14" t="s">
        <v>83</v>
      </c>
      <c r="AW1010" s="14" t="s">
        <v>37</v>
      </c>
      <c r="AX1010" s="14" t="s">
        <v>76</v>
      </c>
      <c r="AY1010" s="233" t="s">
        <v>236</v>
      </c>
    </row>
    <row r="1011" spans="1:65" s="15" customFormat="1" ht="10.199999999999999">
      <c r="B1011" s="234"/>
      <c r="C1011" s="235"/>
      <c r="D1011" s="209" t="s">
        <v>247</v>
      </c>
      <c r="E1011" s="236" t="s">
        <v>134</v>
      </c>
      <c r="F1011" s="237" t="s">
        <v>306</v>
      </c>
      <c r="G1011" s="235"/>
      <c r="H1011" s="238">
        <v>478.91800000000001</v>
      </c>
      <c r="I1011" s="239"/>
      <c r="J1011" s="235"/>
      <c r="K1011" s="235"/>
      <c r="L1011" s="240"/>
      <c r="M1011" s="241"/>
      <c r="N1011" s="242"/>
      <c r="O1011" s="242"/>
      <c r="P1011" s="242"/>
      <c r="Q1011" s="242"/>
      <c r="R1011" s="242"/>
      <c r="S1011" s="242"/>
      <c r="T1011" s="243"/>
      <c r="AT1011" s="244" t="s">
        <v>247</v>
      </c>
      <c r="AU1011" s="244" t="s">
        <v>83</v>
      </c>
      <c r="AV1011" s="15" t="s">
        <v>254</v>
      </c>
      <c r="AW1011" s="15" t="s">
        <v>37</v>
      </c>
      <c r="AX1011" s="15" t="s">
        <v>76</v>
      </c>
      <c r="AY1011" s="244" t="s">
        <v>236</v>
      </c>
    </row>
    <row r="1012" spans="1:65" s="13" customFormat="1" ht="10.199999999999999">
      <c r="B1012" s="213"/>
      <c r="C1012" s="214"/>
      <c r="D1012" s="209" t="s">
        <v>247</v>
      </c>
      <c r="E1012" s="215" t="s">
        <v>20</v>
      </c>
      <c r="F1012" s="216" t="s">
        <v>1172</v>
      </c>
      <c r="G1012" s="214"/>
      <c r="H1012" s="215" t="s">
        <v>20</v>
      </c>
      <c r="I1012" s="217"/>
      <c r="J1012" s="214"/>
      <c r="K1012" s="214"/>
      <c r="L1012" s="218"/>
      <c r="M1012" s="219"/>
      <c r="N1012" s="220"/>
      <c r="O1012" s="220"/>
      <c r="P1012" s="220"/>
      <c r="Q1012" s="220"/>
      <c r="R1012" s="220"/>
      <c r="S1012" s="220"/>
      <c r="T1012" s="221"/>
      <c r="AT1012" s="222" t="s">
        <v>247</v>
      </c>
      <c r="AU1012" s="222" t="s">
        <v>83</v>
      </c>
      <c r="AV1012" s="13" t="s">
        <v>22</v>
      </c>
      <c r="AW1012" s="13" t="s">
        <v>37</v>
      </c>
      <c r="AX1012" s="13" t="s">
        <v>76</v>
      </c>
      <c r="AY1012" s="222" t="s">
        <v>236</v>
      </c>
    </row>
    <row r="1013" spans="1:65" s="14" customFormat="1" ht="10.199999999999999">
      <c r="B1013" s="223"/>
      <c r="C1013" s="224"/>
      <c r="D1013" s="209" t="s">
        <v>247</v>
      </c>
      <c r="E1013" s="225" t="s">
        <v>20</v>
      </c>
      <c r="F1013" s="226" t="s">
        <v>156</v>
      </c>
      <c r="G1013" s="224"/>
      <c r="H1013" s="227">
        <v>140.30000000000001</v>
      </c>
      <c r="I1013" s="228"/>
      <c r="J1013" s="224"/>
      <c r="K1013" s="224"/>
      <c r="L1013" s="229"/>
      <c r="M1013" s="230"/>
      <c r="N1013" s="231"/>
      <c r="O1013" s="231"/>
      <c r="P1013" s="231"/>
      <c r="Q1013" s="231"/>
      <c r="R1013" s="231"/>
      <c r="S1013" s="231"/>
      <c r="T1013" s="232"/>
      <c r="AT1013" s="233" t="s">
        <v>247</v>
      </c>
      <c r="AU1013" s="233" t="s">
        <v>83</v>
      </c>
      <c r="AV1013" s="14" t="s">
        <v>83</v>
      </c>
      <c r="AW1013" s="14" t="s">
        <v>37</v>
      </c>
      <c r="AX1013" s="14" t="s">
        <v>76</v>
      </c>
      <c r="AY1013" s="233" t="s">
        <v>236</v>
      </c>
    </row>
    <row r="1014" spans="1:65" s="14" customFormat="1" ht="10.199999999999999">
      <c r="B1014" s="223"/>
      <c r="C1014" s="224"/>
      <c r="D1014" s="209" t="s">
        <v>247</v>
      </c>
      <c r="E1014" s="225" t="s">
        <v>20</v>
      </c>
      <c r="F1014" s="226" t="s">
        <v>161</v>
      </c>
      <c r="G1014" s="224"/>
      <c r="H1014" s="227">
        <v>7.7</v>
      </c>
      <c r="I1014" s="228"/>
      <c r="J1014" s="224"/>
      <c r="K1014" s="224"/>
      <c r="L1014" s="229"/>
      <c r="M1014" s="230"/>
      <c r="N1014" s="231"/>
      <c r="O1014" s="231"/>
      <c r="P1014" s="231"/>
      <c r="Q1014" s="231"/>
      <c r="R1014" s="231"/>
      <c r="S1014" s="231"/>
      <c r="T1014" s="232"/>
      <c r="AT1014" s="233" t="s">
        <v>247</v>
      </c>
      <c r="AU1014" s="233" t="s">
        <v>83</v>
      </c>
      <c r="AV1014" s="14" t="s">
        <v>83</v>
      </c>
      <c r="AW1014" s="14" t="s">
        <v>37</v>
      </c>
      <c r="AX1014" s="14" t="s">
        <v>76</v>
      </c>
      <c r="AY1014" s="233" t="s">
        <v>236</v>
      </c>
    </row>
    <row r="1015" spans="1:65" s="14" customFormat="1" ht="10.199999999999999">
      <c r="B1015" s="223"/>
      <c r="C1015" s="224"/>
      <c r="D1015" s="209" t="s">
        <v>247</v>
      </c>
      <c r="E1015" s="225" t="s">
        <v>20</v>
      </c>
      <c r="F1015" s="226" t="s">
        <v>142</v>
      </c>
      <c r="G1015" s="224"/>
      <c r="H1015" s="227">
        <v>11.7</v>
      </c>
      <c r="I1015" s="228"/>
      <c r="J1015" s="224"/>
      <c r="K1015" s="224"/>
      <c r="L1015" s="229"/>
      <c r="M1015" s="230"/>
      <c r="N1015" s="231"/>
      <c r="O1015" s="231"/>
      <c r="P1015" s="231"/>
      <c r="Q1015" s="231"/>
      <c r="R1015" s="231"/>
      <c r="S1015" s="231"/>
      <c r="T1015" s="232"/>
      <c r="AT1015" s="233" t="s">
        <v>247</v>
      </c>
      <c r="AU1015" s="233" t="s">
        <v>83</v>
      </c>
      <c r="AV1015" s="14" t="s">
        <v>83</v>
      </c>
      <c r="AW1015" s="14" t="s">
        <v>37</v>
      </c>
      <c r="AX1015" s="14" t="s">
        <v>76</v>
      </c>
      <c r="AY1015" s="233" t="s">
        <v>236</v>
      </c>
    </row>
    <row r="1016" spans="1:65" s="15" customFormat="1" ht="10.199999999999999">
      <c r="B1016" s="234"/>
      <c r="C1016" s="235"/>
      <c r="D1016" s="209" t="s">
        <v>247</v>
      </c>
      <c r="E1016" s="236" t="s">
        <v>132</v>
      </c>
      <c r="F1016" s="237" t="s">
        <v>306</v>
      </c>
      <c r="G1016" s="235"/>
      <c r="H1016" s="238">
        <v>159.69999999999999</v>
      </c>
      <c r="I1016" s="239"/>
      <c r="J1016" s="235"/>
      <c r="K1016" s="235"/>
      <c r="L1016" s="240"/>
      <c r="M1016" s="241"/>
      <c r="N1016" s="242"/>
      <c r="O1016" s="242"/>
      <c r="P1016" s="242"/>
      <c r="Q1016" s="242"/>
      <c r="R1016" s="242"/>
      <c r="S1016" s="242"/>
      <c r="T1016" s="243"/>
      <c r="AT1016" s="244" t="s">
        <v>247</v>
      </c>
      <c r="AU1016" s="244" t="s">
        <v>83</v>
      </c>
      <c r="AV1016" s="15" t="s">
        <v>254</v>
      </c>
      <c r="AW1016" s="15" t="s">
        <v>37</v>
      </c>
      <c r="AX1016" s="15" t="s">
        <v>76</v>
      </c>
      <c r="AY1016" s="244" t="s">
        <v>236</v>
      </c>
    </row>
    <row r="1017" spans="1:65" s="16" customFormat="1" ht="10.199999999999999">
      <c r="B1017" s="245"/>
      <c r="C1017" s="246"/>
      <c r="D1017" s="209" t="s">
        <v>247</v>
      </c>
      <c r="E1017" s="247" t="s">
        <v>20</v>
      </c>
      <c r="F1017" s="248" t="s">
        <v>309</v>
      </c>
      <c r="G1017" s="246"/>
      <c r="H1017" s="249">
        <v>638.61800000000005</v>
      </c>
      <c r="I1017" s="250"/>
      <c r="J1017" s="246"/>
      <c r="K1017" s="246"/>
      <c r="L1017" s="251"/>
      <c r="M1017" s="252"/>
      <c r="N1017" s="253"/>
      <c r="O1017" s="253"/>
      <c r="P1017" s="253"/>
      <c r="Q1017" s="253"/>
      <c r="R1017" s="253"/>
      <c r="S1017" s="253"/>
      <c r="T1017" s="254"/>
      <c r="AT1017" s="255" t="s">
        <v>247</v>
      </c>
      <c r="AU1017" s="255" t="s">
        <v>83</v>
      </c>
      <c r="AV1017" s="16" t="s">
        <v>243</v>
      </c>
      <c r="AW1017" s="16" t="s">
        <v>37</v>
      </c>
      <c r="AX1017" s="16" t="s">
        <v>22</v>
      </c>
      <c r="AY1017" s="255" t="s">
        <v>236</v>
      </c>
    </row>
    <row r="1018" spans="1:65" s="2" customFormat="1" ht="22.8">
      <c r="A1018" s="36"/>
      <c r="B1018" s="37"/>
      <c r="C1018" s="256" t="s">
        <v>1173</v>
      </c>
      <c r="D1018" s="256" t="s">
        <v>482</v>
      </c>
      <c r="E1018" s="257" t="s">
        <v>1174</v>
      </c>
      <c r="F1018" s="258" t="s">
        <v>1175</v>
      </c>
      <c r="G1018" s="259" t="s">
        <v>328</v>
      </c>
      <c r="H1018" s="260">
        <v>488.49599999999998</v>
      </c>
      <c r="I1018" s="261"/>
      <c r="J1018" s="262">
        <f>ROUND(I1018*H1018,2)</f>
        <v>0</v>
      </c>
      <c r="K1018" s="258" t="s">
        <v>242</v>
      </c>
      <c r="L1018" s="263"/>
      <c r="M1018" s="264" t="s">
        <v>20</v>
      </c>
      <c r="N1018" s="265" t="s">
        <v>47</v>
      </c>
      <c r="O1018" s="66"/>
      <c r="P1018" s="205">
        <f>O1018*H1018</f>
        <v>0</v>
      </c>
      <c r="Q1018" s="205">
        <v>2E-3</v>
      </c>
      <c r="R1018" s="205">
        <f>Q1018*H1018</f>
        <v>0.97699199999999997</v>
      </c>
      <c r="S1018" s="205">
        <v>0</v>
      </c>
      <c r="T1018" s="206">
        <f>S1018*H1018</f>
        <v>0</v>
      </c>
      <c r="U1018" s="36"/>
      <c r="V1018" s="36"/>
      <c r="W1018" s="36"/>
      <c r="X1018" s="36"/>
      <c r="Y1018" s="36"/>
      <c r="Z1018" s="36"/>
      <c r="AA1018" s="36"/>
      <c r="AB1018" s="36"/>
      <c r="AC1018" s="36"/>
      <c r="AD1018" s="36"/>
      <c r="AE1018" s="36"/>
      <c r="AR1018" s="207" t="s">
        <v>455</v>
      </c>
      <c r="AT1018" s="207" t="s">
        <v>482</v>
      </c>
      <c r="AU1018" s="207" t="s">
        <v>83</v>
      </c>
      <c r="AY1018" s="19" t="s">
        <v>236</v>
      </c>
      <c r="BE1018" s="208">
        <f>IF(N1018="základní",J1018,0)</f>
        <v>0</v>
      </c>
      <c r="BF1018" s="208">
        <f>IF(N1018="snížená",J1018,0)</f>
        <v>0</v>
      </c>
      <c r="BG1018" s="208">
        <f>IF(N1018="zákl. přenesená",J1018,0)</f>
        <v>0</v>
      </c>
      <c r="BH1018" s="208">
        <f>IF(N1018="sníž. přenesená",J1018,0)</f>
        <v>0</v>
      </c>
      <c r="BI1018" s="208">
        <f>IF(N1018="nulová",J1018,0)</f>
        <v>0</v>
      </c>
      <c r="BJ1018" s="19" t="s">
        <v>22</v>
      </c>
      <c r="BK1018" s="208">
        <f>ROUND(I1018*H1018,2)</f>
        <v>0</v>
      </c>
      <c r="BL1018" s="19" t="s">
        <v>336</v>
      </c>
      <c r="BM1018" s="207" t="s">
        <v>1176</v>
      </c>
    </row>
    <row r="1019" spans="1:65" s="14" customFormat="1" ht="10.199999999999999">
      <c r="B1019" s="223"/>
      <c r="C1019" s="224"/>
      <c r="D1019" s="209" t="s">
        <v>247</v>
      </c>
      <c r="E1019" s="225" t="s">
        <v>20</v>
      </c>
      <c r="F1019" s="226" t="s">
        <v>134</v>
      </c>
      <c r="G1019" s="224"/>
      <c r="H1019" s="227">
        <v>478.91800000000001</v>
      </c>
      <c r="I1019" s="228"/>
      <c r="J1019" s="224"/>
      <c r="K1019" s="224"/>
      <c r="L1019" s="229"/>
      <c r="M1019" s="230"/>
      <c r="N1019" s="231"/>
      <c r="O1019" s="231"/>
      <c r="P1019" s="231"/>
      <c r="Q1019" s="231"/>
      <c r="R1019" s="231"/>
      <c r="S1019" s="231"/>
      <c r="T1019" s="232"/>
      <c r="AT1019" s="233" t="s">
        <v>247</v>
      </c>
      <c r="AU1019" s="233" t="s">
        <v>83</v>
      </c>
      <c r="AV1019" s="14" t="s">
        <v>83</v>
      </c>
      <c r="AW1019" s="14" t="s">
        <v>37</v>
      </c>
      <c r="AX1019" s="14" t="s">
        <v>22</v>
      </c>
      <c r="AY1019" s="233" t="s">
        <v>236</v>
      </c>
    </row>
    <row r="1020" spans="1:65" s="14" customFormat="1" ht="10.199999999999999">
      <c r="B1020" s="223"/>
      <c r="C1020" s="224"/>
      <c r="D1020" s="209" t="s">
        <v>247</v>
      </c>
      <c r="E1020" s="224"/>
      <c r="F1020" s="226" t="s">
        <v>1177</v>
      </c>
      <c r="G1020" s="224"/>
      <c r="H1020" s="227">
        <v>488.49599999999998</v>
      </c>
      <c r="I1020" s="228"/>
      <c r="J1020" s="224"/>
      <c r="K1020" s="224"/>
      <c r="L1020" s="229"/>
      <c r="M1020" s="230"/>
      <c r="N1020" s="231"/>
      <c r="O1020" s="231"/>
      <c r="P1020" s="231"/>
      <c r="Q1020" s="231"/>
      <c r="R1020" s="231"/>
      <c r="S1020" s="231"/>
      <c r="T1020" s="232"/>
      <c r="AT1020" s="233" t="s">
        <v>247</v>
      </c>
      <c r="AU1020" s="233" t="s">
        <v>83</v>
      </c>
      <c r="AV1020" s="14" t="s">
        <v>83</v>
      </c>
      <c r="AW1020" s="14" t="s">
        <v>4</v>
      </c>
      <c r="AX1020" s="14" t="s">
        <v>22</v>
      </c>
      <c r="AY1020" s="233" t="s">
        <v>236</v>
      </c>
    </row>
    <row r="1021" spans="1:65" s="2" customFormat="1" ht="22.8">
      <c r="A1021" s="36"/>
      <c r="B1021" s="37"/>
      <c r="C1021" s="256" t="s">
        <v>1178</v>
      </c>
      <c r="D1021" s="256" t="s">
        <v>482</v>
      </c>
      <c r="E1021" s="257" t="s">
        <v>1179</v>
      </c>
      <c r="F1021" s="258" t="s">
        <v>1180</v>
      </c>
      <c r="G1021" s="259" t="s">
        <v>328</v>
      </c>
      <c r="H1021" s="260">
        <v>162.89400000000001</v>
      </c>
      <c r="I1021" s="261"/>
      <c r="J1021" s="262">
        <f>ROUND(I1021*H1021,2)</f>
        <v>0</v>
      </c>
      <c r="K1021" s="258" t="s">
        <v>242</v>
      </c>
      <c r="L1021" s="263"/>
      <c r="M1021" s="264" t="s">
        <v>20</v>
      </c>
      <c r="N1021" s="265" t="s">
        <v>47</v>
      </c>
      <c r="O1021" s="66"/>
      <c r="P1021" s="205">
        <f>O1021*H1021</f>
        <v>0</v>
      </c>
      <c r="Q1021" s="205">
        <v>2.5000000000000001E-3</v>
      </c>
      <c r="R1021" s="205">
        <f>Q1021*H1021</f>
        <v>0.40723500000000001</v>
      </c>
      <c r="S1021" s="205">
        <v>0</v>
      </c>
      <c r="T1021" s="206">
        <f>S1021*H1021</f>
        <v>0</v>
      </c>
      <c r="U1021" s="36"/>
      <c r="V1021" s="36"/>
      <c r="W1021" s="36"/>
      <c r="X1021" s="36"/>
      <c r="Y1021" s="36"/>
      <c r="Z1021" s="36"/>
      <c r="AA1021" s="36"/>
      <c r="AB1021" s="36"/>
      <c r="AC1021" s="36"/>
      <c r="AD1021" s="36"/>
      <c r="AE1021" s="36"/>
      <c r="AR1021" s="207" t="s">
        <v>455</v>
      </c>
      <c r="AT1021" s="207" t="s">
        <v>482</v>
      </c>
      <c r="AU1021" s="207" t="s">
        <v>83</v>
      </c>
      <c r="AY1021" s="19" t="s">
        <v>236</v>
      </c>
      <c r="BE1021" s="208">
        <f>IF(N1021="základní",J1021,0)</f>
        <v>0</v>
      </c>
      <c r="BF1021" s="208">
        <f>IF(N1021="snížená",J1021,0)</f>
        <v>0</v>
      </c>
      <c r="BG1021" s="208">
        <f>IF(N1021="zákl. přenesená",J1021,0)</f>
        <v>0</v>
      </c>
      <c r="BH1021" s="208">
        <f>IF(N1021="sníž. přenesená",J1021,0)</f>
        <v>0</v>
      </c>
      <c r="BI1021" s="208">
        <f>IF(N1021="nulová",J1021,0)</f>
        <v>0</v>
      </c>
      <c r="BJ1021" s="19" t="s">
        <v>22</v>
      </c>
      <c r="BK1021" s="208">
        <f>ROUND(I1021*H1021,2)</f>
        <v>0</v>
      </c>
      <c r="BL1021" s="19" t="s">
        <v>336</v>
      </c>
      <c r="BM1021" s="207" t="s">
        <v>1181</v>
      </c>
    </row>
    <row r="1022" spans="1:65" s="14" customFormat="1" ht="10.199999999999999">
      <c r="B1022" s="223"/>
      <c r="C1022" s="224"/>
      <c r="D1022" s="209" t="s">
        <v>247</v>
      </c>
      <c r="E1022" s="225" t="s">
        <v>20</v>
      </c>
      <c r="F1022" s="226" t="s">
        <v>132</v>
      </c>
      <c r="G1022" s="224"/>
      <c r="H1022" s="227">
        <v>159.69999999999999</v>
      </c>
      <c r="I1022" s="228"/>
      <c r="J1022" s="224"/>
      <c r="K1022" s="224"/>
      <c r="L1022" s="229"/>
      <c r="M1022" s="230"/>
      <c r="N1022" s="231"/>
      <c r="O1022" s="231"/>
      <c r="P1022" s="231"/>
      <c r="Q1022" s="231"/>
      <c r="R1022" s="231"/>
      <c r="S1022" s="231"/>
      <c r="T1022" s="232"/>
      <c r="AT1022" s="233" t="s">
        <v>247</v>
      </c>
      <c r="AU1022" s="233" t="s">
        <v>83</v>
      </c>
      <c r="AV1022" s="14" t="s">
        <v>83</v>
      </c>
      <c r="AW1022" s="14" t="s">
        <v>37</v>
      </c>
      <c r="AX1022" s="14" t="s">
        <v>22</v>
      </c>
      <c r="AY1022" s="233" t="s">
        <v>236</v>
      </c>
    </row>
    <row r="1023" spans="1:65" s="14" customFormat="1" ht="10.199999999999999">
      <c r="B1023" s="223"/>
      <c r="C1023" s="224"/>
      <c r="D1023" s="209" t="s">
        <v>247</v>
      </c>
      <c r="E1023" s="224"/>
      <c r="F1023" s="226" t="s">
        <v>1182</v>
      </c>
      <c r="G1023" s="224"/>
      <c r="H1023" s="227">
        <v>162.89400000000001</v>
      </c>
      <c r="I1023" s="228"/>
      <c r="J1023" s="224"/>
      <c r="K1023" s="224"/>
      <c r="L1023" s="229"/>
      <c r="M1023" s="230"/>
      <c r="N1023" s="231"/>
      <c r="O1023" s="231"/>
      <c r="P1023" s="231"/>
      <c r="Q1023" s="231"/>
      <c r="R1023" s="231"/>
      <c r="S1023" s="231"/>
      <c r="T1023" s="232"/>
      <c r="AT1023" s="233" t="s">
        <v>247</v>
      </c>
      <c r="AU1023" s="233" t="s">
        <v>83</v>
      </c>
      <c r="AV1023" s="14" t="s">
        <v>83</v>
      </c>
      <c r="AW1023" s="14" t="s">
        <v>4</v>
      </c>
      <c r="AX1023" s="14" t="s">
        <v>22</v>
      </c>
      <c r="AY1023" s="233" t="s">
        <v>236</v>
      </c>
    </row>
    <row r="1024" spans="1:65" s="2" customFormat="1" ht="22.8">
      <c r="A1024" s="36"/>
      <c r="B1024" s="37"/>
      <c r="C1024" s="196" t="s">
        <v>1183</v>
      </c>
      <c r="D1024" s="196" t="s">
        <v>238</v>
      </c>
      <c r="E1024" s="197" t="s">
        <v>1184</v>
      </c>
      <c r="F1024" s="198" t="s">
        <v>1185</v>
      </c>
      <c r="G1024" s="199" t="s">
        <v>328</v>
      </c>
      <c r="H1024" s="200">
        <v>1480.018</v>
      </c>
      <c r="I1024" s="201"/>
      <c r="J1024" s="202">
        <f>ROUND(I1024*H1024,2)</f>
        <v>0</v>
      </c>
      <c r="K1024" s="198" t="s">
        <v>242</v>
      </c>
      <c r="L1024" s="41"/>
      <c r="M1024" s="203" t="s">
        <v>20</v>
      </c>
      <c r="N1024" s="204" t="s">
        <v>47</v>
      </c>
      <c r="O1024" s="66"/>
      <c r="P1024" s="205">
        <f>O1024*H1024</f>
        <v>0</v>
      </c>
      <c r="Q1024" s="205">
        <v>1.0499999999999999E-5</v>
      </c>
      <c r="R1024" s="205">
        <f>Q1024*H1024</f>
        <v>1.5540188999999999E-2</v>
      </c>
      <c r="S1024" s="205">
        <v>0</v>
      </c>
      <c r="T1024" s="206">
        <f>S1024*H1024</f>
        <v>0</v>
      </c>
      <c r="U1024" s="36"/>
      <c r="V1024" s="36"/>
      <c r="W1024" s="36"/>
      <c r="X1024" s="36"/>
      <c r="Y1024" s="36"/>
      <c r="Z1024" s="36"/>
      <c r="AA1024" s="36"/>
      <c r="AB1024" s="36"/>
      <c r="AC1024" s="36"/>
      <c r="AD1024" s="36"/>
      <c r="AE1024" s="36"/>
      <c r="AR1024" s="207" t="s">
        <v>336</v>
      </c>
      <c r="AT1024" s="207" t="s">
        <v>238</v>
      </c>
      <c r="AU1024" s="207" t="s">
        <v>83</v>
      </c>
      <c r="AY1024" s="19" t="s">
        <v>236</v>
      </c>
      <c r="BE1024" s="208">
        <f>IF(N1024="základní",J1024,0)</f>
        <v>0</v>
      </c>
      <c r="BF1024" s="208">
        <f>IF(N1024="snížená",J1024,0)</f>
        <v>0</v>
      </c>
      <c r="BG1024" s="208">
        <f>IF(N1024="zákl. přenesená",J1024,0)</f>
        <v>0</v>
      </c>
      <c r="BH1024" s="208">
        <f>IF(N1024="sníž. přenesená",J1024,0)</f>
        <v>0</v>
      </c>
      <c r="BI1024" s="208">
        <f>IF(N1024="nulová",J1024,0)</f>
        <v>0</v>
      </c>
      <c r="BJ1024" s="19" t="s">
        <v>22</v>
      </c>
      <c r="BK1024" s="208">
        <f>ROUND(I1024*H1024,2)</f>
        <v>0</v>
      </c>
      <c r="BL1024" s="19" t="s">
        <v>336</v>
      </c>
      <c r="BM1024" s="207" t="s">
        <v>1186</v>
      </c>
    </row>
    <row r="1025" spans="1:65" s="13" customFormat="1" ht="10.199999999999999">
      <c r="B1025" s="213"/>
      <c r="C1025" s="214"/>
      <c r="D1025" s="209" t="s">
        <v>247</v>
      </c>
      <c r="E1025" s="215" t="s">
        <v>20</v>
      </c>
      <c r="F1025" s="216" t="s">
        <v>324</v>
      </c>
      <c r="G1025" s="214"/>
      <c r="H1025" s="215" t="s">
        <v>20</v>
      </c>
      <c r="I1025" s="217"/>
      <c r="J1025" s="214"/>
      <c r="K1025" s="214"/>
      <c r="L1025" s="218"/>
      <c r="M1025" s="219"/>
      <c r="N1025" s="220"/>
      <c r="O1025" s="220"/>
      <c r="P1025" s="220"/>
      <c r="Q1025" s="220"/>
      <c r="R1025" s="220"/>
      <c r="S1025" s="220"/>
      <c r="T1025" s="221"/>
      <c r="AT1025" s="222" t="s">
        <v>247</v>
      </c>
      <c r="AU1025" s="222" t="s">
        <v>83</v>
      </c>
      <c r="AV1025" s="13" t="s">
        <v>22</v>
      </c>
      <c r="AW1025" s="13" t="s">
        <v>37</v>
      </c>
      <c r="AX1025" s="13" t="s">
        <v>76</v>
      </c>
      <c r="AY1025" s="222" t="s">
        <v>236</v>
      </c>
    </row>
    <row r="1026" spans="1:65" s="14" customFormat="1" ht="10.199999999999999">
      <c r="B1026" s="223"/>
      <c r="C1026" s="224"/>
      <c r="D1026" s="209" t="s">
        <v>247</v>
      </c>
      <c r="E1026" s="225" t="s">
        <v>20</v>
      </c>
      <c r="F1026" s="226" t="s">
        <v>1187</v>
      </c>
      <c r="G1026" s="224"/>
      <c r="H1026" s="227">
        <v>638.61800000000005</v>
      </c>
      <c r="I1026" s="228"/>
      <c r="J1026" s="224"/>
      <c r="K1026" s="224"/>
      <c r="L1026" s="229"/>
      <c r="M1026" s="230"/>
      <c r="N1026" s="231"/>
      <c r="O1026" s="231"/>
      <c r="P1026" s="231"/>
      <c r="Q1026" s="231"/>
      <c r="R1026" s="231"/>
      <c r="S1026" s="231"/>
      <c r="T1026" s="232"/>
      <c r="AT1026" s="233" t="s">
        <v>247</v>
      </c>
      <c r="AU1026" s="233" t="s">
        <v>83</v>
      </c>
      <c r="AV1026" s="14" t="s">
        <v>83</v>
      </c>
      <c r="AW1026" s="14" t="s">
        <v>37</v>
      </c>
      <c r="AX1026" s="14" t="s">
        <v>76</v>
      </c>
      <c r="AY1026" s="233" t="s">
        <v>236</v>
      </c>
    </row>
    <row r="1027" spans="1:65" s="13" customFormat="1" ht="10.199999999999999">
      <c r="B1027" s="213"/>
      <c r="C1027" s="214"/>
      <c r="D1027" s="209" t="s">
        <v>247</v>
      </c>
      <c r="E1027" s="215" t="s">
        <v>20</v>
      </c>
      <c r="F1027" s="216" t="s">
        <v>325</v>
      </c>
      <c r="G1027" s="214"/>
      <c r="H1027" s="215" t="s">
        <v>20</v>
      </c>
      <c r="I1027" s="217"/>
      <c r="J1027" s="214"/>
      <c r="K1027" s="214"/>
      <c r="L1027" s="218"/>
      <c r="M1027" s="219"/>
      <c r="N1027" s="220"/>
      <c r="O1027" s="220"/>
      <c r="P1027" s="220"/>
      <c r="Q1027" s="220"/>
      <c r="R1027" s="220"/>
      <c r="S1027" s="220"/>
      <c r="T1027" s="221"/>
      <c r="AT1027" s="222" t="s">
        <v>247</v>
      </c>
      <c r="AU1027" s="222" t="s">
        <v>83</v>
      </c>
      <c r="AV1027" s="13" t="s">
        <v>22</v>
      </c>
      <c r="AW1027" s="13" t="s">
        <v>37</v>
      </c>
      <c r="AX1027" s="13" t="s">
        <v>76</v>
      </c>
      <c r="AY1027" s="222" t="s">
        <v>236</v>
      </c>
    </row>
    <row r="1028" spans="1:65" s="14" customFormat="1" ht="10.199999999999999">
      <c r="B1028" s="223"/>
      <c r="C1028" s="224"/>
      <c r="D1028" s="209" t="s">
        <v>247</v>
      </c>
      <c r="E1028" s="225" t="s">
        <v>20</v>
      </c>
      <c r="F1028" s="226" t="s">
        <v>163</v>
      </c>
      <c r="G1028" s="224"/>
      <c r="H1028" s="227">
        <v>444.8</v>
      </c>
      <c r="I1028" s="228"/>
      <c r="J1028" s="224"/>
      <c r="K1028" s="224"/>
      <c r="L1028" s="229"/>
      <c r="M1028" s="230"/>
      <c r="N1028" s="231"/>
      <c r="O1028" s="231"/>
      <c r="P1028" s="231"/>
      <c r="Q1028" s="231"/>
      <c r="R1028" s="231"/>
      <c r="S1028" s="231"/>
      <c r="T1028" s="232"/>
      <c r="AT1028" s="233" t="s">
        <v>247</v>
      </c>
      <c r="AU1028" s="233" t="s">
        <v>83</v>
      </c>
      <c r="AV1028" s="14" t="s">
        <v>83</v>
      </c>
      <c r="AW1028" s="14" t="s">
        <v>37</v>
      </c>
      <c r="AX1028" s="14" t="s">
        <v>76</v>
      </c>
      <c r="AY1028" s="233" t="s">
        <v>236</v>
      </c>
    </row>
    <row r="1029" spans="1:65" s="14" customFormat="1" ht="10.199999999999999">
      <c r="B1029" s="223"/>
      <c r="C1029" s="224"/>
      <c r="D1029" s="209" t="s">
        <v>247</v>
      </c>
      <c r="E1029" s="225" t="s">
        <v>20</v>
      </c>
      <c r="F1029" s="226" t="s">
        <v>173</v>
      </c>
      <c r="G1029" s="224"/>
      <c r="H1029" s="227">
        <v>123</v>
      </c>
      <c r="I1029" s="228"/>
      <c r="J1029" s="224"/>
      <c r="K1029" s="224"/>
      <c r="L1029" s="229"/>
      <c r="M1029" s="230"/>
      <c r="N1029" s="231"/>
      <c r="O1029" s="231"/>
      <c r="P1029" s="231"/>
      <c r="Q1029" s="231"/>
      <c r="R1029" s="231"/>
      <c r="S1029" s="231"/>
      <c r="T1029" s="232"/>
      <c r="AT1029" s="233" t="s">
        <v>247</v>
      </c>
      <c r="AU1029" s="233" t="s">
        <v>83</v>
      </c>
      <c r="AV1029" s="14" t="s">
        <v>83</v>
      </c>
      <c r="AW1029" s="14" t="s">
        <v>37</v>
      </c>
      <c r="AX1029" s="14" t="s">
        <v>76</v>
      </c>
      <c r="AY1029" s="233" t="s">
        <v>236</v>
      </c>
    </row>
    <row r="1030" spans="1:65" s="14" customFormat="1" ht="10.199999999999999">
      <c r="B1030" s="223"/>
      <c r="C1030" s="224"/>
      <c r="D1030" s="209" t="s">
        <v>247</v>
      </c>
      <c r="E1030" s="225" t="s">
        <v>20</v>
      </c>
      <c r="F1030" s="226" t="s">
        <v>168</v>
      </c>
      <c r="G1030" s="224"/>
      <c r="H1030" s="227">
        <v>222.1</v>
      </c>
      <c r="I1030" s="228"/>
      <c r="J1030" s="224"/>
      <c r="K1030" s="224"/>
      <c r="L1030" s="229"/>
      <c r="M1030" s="230"/>
      <c r="N1030" s="231"/>
      <c r="O1030" s="231"/>
      <c r="P1030" s="231"/>
      <c r="Q1030" s="231"/>
      <c r="R1030" s="231"/>
      <c r="S1030" s="231"/>
      <c r="T1030" s="232"/>
      <c r="AT1030" s="233" t="s">
        <v>247</v>
      </c>
      <c r="AU1030" s="233" t="s">
        <v>83</v>
      </c>
      <c r="AV1030" s="14" t="s">
        <v>83</v>
      </c>
      <c r="AW1030" s="14" t="s">
        <v>37</v>
      </c>
      <c r="AX1030" s="14" t="s">
        <v>76</v>
      </c>
      <c r="AY1030" s="233" t="s">
        <v>236</v>
      </c>
    </row>
    <row r="1031" spans="1:65" s="14" customFormat="1" ht="10.199999999999999">
      <c r="B1031" s="223"/>
      <c r="C1031" s="224"/>
      <c r="D1031" s="209" t="s">
        <v>247</v>
      </c>
      <c r="E1031" s="225" t="s">
        <v>20</v>
      </c>
      <c r="F1031" s="226" t="s">
        <v>144</v>
      </c>
      <c r="G1031" s="224"/>
      <c r="H1031" s="227">
        <v>51.5</v>
      </c>
      <c r="I1031" s="228"/>
      <c r="J1031" s="224"/>
      <c r="K1031" s="224"/>
      <c r="L1031" s="229"/>
      <c r="M1031" s="230"/>
      <c r="N1031" s="231"/>
      <c r="O1031" s="231"/>
      <c r="P1031" s="231"/>
      <c r="Q1031" s="231"/>
      <c r="R1031" s="231"/>
      <c r="S1031" s="231"/>
      <c r="T1031" s="232"/>
      <c r="AT1031" s="233" t="s">
        <v>247</v>
      </c>
      <c r="AU1031" s="233" t="s">
        <v>83</v>
      </c>
      <c r="AV1031" s="14" t="s">
        <v>83</v>
      </c>
      <c r="AW1031" s="14" t="s">
        <v>37</v>
      </c>
      <c r="AX1031" s="14" t="s">
        <v>76</v>
      </c>
      <c r="AY1031" s="233" t="s">
        <v>236</v>
      </c>
    </row>
    <row r="1032" spans="1:65" s="16" customFormat="1" ht="10.199999999999999">
      <c r="B1032" s="245"/>
      <c r="C1032" s="246"/>
      <c r="D1032" s="209" t="s">
        <v>247</v>
      </c>
      <c r="E1032" s="247" t="s">
        <v>20</v>
      </c>
      <c r="F1032" s="248" t="s">
        <v>309</v>
      </c>
      <c r="G1032" s="246"/>
      <c r="H1032" s="249">
        <v>1480.018</v>
      </c>
      <c r="I1032" s="250"/>
      <c r="J1032" s="246"/>
      <c r="K1032" s="246"/>
      <c r="L1032" s="251"/>
      <c r="M1032" s="252"/>
      <c r="N1032" s="253"/>
      <c r="O1032" s="253"/>
      <c r="P1032" s="253"/>
      <c r="Q1032" s="253"/>
      <c r="R1032" s="253"/>
      <c r="S1032" s="253"/>
      <c r="T1032" s="254"/>
      <c r="AT1032" s="255" t="s">
        <v>247</v>
      </c>
      <c r="AU1032" s="255" t="s">
        <v>83</v>
      </c>
      <c r="AV1032" s="16" t="s">
        <v>243</v>
      </c>
      <c r="AW1032" s="16" t="s">
        <v>37</v>
      </c>
      <c r="AX1032" s="16" t="s">
        <v>22</v>
      </c>
      <c r="AY1032" s="255" t="s">
        <v>236</v>
      </c>
    </row>
    <row r="1033" spans="1:65" s="2" customFormat="1" ht="11.4">
      <c r="A1033" s="36"/>
      <c r="B1033" s="37"/>
      <c r="C1033" s="256" t="s">
        <v>1188</v>
      </c>
      <c r="D1033" s="256" t="s">
        <v>482</v>
      </c>
      <c r="E1033" s="257" t="s">
        <v>1189</v>
      </c>
      <c r="F1033" s="258" t="s">
        <v>1190</v>
      </c>
      <c r="G1033" s="259" t="s">
        <v>328</v>
      </c>
      <c r="H1033" s="260">
        <v>1628.02</v>
      </c>
      <c r="I1033" s="261"/>
      <c r="J1033" s="262">
        <f>ROUND(I1033*H1033,2)</f>
        <v>0</v>
      </c>
      <c r="K1033" s="258" t="s">
        <v>20</v>
      </c>
      <c r="L1033" s="263"/>
      <c r="M1033" s="264" t="s">
        <v>20</v>
      </c>
      <c r="N1033" s="265" t="s">
        <v>47</v>
      </c>
      <c r="O1033" s="66"/>
      <c r="P1033" s="205">
        <f>O1033*H1033</f>
        <v>0</v>
      </c>
      <c r="Q1033" s="205">
        <v>2.0000000000000001E-4</v>
      </c>
      <c r="R1033" s="205">
        <f>Q1033*H1033</f>
        <v>0.325604</v>
      </c>
      <c r="S1033" s="205">
        <v>0</v>
      </c>
      <c r="T1033" s="206">
        <f>S1033*H1033</f>
        <v>0</v>
      </c>
      <c r="U1033" s="36"/>
      <c r="V1033" s="36"/>
      <c r="W1033" s="36"/>
      <c r="X1033" s="36"/>
      <c r="Y1033" s="36"/>
      <c r="Z1033" s="36"/>
      <c r="AA1033" s="36"/>
      <c r="AB1033" s="36"/>
      <c r="AC1033" s="36"/>
      <c r="AD1033" s="36"/>
      <c r="AE1033" s="36"/>
      <c r="AR1033" s="207" t="s">
        <v>455</v>
      </c>
      <c r="AT1033" s="207" t="s">
        <v>482</v>
      </c>
      <c r="AU1033" s="207" t="s">
        <v>83</v>
      </c>
      <c r="AY1033" s="19" t="s">
        <v>236</v>
      </c>
      <c r="BE1033" s="208">
        <f>IF(N1033="základní",J1033,0)</f>
        <v>0</v>
      </c>
      <c r="BF1033" s="208">
        <f>IF(N1033="snížená",J1033,0)</f>
        <v>0</v>
      </c>
      <c r="BG1033" s="208">
        <f>IF(N1033="zákl. přenesená",J1033,0)</f>
        <v>0</v>
      </c>
      <c r="BH1033" s="208">
        <f>IF(N1033="sníž. přenesená",J1033,0)</f>
        <v>0</v>
      </c>
      <c r="BI1033" s="208">
        <f>IF(N1033="nulová",J1033,0)</f>
        <v>0</v>
      </c>
      <c r="BJ1033" s="19" t="s">
        <v>22</v>
      </c>
      <c r="BK1033" s="208">
        <f>ROUND(I1033*H1033,2)</f>
        <v>0</v>
      </c>
      <c r="BL1033" s="19" t="s">
        <v>336</v>
      </c>
      <c r="BM1033" s="207" t="s">
        <v>1191</v>
      </c>
    </row>
    <row r="1034" spans="1:65" s="14" customFormat="1" ht="10.199999999999999">
      <c r="B1034" s="223"/>
      <c r="C1034" s="224"/>
      <c r="D1034" s="209" t="s">
        <v>247</v>
      </c>
      <c r="E1034" s="224"/>
      <c r="F1034" s="226" t="s">
        <v>1192</v>
      </c>
      <c r="G1034" s="224"/>
      <c r="H1034" s="227">
        <v>1628.02</v>
      </c>
      <c r="I1034" s="228"/>
      <c r="J1034" s="224"/>
      <c r="K1034" s="224"/>
      <c r="L1034" s="229"/>
      <c r="M1034" s="230"/>
      <c r="N1034" s="231"/>
      <c r="O1034" s="231"/>
      <c r="P1034" s="231"/>
      <c r="Q1034" s="231"/>
      <c r="R1034" s="231"/>
      <c r="S1034" s="231"/>
      <c r="T1034" s="232"/>
      <c r="AT1034" s="233" t="s">
        <v>247</v>
      </c>
      <c r="AU1034" s="233" t="s">
        <v>83</v>
      </c>
      <c r="AV1034" s="14" t="s">
        <v>83</v>
      </c>
      <c r="AW1034" s="14" t="s">
        <v>4</v>
      </c>
      <c r="AX1034" s="14" t="s">
        <v>22</v>
      </c>
      <c r="AY1034" s="233" t="s">
        <v>236</v>
      </c>
    </row>
    <row r="1035" spans="1:65" s="2" customFormat="1" ht="22.8">
      <c r="A1035" s="36"/>
      <c r="B1035" s="37"/>
      <c r="C1035" s="196" t="s">
        <v>1193</v>
      </c>
      <c r="D1035" s="196" t="s">
        <v>238</v>
      </c>
      <c r="E1035" s="197" t="s">
        <v>1194</v>
      </c>
      <c r="F1035" s="198" t="s">
        <v>1195</v>
      </c>
      <c r="G1035" s="199" t="s">
        <v>266</v>
      </c>
      <c r="H1035" s="200">
        <v>2.9609999999999999</v>
      </c>
      <c r="I1035" s="201"/>
      <c r="J1035" s="202">
        <f>ROUND(I1035*H1035,2)</f>
        <v>0</v>
      </c>
      <c r="K1035" s="198" t="s">
        <v>242</v>
      </c>
      <c r="L1035" s="41"/>
      <c r="M1035" s="203" t="s">
        <v>20</v>
      </c>
      <c r="N1035" s="204" t="s">
        <v>47</v>
      </c>
      <c r="O1035" s="66"/>
      <c r="P1035" s="205">
        <f>O1035*H1035</f>
        <v>0</v>
      </c>
      <c r="Q1035" s="205">
        <v>0</v>
      </c>
      <c r="R1035" s="205">
        <f>Q1035*H1035</f>
        <v>0</v>
      </c>
      <c r="S1035" s="205">
        <v>0</v>
      </c>
      <c r="T1035" s="206">
        <f>S1035*H1035</f>
        <v>0</v>
      </c>
      <c r="U1035" s="36"/>
      <c r="V1035" s="36"/>
      <c r="W1035" s="36"/>
      <c r="X1035" s="36"/>
      <c r="Y1035" s="36"/>
      <c r="Z1035" s="36"/>
      <c r="AA1035" s="36"/>
      <c r="AB1035" s="36"/>
      <c r="AC1035" s="36"/>
      <c r="AD1035" s="36"/>
      <c r="AE1035" s="36"/>
      <c r="AR1035" s="207" t="s">
        <v>336</v>
      </c>
      <c r="AT1035" s="207" t="s">
        <v>238</v>
      </c>
      <c r="AU1035" s="207" t="s">
        <v>83</v>
      </c>
      <c r="AY1035" s="19" t="s">
        <v>236</v>
      </c>
      <c r="BE1035" s="208">
        <f>IF(N1035="základní",J1035,0)</f>
        <v>0</v>
      </c>
      <c r="BF1035" s="208">
        <f>IF(N1035="snížená",J1035,0)</f>
        <v>0</v>
      </c>
      <c r="BG1035" s="208">
        <f>IF(N1035="zákl. přenesená",J1035,0)</f>
        <v>0</v>
      </c>
      <c r="BH1035" s="208">
        <f>IF(N1035="sníž. přenesená",J1035,0)</f>
        <v>0</v>
      </c>
      <c r="BI1035" s="208">
        <f>IF(N1035="nulová",J1035,0)</f>
        <v>0</v>
      </c>
      <c r="BJ1035" s="19" t="s">
        <v>22</v>
      </c>
      <c r="BK1035" s="208">
        <f>ROUND(I1035*H1035,2)</f>
        <v>0</v>
      </c>
      <c r="BL1035" s="19" t="s">
        <v>336</v>
      </c>
      <c r="BM1035" s="207" t="s">
        <v>1196</v>
      </c>
    </row>
    <row r="1036" spans="1:65" s="2" customFormat="1" ht="96">
      <c r="A1036" s="36"/>
      <c r="B1036" s="37"/>
      <c r="C1036" s="38"/>
      <c r="D1036" s="209" t="s">
        <v>245</v>
      </c>
      <c r="E1036" s="38"/>
      <c r="F1036" s="210" t="s">
        <v>1197</v>
      </c>
      <c r="G1036" s="38"/>
      <c r="H1036" s="38"/>
      <c r="I1036" s="118"/>
      <c r="J1036" s="38"/>
      <c r="K1036" s="38"/>
      <c r="L1036" s="41"/>
      <c r="M1036" s="211"/>
      <c r="N1036" s="212"/>
      <c r="O1036" s="66"/>
      <c r="P1036" s="66"/>
      <c r="Q1036" s="66"/>
      <c r="R1036" s="66"/>
      <c r="S1036" s="66"/>
      <c r="T1036" s="67"/>
      <c r="U1036" s="36"/>
      <c r="V1036" s="36"/>
      <c r="W1036" s="36"/>
      <c r="X1036" s="36"/>
      <c r="Y1036" s="36"/>
      <c r="Z1036" s="36"/>
      <c r="AA1036" s="36"/>
      <c r="AB1036" s="36"/>
      <c r="AC1036" s="36"/>
      <c r="AD1036" s="36"/>
      <c r="AE1036" s="36"/>
      <c r="AT1036" s="19" t="s">
        <v>245</v>
      </c>
      <c r="AU1036" s="19" t="s">
        <v>83</v>
      </c>
    </row>
    <row r="1037" spans="1:65" s="12" customFormat="1" ht="13.2">
      <c r="B1037" s="180"/>
      <c r="C1037" s="181"/>
      <c r="D1037" s="182" t="s">
        <v>75</v>
      </c>
      <c r="E1037" s="194" t="s">
        <v>1198</v>
      </c>
      <c r="F1037" s="194" t="s">
        <v>1199</v>
      </c>
      <c r="G1037" s="181"/>
      <c r="H1037" s="181"/>
      <c r="I1037" s="184"/>
      <c r="J1037" s="195">
        <f>BK1037</f>
        <v>0</v>
      </c>
      <c r="K1037" s="181"/>
      <c r="L1037" s="186"/>
      <c r="M1037" s="187"/>
      <c r="N1037" s="188"/>
      <c r="O1037" s="188"/>
      <c r="P1037" s="189">
        <f>SUM(P1038:P1107)</f>
        <v>0</v>
      </c>
      <c r="Q1037" s="188"/>
      <c r="R1037" s="189">
        <f>SUM(R1038:R1107)</f>
        <v>1.21326996186</v>
      </c>
      <c r="S1037" s="188"/>
      <c r="T1037" s="190">
        <f>SUM(T1038:T1107)</f>
        <v>0</v>
      </c>
      <c r="AR1037" s="191" t="s">
        <v>83</v>
      </c>
      <c r="AT1037" s="192" t="s">
        <v>75</v>
      </c>
      <c r="AU1037" s="192" t="s">
        <v>22</v>
      </c>
      <c r="AY1037" s="191" t="s">
        <v>236</v>
      </c>
      <c r="BK1037" s="193">
        <f>SUM(BK1038:BK1107)</f>
        <v>0</v>
      </c>
    </row>
    <row r="1038" spans="1:65" s="2" customFormat="1" ht="22.8">
      <c r="A1038" s="36"/>
      <c r="B1038" s="37"/>
      <c r="C1038" s="196" t="s">
        <v>1200</v>
      </c>
      <c r="D1038" s="196" t="s">
        <v>238</v>
      </c>
      <c r="E1038" s="197" t="s">
        <v>1201</v>
      </c>
      <c r="F1038" s="198" t="s">
        <v>1202</v>
      </c>
      <c r="G1038" s="199" t="s">
        <v>241</v>
      </c>
      <c r="H1038" s="200">
        <v>1.2070000000000001</v>
      </c>
      <c r="I1038" s="201"/>
      <c r="J1038" s="202">
        <f>ROUND(I1038*H1038,2)</f>
        <v>0</v>
      </c>
      <c r="K1038" s="198" t="s">
        <v>242</v>
      </c>
      <c r="L1038" s="41"/>
      <c r="M1038" s="203" t="s">
        <v>20</v>
      </c>
      <c r="N1038" s="204" t="s">
        <v>47</v>
      </c>
      <c r="O1038" s="66"/>
      <c r="P1038" s="205">
        <f>O1038*H1038</f>
        <v>0</v>
      </c>
      <c r="Q1038" s="205">
        <v>1.89E-3</v>
      </c>
      <c r="R1038" s="205">
        <f>Q1038*H1038</f>
        <v>2.28123E-3</v>
      </c>
      <c r="S1038" s="205">
        <v>0</v>
      </c>
      <c r="T1038" s="206">
        <f>S1038*H1038</f>
        <v>0</v>
      </c>
      <c r="U1038" s="36"/>
      <c r="V1038" s="36"/>
      <c r="W1038" s="36"/>
      <c r="X1038" s="36"/>
      <c r="Y1038" s="36"/>
      <c r="Z1038" s="36"/>
      <c r="AA1038" s="36"/>
      <c r="AB1038" s="36"/>
      <c r="AC1038" s="36"/>
      <c r="AD1038" s="36"/>
      <c r="AE1038" s="36"/>
      <c r="AR1038" s="207" t="s">
        <v>336</v>
      </c>
      <c r="AT1038" s="207" t="s">
        <v>238</v>
      </c>
      <c r="AU1038" s="207" t="s">
        <v>83</v>
      </c>
      <c r="AY1038" s="19" t="s">
        <v>236</v>
      </c>
      <c r="BE1038" s="208">
        <f>IF(N1038="základní",J1038,0)</f>
        <v>0</v>
      </c>
      <c r="BF1038" s="208">
        <f>IF(N1038="snížená",J1038,0)</f>
        <v>0</v>
      </c>
      <c r="BG1038" s="208">
        <f>IF(N1038="zákl. přenesená",J1038,0)</f>
        <v>0</v>
      </c>
      <c r="BH1038" s="208">
        <f>IF(N1038="sníž. přenesená",J1038,0)</f>
        <v>0</v>
      </c>
      <c r="BI1038" s="208">
        <f>IF(N1038="nulová",J1038,0)</f>
        <v>0</v>
      </c>
      <c r="BJ1038" s="19" t="s">
        <v>22</v>
      </c>
      <c r="BK1038" s="208">
        <f>ROUND(I1038*H1038,2)</f>
        <v>0</v>
      </c>
      <c r="BL1038" s="19" t="s">
        <v>336</v>
      </c>
      <c r="BM1038" s="207" t="s">
        <v>1203</v>
      </c>
    </row>
    <row r="1039" spans="1:65" s="2" customFormat="1" ht="115.2">
      <c r="A1039" s="36"/>
      <c r="B1039" s="37"/>
      <c r="C1039" s="38"/>
      <c r="D1039" s="209" t="s">
        <v>245</v>
      </c>
      <c r="E1039" s="38"/>
      <c r="F1039" s="210" t="s">
        <v>1204</v>
      </c>
      <c r="G1039" s="38"/>
      <c r="H1039" s="38"/>
      <c r="I1039" s="118"/>
      <c r="J1039" s="38"/>
      <c r="K1039" s="38"/>
      <c r="L1039" s="41"/>
      <c r="M1039" s="211"/>
      <c r="N1039" s="212"/>
      <c r="O1039" s="66"/>
      <c r="P1039" s="66"/>
      <c r="Q1039" s="66"/>
      <c r="R1039" s="66"/>
      <c r="S1039" s="66"/>
      <c r="T1039" s="67"/>
      <c r="U1039" s="36"/>
      <c r="V1039" s="36"/>
      <c r="W1039" s="36"/>
      <c r="X1039" s="36"/>
      <c r="Y1039" s="36"/>
      <c r="Z1039" s="36"/>
      <c r="AA1039" s="36"/>
      <c r="AB1039" s="36"/>
      <c r="AC1039" s="36"/>
      <c r="AD1039" s="36"/>
      <c r="AE1039" s="36"/>
      <c r="AT1039" s="19" t="s">
        <v>245</v>
      </c>
      <c r="AU1039" s="19" t="s">
        <v>83</v>
      </c>
    </row>
    <row r="1040" spans="1:65" s="14" customFormat="1" ht="10.199999999999999">
      <c r="B1040" s="223"/>
      <c r="C1040" s="224"/>
      <c r="D1040" s="209" t="s">
        <v>247</v>
      </c>
      <c r="E1040" s="225" t="s">
        <v>20</v>
      </c>
      <c r="F1040" s="226" t="s">
        <v>1205</v>
      </c>
      <c r="G1040" s="224"/>
      <c r="H1040" s="227">
        <v>1.2070000000000001</v>
      </c>
      <c r="I1040" s="228"/>
      <c r="J1040" s="224"/>
      <c r="K1040" s="224"/>
      <c r="L1040" s="229"/>
      <c r="M1040" s="230"/>
      <c r="N1040" s="231"/>
      <c r="O1040" s="231"/>
      <c r="P1040" s="231"/>
      <c r="Q1040" s="231"/>
      <c r="R1040" s="231"/>
      <c r="S1040" s="231"/>
      <c r="T1040" s="232"/>
      <c r="AT1040" s="233" t="s">
        <v>247</v>
      </c>
      <c r="AU1040" s="233" t="s">
        <v>83</v>
      </c>
      <c r="AV1040" s="14" t="s">
        <v>83</v>
      </c>
      <c r="AW1040" s="14" t="s">
        <v>37</v>
      </c>
      <c r="AX1040" s="14" t="s">
        <v>22</v>
      </c>
      <c r="AY1040" s="233" t="s">
        <v>236</v>
      </c>
    </row>
    <row r="1041" spans="1:65" s="2" customFormat="1" ht="22.8">
      <c r="A1041" s="36"/>
      <c r="B1041" s="37"/>
      <c r="C1041" s="196" t="s">
        <v>1206</v>
      </c>
      <c r="D1041" s="196" t="s">
        <v>238</v>
      </c>
      <c r="E1041" s="197" t="s">
        <v>1207</v>
      </c>
      <c r="F1041" s="198" t="s">
        <v>1208</v>
      </c>
      <c r="G1041" s="199" t="s">
        <v>463</v>
      </c>
      <c r="H1041" s="200">
        <v>53.9</v>
      </c>
      <c r="I1041" s="201"/>
      <c r="J1041" s="202">
        <f>ROUND(I1041*H1041,2)</f>
        <v>0</v>
      </c>
      <c r="K1041" s="198" t="s">
        <v>242</v>
      </c>
      <c r="L1041" s="41"/>
      <c r="M1041" s="203" t="s">
        <v>20</v>
      </c>
      <c r="N1041" s="204" t="s">
        <v>47</v>
      </c>
      <c r="O1041" s="66"/>
      <c r="P1041" s="205">
        <f>O1041*H1041</f>
        <v>0</v>
      </c>
      <c r="Q1041" s="205">
        <v>1.3634E-2</v>
      </c>
      <c r="R1041" s="205">
        <f>Q1041*H1041</f>
        <v>0.73487259999999999</v>
      </c>
      <c r="S1041" s="205">
        <v>0</v>
      </c>
      <c r="T1041" s="206">
        <f>S1041*H1041</f>
        <v>0</v>
      </c>
      <c r="U1041" s="36"/>
      <c r="V1041" s="36"/>
      <c r="W1041" s="36"/>
      <c r="X1041" s="36"/>
      <c r="Y1041" s="36"/>
      <c r="Z1041" s="36"/>
      <c r="AA1041" s="36"/>
      <c r="AB1041" s="36"/>
      <c r="AC1041" s="36"/>
      <c r="AD1041" s="36"/>
      <c r="AE1041" s="36"/>
      <c r="AR1041" s="207" t="s">
        <v>336</v>
      </c>
      <c r="AT1041" s="207" t="s">
        <v>238</v>
      </c>
      <c r="AU1041" s="207" t="s">
        <v>83</v>
      </c>
      <c r="AY1041" s="19" t="s">
        <v>236</v>
      </c>
      <c r="BE1041" s="208">
        <f>IF(N1041="základní",J1041,0)</f>
        <v>0</v>
      </c>
      <c r="BF1041" s="208">
        <f>IF(N1041="snížená",J1041,0)</f>
        <v>0</v>
      </c>
      <c r="BG1041" s="208">
        <f>IF(N1041="zákl. přenesená",J1041,0)</f>
        <v>0</v>
      </c>
      <c r="BH1041" s="208">
        <f>IF(N1041="sníž. přenesená",J1041,0)</f>
        <v>0</v>
      </c>
      <c r="BI1041" s="208">
        <f>IF(N1041="nulová",J1041,0)</f>
        <v>0</v>
      </c>
      <c r="BJ1041" s="19" t="s">
        <v>22</v>
      </c>
      <c r="BK1041" s="208">
        <f>ROUND(I1041*H1041,2)</f>
        <v>0</v>
      </c>
      <c r="BL1041" s="19" t="s">
        <v>336</v>
      </c>
      <c r="BM1041" s="207" t="s">
        <v>1209</v>
      </c>
    </row>
    <row r="1042" spans="1:65" s="2" customFormat="1" ht="67.2">
      <c r="A1042" s="36"/>
      <c r="B1042" s="37"/>
      <c r="C1042" s="38"/>
      <c r="D1042" s="209" t="s">
        <v>245</v>
      </c>
      <c r="E1042" s="38"/>
      <c r="F1042" s="210" t="s">
        <v>1210</v>
      </c>
      <c r="G1042" s="38"/>
      <c r="H1042" s="38"/>
      <c r="I1042" s="118"/>
      <c r="J1042" s="38"/>
      <c r="K1042" s="38"/>
      <c r="L1042" s="41"/>
      <c r="M1042" s="211"/>
      <c r="N1042" s="212"/>
      <c r="O1042" s="66"/>
      <c r="P1042" s="66"/>
      <c r="Q1042" s="66"/>
      <c r="R1042" s="66"/>
      <c r="S1042" s="66"/>
      <c r="T1042" s="67"/>
      <c r="U1042" s="36"/>
      <c r="V1042" s="36"/>
      <c r="W1042" s="36"/>
      <c r="X1042" s="36"/>
      <c r="Y1042" s="36"/>
      <c r="Z1042" s="36"/>
      <c r="AA1042" s="36"/>
      <c r="AB1042" s="36"/>
      <c r="AC1042" s="36"/>
      <c r="AD1042" s="36"/>
      <c r="AE1042" s="36"/>
      <c r="AT1042" s="19" t="s">
        <v>245</v>
      </c>
      <c r="AU1042" s="19" t="s">
        <v>83</v>
      </c>
    </row>
    <row r="1043" spans="1:65" s="13" customFormat="1" ht="10.199999999999999">
      <c r="B1043" s="213"/>
      <c r="C1043" s="214"/>
      <c r="D1043" s="209" t="s">
        <v>247</v>
      </c>
      <c r="E1043" s="215" t="s">
        <v>20</v>
      </c>
      <c r="F1043" s="216" t="s">
        <v>1211</v>
      </c>
      <c r="G1043" s="214"/>
      <c r="H1043" s="215" t="s">
        <v>20</v>
      </c>
      <c r="I1043" s="217"/>
      <c r="J1043" s="214"/>
      <c r="K1043" s="214"/>
      <c r="L1043" s="218"/>
      <c r="M1043" s="219"/>
      <c r="N1043" s="220"/>
      <c r="O1043" s="220"/>
      <c r="P1043" s="220"/>
      <c r="Q1043" s="220"/>
      <c r="R1043" s="220"/>
      <c r="S1043" s="220"/>
      <c r="T1043" s="221"/>
      <c r="AT1043" s="222" t="s">
        <v>247</v>
      </c>
      <c r="AU1043" s="222" t="s">
        <v>83</v>
      </c>
      <c r="AV1043" s="13" t="s">
        <v>22</v>
      </c>
      <c r="AW1043" s="13" t="s">
        <v>37</v>
      </c>
      <c r="AX1043" s="13" t="s">
        <v>76</v>
      </c>
      <c r="AY1043" s="222" t="s">
        <v>236</v>
      </c>
    </row>
    <row r="1044" spans="1:65" s="14" customFormat="1" ht="10.199999999999999">
      <c r="B1044" s="223"/>
      <c r="C1044" s="224"/>
      <c r="D1044" s="209" t="s">
        <v>247</v>
      </c>
      <c r="E1044" s="225" t="s">
        <v>20</v>
      </c>
      <c r="F1044" s="226" t="s">
        <v>1212</v>
      </c>
      <c r="G1044" s="224"/>
      <c r="H1044" s="227">
        <v>53.9</v>
      </c>
      <c r="I1044" s="228"/>
      <c r="J1044" s="224"/>
      <c r="K1044" s="224"/>
      <c r="L1044" s="229"/>
      <c r="M1044" s="230"/>
      <c r="N1044" s="231"/>
      <c r="O1044" s="231"/>
      <c r="P1044" s="231"/>
      <c r="Q1044" s="231"/>
      <c r="R1044" s="231"/>
      <c r="S1044" s="231"/>
      <c r="T1044" s="232"/>
      <c r="AT1044" s="233" t="s">
        <v>247</v>
      </c>
      <c r="AU1044" s="233" t="s">
        <v>83</v>
      </c>
      <c r="AV1044" s="14" t="s">
        <v>83</v>
      </c>
      <c r="AW1044" s="14" t="s">
        <v>37</v>
      </c>
      <c r="AX1044" s="14" t="s">
        <v>22</v>
      </c>
      <c r="AY1044" s="233" t="s">
        <v>236</v>
      </c>
    </row>
    <row r="1045" spans="1:65" s="2" customFormat="1" ht="11.4">
      <c r="A1045" s="36"/>
      <c r="B1045" s="37"/>
      <c r="C1045" s="196" t="s">
        <v>1213</v>
      </c>
      <c r="D1045" s="196" t="s">
        <v>238</v>
      </c>
      <c r="E1045" s="197" t="s">
        <v>1214</v>
      </c>
      <c r="F1045" s="198" t="s">
        <v>1215</v>
      </c>
      <c r="G1045" s="199" t="s">
        <v>290</v>
      </c>
      <c r="H1045" s="200">
        <v>28</v>
      </c>
      <c r="I1045" s="201"/>
      <c r="J1045" s="202">
        <f>ROUND(I1045*H1045,2)</f>
        <v>0</v>
      </c>
      <c r="K1045" s="198" t="s">
        <v>20</v>
      </c>
      <c r="L1045" s="41"/>
      <c r="M1045" s="203" t="s">
        <v>20</v>
      </c>
      <c r="N1045" s="204" t="s">
        <v>47</v>
      </c>
      <c r="O1045" s="66"/>
      <c r="P1045" s="205">
        <f>O1045*H1045</f>
        <v>0</v>
      </c>
      <c r="Q1045" s="205">
        <v>0</v>
      </c>
      <c r="R1045" s="205">
        <f>Q1045*H1045</f>
        <v>0</v>
      </c>
      <c r="S1045" s="205">
        <v>0</v>
      </c>
      <c r="T1045" s="206">
        <f>S1045*H1045</f>
        <v>0</v>
      </c>
      <c r="U1045" s="36"/>
      <c r="V1045" s="36"/>
      <c r="W1045" s="36"/>
      <c r="X1045" s="36"/>
      <c r="Y1045" s="36"/>
      <c r="Z1045" s="36"/>
      <c r="AA1045" s="36"/>
      <c r="AB1045" s="36"/>
      <c r="AC1045" s="36"/>
      <c r="AD1045" s="36"/>
      <c r="AE1045" s="36"/>
      <c r="AR1045" s="207" t="s">
        <v>336</v>
      </c>
      <c r="AT1045" s="207" t="s">
        <v>238</v>
      </c>
      <c r="AU1045" s="207" t="s">
        <v>83</v>
      </c>
      <c r="AY1045" s="19" t="s">
        <v>236</v>
      </c>
      <c r="BE1045" s="208">
        <f>IF(N1045="základní",J1045,0)</f>
        <v>0</v>
      </c>
      <c r="BF1045" s="208">
        <f>IF(N1045="snížená",J1045,0)</f>
        <v>0</v>
      </c>
      <c r="BG1045" s="208">
        <f>IF(N1045="zákl. přenesená",J1045,0)</f>
        <v>0</v>
      </c>
      <c r="BH1045" s="208">
        <f>IF(N1045="sníž. přenesená",J1045,0)</f>
        <v>0</v>
      </c>
      <c r="BI1045" s="208">
        <f>IF(N1045="nulová",J1045,0)</f>
        <v>0</v>
      </c>
      <c r="BJ1045" s="19" t="s">
        <v>22</v>
      </c>
      <c r="BK1045" s="208">
        <f>ROUND(I1045*H1045,2)</f>
        <v>0</v>
      </c>
      <c r="BL1045" s="19" t="s">
        <v>336</v>
      </c>
      <c r="BM1045" s="207" t="s">
        <v>1216</v>
      </c>
    </row>
    <row r="1046" spans="1:65" s="13" customFormat="1" ht="10.199999999999999">
      <c r="B1046" s="213"/>
      <c r="C1046" s="214"/>
      <c r="D1046" s="209" t="s">
        <v>247</v>
      </c>
      <c r="E1046" s="215" t="s">
        <v>20</v>
      </c>
      <c r="F1046" s="216" t="s">
        <v>1211</v>
      </c>
      <c r="G1046" s="214"/>
      <c r="H1046" s="215" t="s">
        <v>20</v>
      </c>
      <c r="I1046" s="217"/>
      <c r="J1046" s="214"/>
      <c r="K1046" s="214"/>
      <c r="L1046" s="218"/>
      <c r="M1046" s="219"/>
      <c r="N1046" s="220"/>
      <c r="O1046" s="220"/>
      <c r="P1046" s="220"/>
      <c r="Q1046" s="220"/>
      <c r="R1046" s="220"/>
      <c r="S1046" s="220"/>
      <c r="T1046" s="221"/>
      <c r="AT1046" s="222" t="s">
        <v>247</v>
      </c>
      <c r="AU1046" s="222" t="s">
        <v>83</v>
      </c>
      <c r="AV1046" s="13" t="s">
        <v>22</v>
      </c>
      <c r="AW1046" s="13" t="s">
        <v>37</v>
      </c>
      <c r="AX1046" s="13" t="s">
        <v>76</v>
      </c>
      <c r="AY1046" s="222" t="s">
        <v>236</v>
      </c>
    </row>
    <row r="1047" spans="1:65" s="14" customFormat="1" ht="10.199999999999999">
      <c r="B1047" s="223"/>
      <c r="C1047" s="224"/>
      <c r="D1047" s="209" t="s">
        <v>247</v>
      </c>
      <c r="E1047" s="225" t="s">
        <v>20</v>
      </c>
      <c r="F1047" s="226" t="s">
        <v>1217</v>
      </c>
      <c r="G1047" s="224"/>
      <c r="H1047" s="227">
        <v>28</v>
      </c>
      <c r="I1047" s="228"/>
      <c r="J1047" s="224"/>
      <c r="K1047" s="224"/>
      <c r="L1047" s="229"/>
      <c r="M1047" s="230"/>
      <c r="N1047" s="231"/>
      <c r="O1047" s="231"/>
      <c r="P1047" s="231"/>
      <c r="Q1047" s="231"/>
      <c r="R1047" s="231"/>
      <c r="S1047" s="231"/>
      <c r="T1047" s="232"/>
      <c r="AT1047" s="233" t="s">
        <v>247</v>
      </c>
      <c r="AU1047" s="233" t="s">
        <v>83</v>
      </c>
      <c r="AV1047" s="14" t="s">
        <v>83</v>
      </c>
      <c r="AW1047" s="14" t="s">
        <v>37</v>
      </c>
      <c r="AX1047" s="14" t="s">
        <v>22</v>
      </c>
      <c r="AY1047" s="233" t="s">
        <v>236</v>
      </c>
    </row>
    <row r="1048" spans="1:65" s="2" customFormat="1" ht="22.8">
      <c r="A1048" s="36"/>
      <c r="B1048" s="37"/>
      <c r="C1048" s="196" t="s">
        <v>1218</v>
      </c>
      <c r="D1048" s="196" t="s">
        <v>238</v>
      </c>
      <c r="E1048" s="197" t="s">
        <v>1219</v>
      </c>
      <c r="F1048" s="198" t="s">
        <v>1220</v>
      </c>
      <c r="G1048" s="199" t="s">
        <v>463</v>
      </c>
      <c r="H1048" s="200">
        <v>25</v>
      </c>
      <c r="I1048" s="201"/>
      <c r="J1048" s="202">
        <f>ROUND(I1048*H1048,2)</f>
        <v>0</v>
      </c>
      <c r="K1048" s="198" t="s">
        <v>242</v>
      </c>
      <c r="L1048" s="41"/>
      <c r="M1048" s="203" t="s">
        <v>20</v>
      </c>
      <c r="N1048" s="204" t="s">
        <v>47</v>
      </c>
      <c r="O1048" s="66"/>
      <c r="P1048" s="205">
        <f>O1048*H1048</f>
        <v>0</v>
      </c>
      <c r="Q1048" s="205">
        <v>0</v>
      </c>
      <c r="R1048" s="205">
        <f>Q1048*H1048</f>
        <v>0</v>
      </c>
      <c r="S1048" s="205">
        <v>0</v>
      </c>
      <c r="T1048" s="206">
        <f>S1048*H1048</f>
        <v>0</v>
      </c>
      <c r="U1048" s="36"/>
      <c r="V1048" s="36"/>
      <c r="W1048" s="36"/>
      <c r="X1048" s="36"/>
      <c r="Y1048" s="36"/>
      <c r="Z1048" s="36"/>
      <c r="AA1048" s="36"/>
      <c r="AB1048" s="36"/>
      <c r="AC1048" s="36"/>
      <c r="AD1048" s="36"/>
      <c r="AE1048" s="36"/>
      <c r="AR1048" s="207" t="s">
        <v>336</v>
      </c>
      <c r="AT1048" s="207" t="s">
        <v>238</v>
      </c>
      <c r="AU1048" s="207" t="s">
        <v>83</v>
      </c>
      <c r="AY1048" s="19" t="s">
        <v>236</v>
      </c>
      <c r="BE1048" s="208">
        <f>IF(N1048="základní",J1048,0)</f>
        <v>0</v>
      </c>
      <c r="BF1048" s="208">
        <f>IF(N1048="snížená",J1048,0)</f>
        <v>0</v>
      </c>
      <c r="BG1048" s="208">
        <f>IF(N1048="zákl. přenesená",J1048,0)</f>
        <v>0</v>
      </c>
      <c r="BH1048" s="208">
        <f>IF(N1048="sníž. přenesená",J1048,0)</f>
        <v>0</v>
      </c>
      <c r="BI1048" s="208">
        <f>IF(N1048="nulová",J1048,0)</f>
        <v>0</v>
      </c>
      <c r="BJ1048" s="19" t="s">
        <v>22</v>
      </c>
      <c r="BK1048" s="208">
        <f>ROUND(I1048*H1048,2)</f>
        <v>0</v>
      </c>
      <c r="BL1048" s="19" t="s">
        <v>336</v>
      </c>
      <c r="BM1048" s="207" t="s">
        <v>1221</v>
      </c>
    </row>
    <row r="1049" spans="1:65" s="13" customFormat="1" ht="10.199999999999999">
      <c r="B1049" s="213"/>
      <c r="C1049" s="214"/>
      <c r="D1049" s="209" t="s">
        <v>247</v>
      </c>
      <c r="E1049" s="215" t="s">
        <v>20</v>
      </c>
      <c r="F1049" s="216" t="s">
        <v>1128</v>
      </c>
      <c r="G1049" s="214"/>
      <c r="H1049" s="215" t="s">
        <v>20</v>
      </c>
      <c r="I1049" s="217"/>
      <c r="J1049" s="214"/>
      <c r="K1049" s="214"/>
      <c r="L1049" s="218"/>
      <c r="M1049" s="219"/>
      <c r="N1049" s="220"/>
      <c r="O1049" s="220"/>
      <c r="P1049" s="220"/>
      <c r="Q1049" s="220"/>
      <c r="R1049" s="220"/>
      <c r="S1049" s="220"/>
      <c r="T1049" s="221"/>
      <c r="AT1049" s="222" t="s">
        <v>247</v>
      </c>
      <c r="AU1049" s="222" t="s">
        <v>83</v>
      </c>
      <c r="AV1049" s="13" t="s">
        <v>22</v>
      </c>
      <c r="AW1049" s="13" t="s">
        <v>37</v>
      </c>
      <c r="AX1049" s="13" t="s">
        <v>76</v>
      </c>
      <c r="AY1049" s="222" t="s">
        <v>236</v>
      </c>
    </row>
    <row r="1050" spans="1:65" s="14" customFormat="1" ht="10.199999999999999">
      <c r="B1050" s="223"/>
      <c r="C1050" s="224"/>
      <c r="D1050" s="209" t="s">
        <v>247</v>
      </c>
      <c r="E1050" s="225" t="s">
        <v>20</v>
      </c>
      <c r="F1050" s="226" t="s">
        <v>1222</v>
      </c>
      <c r="G1050" s="224"/>
      <c r="H1050" s="227">
        <v>11</v>
      </c>
      <c r="I1050" s="228"/>
      <c r="J1050" s="224"/>
      <c r="K1050" s="224"/>
      <c r="L1050" s="229"/>
      <c r="M1050" s="230"/>
      <c r="N1050" s="231"/>
      <c r="O1050" s="231"/>
      <c r="P1050" s="231"/>
      <c r="Q1050" s="231"/>
      <c r="R1050" s="231"/>
      <c r="S1050" s="231"/>
      <c r="T1050" s="232"/>
      <c r="AT1050" s="233" t="s">
        <v>247</v>
      </c>
      <c r="AU1050" s="233" t="s">
        <v>83</v>
      </c>
      <c r="AV1050" s="14" t="s">
        <v>83</v>
      </c>
      <c r="AW1050" s="14" t="s">
        <v>37</v>
      </c>
      <c r="AX1050" s="14" t="s">
        <v>76</v>
      </c>
      <c r="AY1050" s="233" t="s">
        <v>236</v>
      </c>
    </row>
    <row r="1051" spans="1:65" s="13" customFormat="1" ht="10.199999999999999">
      <c r="B1051" s="213"/>
      <c r="C1051" s="214"/>
      <c r="D1051" s="209" t="s">
        <v>247</v>
      </c>
      <c r="E1051" s="215" t="s">
        <v>20</v>
      </c>
      <c r="F1051" s="216" t="s">
        <v>1130</v>
      </c>
      <c r="G1051" s="214"/>
      <c r="H1051" s="215" t="s">
        <v>20</v>
      </c>
      <c r="I1051" s="217"/>
      <c r="J1051" s="214"/>
      <c r="K1051" s="214"/>
      <c r="L1051" s="218"/>
      <c r="M1051" s="219"/>
      <c r="N1051" s="220"/>
      <c r="O1051" s="220"/>
      <c r="P1051" s="220"/>
      <c r="Q1051" s="220"/>
      <c r="R1051" s="220"/>
      <c r="S1051" s="220"/>
      <c r="T1051" s="221"/>
      <c r="AT1051" s="222" t="s">
        <v>247</v>
      </c>
      <c r="AU1051" s="222" t="s">
        <v>83</v>
      </c>
      <c r="AV1051" s="13" t="s">
        <v>22</v>
      </c>
      <c r="AW1051" s="13" t="s">
        <v>37</v>
      </c>
      <c r="AX1051" s="13" t="s">
        <v>76</v>
      </c>
      <c r="AY1051" s="222" t="s">
        <v>236</v>
      </c>
    </row>
    <row r="1052" spans="1:65" s="14" customFormat="1" ht="10.199999999999999">
      <c r="B1052" s="223"/>
      <c r="C1052" s="224"/>
      <c r="D1052" s="209" t="s">
        <v>247</v>
      </c>
      <c r="E1052" s="225" t="s">
        <v>20</v>
      </c>
      <c r="F1052" s="226" t="s">
        <v>1223</v>
      </c>
      <c r="G1052" s="224"/>
      <c r="H1052" s="227">
        <v>8</v>
      </c>
      <c r="I1052" s="228"/>
      <c r="J1052" s="224"/>
      <c r="K1052" s="224"/>
      <c r="L1052" s="229"/>
      <c r="M1052" s="230"/>
      <c r="N1052" s="231"/>
      <c r="O1052" s="231"/>
      <c r="P1052" s="231"/>
      <c r="Q1052" s="231"/>
      <c r="R1052" s="231"/>
      <c r="S1052" s="231"/>
      <c r="T1052" s="232"/>
      <c r="AT1052" s="233" t="s">
        <v>247</v>
      </c>
      <c r="AU1052" s="233" t="s">
        <v>83</v>
      </c>
      <c r="AV1052" s="14" t="s">
        <v>83</v>
      </c>
      <c r="AW1052" s="14" t="s">
        <v>37</v>
      </c>
      <c r="AX1052" s="14" t="s">
        <v>76</v>
      </c>
      <c r="AY1052" s="233" t="s">
        <v>236</v>
      </c>
    </row>
    <row r="1053" spans="1:65" s="13" customFormat="1" ht="10.199999999999999">
      <c r="B1053" s="213"/>
      <c r="C1053" s="214"/>
      <c r="D1053" s="209" t="s">
        <v>247</v>
      </c>
      <c r="E1053" s="215" t="s">
        <v>20</v>
      </c>
      <c r="F1053" s="216" t="s">
        <v>1130</v>
      </c>
      <c r="G1053" s="214"/>
      <c r="H1053" s="215" t="s">
        <v>20</v>
      </c>
      <c r="I1053" s="217"/>
      <c r="J1053" s="214"/>
      <c r="K1053" s="214"/>
      <c r="L1053" s="218"/>
      <c r="M1053" s="219"/>
      <c r="N1053" s="220"/>
      <c r="O1053" s="220"/>
      <c r="P1053" s="220"/>
      <c r="Q1053" s="220"/>
      <c r="R1053" s="220"/>
      <c r="S1053" s="220"/>
      <c r="T1053" s="221"/>
      <c r="AT1053" s="222" t="s">
        <v>247</v>
      </c>
      <c r="AU1053" s="222" t="s">
        <v>83</v>
      </c>
      <c r="AV1053" s="13" t="s">
        <v>22</v>
      </c>
      <c r="AW1053" s="13" t="s">
        <v>37</v>
      </c>
      <c r="AX1053" s="13" t="s">
        <v>76</v>
      </c>
      <c r="AY1053" s="222" t="s">
        <v>236</v>
      </c>
    </row>
    <row r="1054" spans="1:65" s="14" customFormat="1" ht="10.199999999999999">
      <c r="B1054" s="223"/>
      <c r="C1054" s="224"/>
      <c r="D1054" s="209" t="s">
        <v>247</v>
      </c>
      <c r="E1054" s="225" t="s">
        <v>20</v>
      </c>
      <c r="F1054" s="226" t="s">
        <v>1224</v>
      </c>
      <c r="G1054" s="224"/>
      <c r="H1054" s="227">
        <v>6</v>
      </c>
      <c r="I1054" s="228"/>
      <c r="J1054" s="224"/>
      <c r="K1054" s="224"/>
      <c r="L1054" s="229"/>
      <c r="M1054" s="230"/>
      <c r="N1054" s="231"/>
      <c r="O1054" s="231"/>
      <c r="P1054" s="231"/>
      <c r="Q1054" s="231"/>
      <c r="R1054" s="231"/>
      <c r="S1054" s="231"/>
      <c r="T1054" s="232"/>
      <c r="AT1054" s="233" t="s">
        <v>247</v>
      </c>
      <c r="AU1054" s="233" t="s">
        <v>83</v>
      </c>
      <c r="AV1054" s="14" t="s">
        <v>83</v>
      </c>
      <c r="AW1054" s="14" t="s">
        <v>37</v>
      </c>
      <c r="AX1054" s="14" t="s">
        <v>76</v>
      </c>
      <c r="AY1054" s="233" t="s">
        <v>236</v>
      </c>
    </row>
    <row r="1055" spans="1:65" s="16" customFormat="1" ht="10.199999999999999">
      <c r="B1055" s="245"/>
      <c r="C1055" s="246"/>
      <c r="D1055" s="209" t="s">
        <v>247</v>
      </c>
      <c r="E1055" s="247" t="s">
        <v>20</v>
      </c>
      <c r="F1055" s="248" t="s">
        <v>309</v>
      </c>
      <c r="G1055" s="246"/>
      <c r="H1055" s="249">
        <v>25</v>
      </c>
      <c r="I1055" s="250"/>
      <c r="J1055" s="246"/>
      <c r="K1055" s="246"/>
      <c r="L1055" s="251"/>
      <c r="M1055" s="252"/>
      <c r="N1055" s="253"/>
      <c r="O1055" s="253"/>
      <c r="P1055" s="253"/>
      <c r="Q1055" s="253"/>
      <c r="R1055" s="253"/>
      <c r="S1055" s="253"/>
      <c r="T1055" s="254"/>
      <c r="AT1055" s="255" t="s">
        <v>247</v>
      </c>
      <c r="AU1055" s="255" t="s">
        <v>83</v>
      </c>
      <c r="AV1055" s="16" t="s">
        <v>243</v>
      </c>
      <c r="AW1055" s="16" t="s">
        <v>37</v>
      </c>
      <c r="AX1055" s="16" t="s">
        <v>22</v>
      </c>
      <c r="AY1055" s="255" t="s">
        <v>236</v>
      </c>
    </row>
    <row r="1056" spans="1:65" s="2" customFormat="1" ht="22.8">
      <c r="A1056" s="36"/>
      <c r="B1056" s="37"/>
      <c r="C1056" s="256" t="s">
        <v>1225</v>
      </c>
      <c r="D1056" s="256" t="s">
        <v>482</v>
      </c>
      <c r="E1056" s="257" t="s">
        <v>1226</v>
      </c>
      <c r="F1056" s="258" t="s">
        <v>1227</v>
      </c>
      <c r="G1056" s="259" t="s">
        <v>241</v>
      </c>
      <c r="H1056" s="260">
        <v>9.9000000000000005E-2</v>
      </c>
      <c r="I1056" s="261"/>
      <c r="J1056" s="262">
        <f>ROUND(I1056*H1056,2)</f>
        <v>0</v>
      </c>
      <c r="K1056" s="258" t="s">
        <v>242</v>
      </c>
      <c r="L1056" s="263"/>
      <c r="M1056" s="264" t="s">
        <v>20</v>
      </c>
      <c r="N1056" s="265" t="s">
        <v>47</v>
      </c>
      <c r="O1056" s="66"/>
      <c r="P1056" s="205">
        <f>O1056*H1056</f>
        <v>0</v>
      </c>
      <c r="Q1056" s="205">
        <v>0.44</v>
      </c>
      <c r="R1056" s="205">
        <f>Q1056*H1056</f>
        <v>4.3560000000000001E-2</v>
      </c>
      <c r="S1056" s="205">
        <v>0</v>
      </c>
      <c r="T1056" s="206">
        <f>S1056*H1056</f>
        <v>0</v>
      </c>
      <c r="U1056" s="36"/>
      <c r="V1056" s="36"/>
      <c r="W1056" s="36"/>
      <c r="X1056" s="36"/>
      <c r="Y1056" s="36"/>
      <c r="Z1056" s="36"/>
      <c r="AA1056" s="36"/>
      <c r="AB1056" s="36"/>
      <c r="AC1056" s="36"/>
      <c r="AD1056" s="36"/>
      <c r="AE1056" s="36"/>
      <c r="AR1056" s="207" t="s">
        <v>455</v>
      </c>
      <c r="AT1056" s="207" t="s">
        <v>482</v>
      </c>
      <c r="AU1056" s="207" t="s">
        <v>83</v>
      </c>
      <c r="AY1056" s="19" t="s">
        <v>236</v>
      </c>
      <c r="BE1056" s="208">
        <f>IF(N1056="základní",J1056,0)</f>
        <v>0</v>
      </c>
      <c r="BF1056" s="208">
        <f>IF(N1056="snížená",J1056,0)</f>
        <v>0</v>
      </c>
      <c r="BG1056" s="208">
        <f>IF(N1056="zákl. přenesená",J1056,0)</f>
        <v>0</v>
      </c>
      <c r="BH1056" s="208">
        <f>IF(N1056="sníž. přenesená",J1056,0)</f>
        <v>0</v>
      </c>
      <c r="BI1056" s="208">
        <f>IF(N1056="nulová",J1056,0)</f>
        <v>0</v>
      </c>
      <c r="BJ1056" s="19" t="s">
        <v>22</v>
      </c>
      <c r="BK1056" s="208">
        <f>ROUND(I1056*H1056,2)</f>
        <v>0</v>
      </c>
      <c r="BL1056" s="19" t="s">
        <v>336</v>
      </c>
      <c r="BM1056" s="207" t="s">
        <v>1228</v>
      </c>
    </row>
    <row r="1057" spans="1:65" s="14" customFormat="1" ht="10.199999999999999">
      <c r="B1057" s="223"/>
      <c r="C1057" s="224"/>
      <c r="D1057" s="209" t="s">
        <v>247</v>
      </c>
      <c r="E1057" s="225" t="s">
        <v>20</v>
      </c>
      <c r="F1057" s="226" t="s">
        <v>1229</v>
      </c>
      <c r="G1057" s="224"/>
      <c r="H1057" s="227">
        <v>0.09</v>
      </c>
      <c r="I1057" s="228"/>
      <c r="J1057" s="224"/>
      <c r="K1057" s="224"/>
      <c r="L1057" s="229"/>
      <c r="M1057" s="230"/>
      <c r="N1057" s="231"/>
      <c r="O1057" s="231"/>
      <c r="P1057" s="231"/>
      <c r="Q1057" s="231"/>
      <c r="R1057" s="231"/>
      <c r="S1057" s="231"/>
      <c r="T1057" s="232"/>
      <c r="AT1057" s="233" t="s">
        <v>247</v>
      </c>
      <c r="AU1057" s="233" t="s">
        <v>83</v>
      </c>
      <c r="AV1057" s="14" t="s">
        <v>83</v>
      </c>
      <c r="AW1057" s="14" t="s">
        <v>37</v>
      </c>
      <c r="AX1057" s="14" t="s">
        <v>22</v>
      </c>
      <c r="AY1057" s="233" t="s">
        <v>236</v>
      </c>
    </row>
    <row r="1058" spans="1:65" s="14" customFormat="1" ht="10.199999999999999">
      <c r="B1058" s="223"/>
      <c r="C1058" s="224"/>
      <c r="D1058" s="209" t="s">
        <v>247</v>
      </c>
      <c r="E1058" s="224"/>
      <c r="F1058" s="226" t="s">
        <v>1230</v>
      </c>
      <c r="G1058" s="224"/>
      <c r="H1058" s="227">
        <v>9.9000000000000005E-2</v>
      </c>
      <c r="I1058" s="228"/>
      <c r="J1058" s="224"/>
      <c r="K1058" s="224"/>
      <c r="L1058" s="229"/>
      <c r="M1058" s="230"/>
      <c r="N1058" s="231"/>
      <c r="O1058" s="231"/>
      <c r="P1058" s="231"/>
      <c r="Q1058" s="231"/>
      <c r="R1058" s="231"/>
      <c r="S1058" s="231"/>
      <c r="T1058" s="232"/>
      <c r="AT1058" s="233" t="s">
        <v>247</v>
      </c>
      <c r="AU1058" s="233" t="s">
        <v>83</v>
      </c>
      <c r="AV1058" s="14" t="s">
        <v>83</v>
      </c>
      <c r="AW1058" s="14" t="s">
        <v>4</v>
      </c>
      <c r="AX1058" s="14" t="s">
        <v>22</v>
      </c>
      <c r="AY1058" s="233" t="s">
        <v>236</v>
      </c>
    </row>
    <row r="1059" spans="1:65" s="2" customFormat="1" ht="22.8">
      <c r="A1059" s="36"/>
      <c r="B1059" s="37"/>
      <c r="C1059" s="196" t="s">
        <v>1231</v>
      </c>
      <c r="D1059" s="196" t="s">
        <v>238</v>
      </c>
      <c r="E1059" s="197" t="s">
        <v>1232</v>
      </c>
      <c r="F1059" s="198" t="s">
        <v>1233</v>
      </c>
      <c r="G1059" s="199" t="s">
        <v>241</v>
      </c>
      <c r="H1059" s="200">
        <v>1.1719999999999999</v>
      </c>
      <c r="I1059" s="201"/>
      <c r="J1059" s="202">
        <f>ROUND(I1059*H1059,2)</f>
        <v>0</v>
      </c>
      <c r="K1059" s="198" t="s">
        <v>242</v>
      </c>
      <c r="L1059" s="41"/>
      <c r="M1059" s="203" t="s">
        <v>20</v>
      </c>
      <c r="N1059" s="204" t="s">
        <v>47</v>
      </c>
      <c r="O1059" s="66"/>
      <c r="P1059" s="205">
        <f>O1059*H1059</f>
        <v>0</v>
      </c>
      <c r="Q1059" s="205">
        <v>2.3367804999999998E-2</v>
      </c>
      <c r="R1059" s="205">
        <f>Q1059*H1059</f>
        <v>2.7387067459999997E-2</v>
      </c>
      <c r="S1059" s="205">
        <v>0</v>
      </c>
      <c r="T1059" s="206">
        <f>S1059*H1059</f>
        <v>0</v>
      </c>
      <c r="U1059" s="36"/>
      <c r="V1059" s="36"/>
      <c r="W1059" s="36"/>
      <c r="X1059" s="36"/>
      <c r="Y1059" s="36"/>
      <c r="Z1059" s="36"/>
      <c r="AA1059" s="36"/>
      <c r="AB1059" s="36"/>
      <c r="AC1059" s="36"/>
      <c r="AD1059" s="36"/>
      <c r="AE1059" s="36"/>
      <c r="AR1059" s="207" t="s">
        <v>336</v>
      </c>
      <c r="AT1059" s="207" t="s">
        <v>238</v>
      </c>
      <c r="AU1059" s="207" t="s">
        <v>83</v>
      </c>
      <c r="AY1059" s="19" t="s">
        <v>236</v>
      </c>
      <c r="BE1059" s="208">
        <f>IF(N1059="základní",J1059,0)</f>
        <v>0</v>
      </c>
      <c r="BF1059" s="208">
        <f>IF(N1059="snížená",J1059,0)</f>
        <v>0</v>
      </c>
      <c r="BG1059" s="208">
        <f>IF(N1059="zákl. přenesená",J1059,0)</f>
        <v>0</v>
      </c>
      <c r="BH1059" s="208">
        <f>IF(N1059="sníž. přenesená",J1059,0)</f>
        <v>0</v>
      </c>
      <c r="BI1059" s="208">
        <f>IF(N1059="nulová",J1059,0)</f>
        <v>0</v>
      </c>
      <c r="BJ1059" s="19" t="s">
        <v>22</v>
      </c>
      <c r="BK1059" s="208">
        <f>ROUND(I1059*H1059,2)</f>
        <v>0</v>
      </c>
      <c r="BL1059" s="19" t="s">
        <v>336</v>
      </c>
      <c r="BM1059" s="207" t="s">
        <v>1234</v>
      </c>
    </row>
    <row r="1060" spans="1:65" s="2" customFormat="1" ht="86.4">
      <c r="A1060" s="36"/>
      <c r="B1060" s="37"/>
      <c r="C1060" s="38"/>
      <c r="D1060" s="209" t="s">
        <v>245</v>
      </c>
      <c r="E1060" s="38"/>
      <c r="F1060" s="210" t="s">
        <v>1235</v>
      </c>
      <c r="G1060" s="38"/>
      <c r="H1060" s="38"/>
      <c r="I1060" s="118"/>
      <c r="J1060" s="38"/>
      <c r="K1060" s="38"/>
      <c r="L1060" s="41"/>
      <c r="M1060" s="211"/>
      <c r="N1060" s="212"/>
      <c r="O1060" s="66"/>
      <c r="P1060" s="66"/>
      <c r="Q1060" s="66"/>
      <c r="R1060" s="66"/>
      <c r="S1060" s="66"/>
      <c r="T1060" s="67"/>
      <c r="U1060" s="36"/>
      <c r="V1060" s="36"/>
      <c r="W1060" s="36"/>
      <c r="X1060" s="36"/>
      <c r="Y1060" s="36"/>
      <c r="Z1060" s="36"/>
      <c r="AA1060" s="36"/>
      <c r="AB1060" s="36"/>
      <c r="AC1060" s="36"/>
      <c r="AD1060" s="36"/>
      <c r="AE1060" s="36"/>
      <c r="AT1060" s="19" t="s">
        <v>245</v>
      </c>
      <c r="AU1060" s="19" t="s">
        <v>83</v>
      </c>
    </row>
    <row r="1061" spans="1:65" s="13" customFormat="1" ht="10.199999999999999">
      <c r="B1061" s="213"/>
      <c r="C1061" s="214"/>
      <c r="D1061" s="209" t="s">
        <v>247</v>
      </c>
      <c r="E1061" s="215" t="s">
        <v>20</v>
      </c>
      <c r="F1061" s="216" t="s">
        <v>1211</v>
      </c>
      <c r="G1061" s="214"/>
      <c r="H1061" s="215" t="s">
        <v>20</v>
      </c>
      <c r="I1061" s="217"/>
      <c r="J1061" s="214"/>
      <c r="K1061" s="214"/>
      <c r="L1061" s="218"/>
      <c r="M1061" s="219"/>
      <c r="N1061" s="220"/>
      <c r="O1061" s="220"/>
      <c r="P1061" s="220"/>
      <c r="Q1061" s="220"/>
      <c r="R1061" s="220"/>
      <c r="S1061" s="220"/>
      <c r="T1061" s="221"/>
      <c r="AT1061" s="222" t="s">
        <v>247</v>
      </c>
      <c r="AU1061" s="222" t="s">
        <v>83</v>
      </c>
      <c r="AV1061" s="13" t="s">
        <v>22</v>
      </c>
      <c r="AW1061" s="13" t="s">
        <v>37</v>
      </c>
      <c r="AX1061" s="13" t="s">
        <v>76</v>
      </c>
      <c r="AY1061" s="222" t="s">
        <v>236</v>
      </c>
    </row>
    <row r="1062" spans="1:65" s="14" customFormat="1" ht="10.199999999999999">
      <c r="B1062" s="223"/>
      <c r="C1062" s="224"/>
      <c r="D1062" s="209" t="s">
        <v>247</v>
      </c>
      <c r="E1062" s="225" t="s">
        <v>20</v>
      </c>
      <c r="F1062" s="226" t="s">
        <v>1236</v>
      </c>
      <c r="G1062" s="224"/>
      <c r="H1062" s="227">
        <v>1.081</v>
      </c>
      <c r="I1062" s="228"/>
      <c r="J1062" s="224"/>
      <c r="K1062" s="224"/>
      <c r="L1062" s="229"/>
      <c r="M1062" s="230"/>
      <c r="N1062" s="231"/>
      <c r="O1062" s="231"/>
      <c r="P1062" s="231"/>
      <c r="Q1062" s="231"/>
      <c r="R1062" s="231"/>
      <c r="S1062" s="231"/>
      <c r="T1062" s="232"/>
      <c r="AT1062" s="233" t="s">
        <v>247</v>
      </c>
      <c r="AU1062" s="233" t="s">
        <v>83</v>
      </c>
      <c r="AV1062" s="14" t="s">
        <v>83</v>
      </c>
      <c r="AW1062" s="14" t="s">
        <v>37</v>
      </c>
      <c r="AX1062" s="14" t="s">
        <v>76</v>
      </c>
      <c r="AY1062" s="233" t="s">
        <v>236</v>
      </c>
    </row>
    <row r="1063" spans="1:65" s="13" customFormat="1" ht="10.199999999999999">
      <c r="B1063" s="213"/>
      <c r="C1063" s="214"/>
      <c r="D1063" s="209" t="s">
        <v>247</v>
      </c>
      <c r="E1063" s="215" t="s">
        <v>20</v>
      </c>
      <c r="F1063" s="216" t="s">
        <v>1128</v>
      </c>
      <c r="G1063" s="214"/>
      <c r="H1063" s="215" t="s">
        <v>20</v>
      </c>
      <c r="I1063" s="217"/>
      <c r="J1063" s="214"/>
      <c r="K1063" s="214"/>
      <c r="L1063" s="218"/>
      <c r="M1063" s="219"/>
      <c r="N1063" s="220"/>
      <c r="O1063" s="220"/>
      <c r="P1063" s="220"/>
      <c r="Q1063" s="220"/>
      <c r="R1063" s="220"/>
      <c r="S1063" s="220"/>
      <c r="T1063" s="221"/>
      <c r="AT1063" s="222" t="s">
        <v>247</v>
      </c>
      <c r="AU1063" s="222" t="s">
        <v>83</v>
      </c>
      <c r="AV1063" s="13" t="s">
        <v>22</v>
      </c>
      <c r="AW1063" s="13" t="s">
        <v>37</v>
      </c>
      <c r="AX1063" s="13" t="s">
        <v>76</v>
      </c>
      <c r="AY1063" s="222" t="s">
        <v>236</v>
      </c>
    </row>
    <row r="1064" spans="1:65" s="14" customFormat="1" ht="10.199999999999999">
      <c r="B1064" s="223"/>
      <c r="C1064" s="224"/>
      <c r="D1064" s="209" t="s">
        <v>247</v>
      </c>
      <c r="E1064" s="225" t="s">
        <v>20</v>
      </c>
      <c r="F1064" s="226" t="s">
        <v>1237</v>
      </c>
      <c r="G1064" s="224"/>
      <c r="H1064" s="227">
        <v>0.04</v>
      </c>
      <c r="I1064" s="228"/>
      <c r="J1064" s="224"/>
      <c r="K1064" s="224"/>
      <c r="L1064" s="229"/>
      <c r="M1064" s="230"/>
      <c r="N1064" s="231"/>
      <c r="O1064" s="231"/>
      <c r="P1064" s="231"/>
      <c r="Q1064" s="231"/>
      <c r="R1064" s="231"/>
      <c r="S1064" s="231"/>
      <c r="T1064" s="232"/>
      <c r="AT1064" s="233" t="s">
        <v>247</v>
      </c>
      <c r="AU1064" s="233" t="s">
        <v>83</v>
      </c>
      <c r="AV1064" s="14" t="s">
        <v>83</v>
      </c>
      <c r="AW1064" s="14" t="s">
        <v>37</v>
      </c>
      <c r="AX1064" s="14" t="s">
        <v>76</v>
      </c>
      <c r="AY1064" s="233" t="s">
        <v>236</v>
      </c>
    </row>
    <row r="1065" spans="1:65" s="13" customFormat="1" ht="10.199999999999999">
      <c r="B1065" s="213"/>
      <c r="C1065" s="214"/>
      <c r="D1065" s="209" t="s">
        <v>247</v>
      </c>
      <c r="E1065" s="215" t="s">
        <v>20</v>
      </c>
      <c r="F1065" s="216" t="s">
        <v>1130</v>
      </c>
      <c r="G1065" s="214"/>
      <c r="H1065" s="215" t="s">
        <v>20</v>
      </c>
      <c r="I1065" s="217"/>
      <c r="J1065" s="214"/>
      <c r="K1065" s="214"/>
      <c r="L1065" s="218"/>
      <c r="M1065" s="219"/>
      <c r="N1065" s="220"/>
      <c r="O1065" s="220"/>
      <c r="P1065" s="220"/>
      <c r="Q1065" s="220"/>
      <c r="R1065" s="220"/>
      <c r="S1065" s="220"/>
      <c r="T1065" s="221"/>
      <c r="AT1065" s="222" t="s">
        <v>247</v>
      </c>
      <c r="AU1065" s="222" t="s">
        <v>83</v>
      </c>
      <c r="AV1065" s="13" t="s">
        <v>22</v>
      </c>
      <c r="AW1065" s="13" t="s">
        <v>37</v>
      </c>
      <c r="AX1065" s="13" t="s">
        <v>76</v>
      </c>
      <c r="AY1065" s="222" t="s">
        <v>236</v>
      </c>
    </row>
    <row r="1066" spans="1:65" s="14" customFormat="1" ht="10.199999999999999">
      <c r="B1066" s="223"/>
      <c r="C1066" s="224"/>
      <c r="D1066" s="209" t="s">
        <v>247</v>
      </c>
      <c r="E1066" s="225" t="s">
        <v>20</v>
      </c>
      <c r="F1066" s="226" t="s">
        <v>1238</v>
      </c>
      <c r="G1066" s="224"/>
      <c r="H1066" s="227">
        <v>2.9000000000000001E-2</v>
      </c>
      <c r="I1066" s="228"/>
      <c r="J1066" s="224"/>
      <c r="K1066" s="224"/>
      <c r="L1066" s="229"/>
      <c r="M1066" s="230"/>
      <c r="N1066" s="231"/>
      <c r="O1066" s="231"/>
      <c r="P1066" s="231"/>
      <c r="Q1066" s="231"/>
      <c r="R1066" s="231"/>
      <c r="S1066" s="231"/>
      <c r="T1066" s="232"/>
      <c r="AT1066" s="233" t="s">
        <v>247</v>
      </c>
      <c r="AU1066" s="233" t="s">
        <v>83</v>
      </c>
      <c r="AV1066" s="14" t="s">
        <v>83</v>
      </c>
      <c r="AW1066" s="14" t="s">
        <v>37</v>
      </c>
      <c r="AX1066" s="14" t="s">
        <v>76</v>
      </c>
      <c r="AY1066" s="233" t="s">
        <v>236</v>
      </c>
    </row>
    <row r="1067" spans="1:65" s="13" customFormat="1" ht="10.199999999999999">
      <c r="B1067" s="213"/>
      <c r="C1067" s="214"/>
      <c r="D1067" s="209" t="s">
        <v>247</v>
      </c>
      <c r="E1067" s="215" t="s">
        <v>20</v>
      </c>
      <c r="F1067" s="216" t="s">
        <v>1130</v>
      </c>
      <c r="G1067" s="214"/>
      <c r="H1067" s="215" t="s">
        <v>20</v>
      </c>
      <c r="I1067" s="217"/>
      <c r="J1067" s="214"/>
      <c r="K1067" s="214"/>
      <c r="L1067" s="218"/>
      <c r="M1067" s="219"/>
      <c r="N1067" s="220"/>
      <c r="O1067" s="220"/>
      <c r="P1067" s="220"/>
      <c r="Q1067" s="220"/>
      <c r="R1067" s="220"/>
      <c r="S1067" s="220"/>
      <c r="T1067" s="221"/>
      <c r="AT1067" s="222" t="s">
        <v>247</v>
      </c>
      <c r="AU1067" s="222" t="s">
        <v>83</v>
      </c>
      <c r="AV1067" s="13" t="s">
        <v>22</v>
      </c>
      <c r="AW1067" s="13" t="s">
        <v>37</v>
      </c>
      <c r="AX1067" s="13" t="s">
        <v>76</v>
      </c>
      <c r="AY1067" s="222" t="s">
        <v>236</v>
      </c>
    </row>
    <row r="1068" spans="1:65" s="14" customFormat="1" ht="10.199999999999999">
      <c r="B1068" s="223"/>
      <c r="C1068" s="224"/>
      <c r="D1068" s="209" t="s">
        <v>247</v>
      </c>
      <c r="E1068" s="225" t="s">
        <v>20</v>
      </c>
      <c r="F1068" s="226" t="s">
        <v>1239</v>
      </c>
      <c r="G1068" s="224"/>
      <c r="H1068" s="227">
        <v>2.1999999999999999E-2</v>
      </c>
      <c r="I1068" s="228"/>
      <c r="J1068" s="224"/>
      <c r="K1068" s="224"/>
      <c r="L1068" s="229"/>
      <c r="M1068" s="230"/>
      <c r="N1068" s="231"/>
      <c r="O1068" s="231"/>
      <c r="P1068" s="231"/>
      <c r="Q1068" s="231"/>
      <c r="R1068" s="231"/>
      <c r="S1068" s="231"/>
      <c r="T1068" s="232"/>
      <c r="AT1068" s="233" t="s">
        <v>247</v>
      </c>
      <c r="AU1068" s="233" t="s">
        <v>83</v>
      </c>
      <c r="AV1068" s="14" t="s">
        <v>83</v>
      </c>
      <c r="AW1068" s="14" t="s">
        <v>37</v>
      </c>
      <c r="AX1068" s="14" t="s">
        <v>76</v>
      </c>
      <c r="AY1068" s="233" t="s">
        <v>236</v>
      </c>
    </row>
    <row r="1069" spans="1:65" s="16" customFormat="1" ht="10.199999999999999">
      <c r="B1069" s="245"/>
      <c r="C1069" s="246"/>
      <c r="D1069" s="209" t="s">
        <v>247</v>
      </c>
      <c r="E1069" s="247" t="s">
        <v>20</v>
      </c>
      <c r="F1069" s="248" t="s">
        <v>309</v>
      </c>
      <c r="G1069" s="246"/>
      <c r="H1069" s="249">
        <v>1.1719999999999999</v>
      </c>
      <c r="I1069" s="250"/>
      <c r="J1069" s="246"/>
      <c r="K1069" s="246"/>
      <c r="L1069" s="251"/>
      <c r="M1069" s="252"/>
      <c r="N1069" s="253"/>
      <c r="O1069" s="253"/>
      <c r="P1069" s="253"/>
      <c r="Q1069" s="253"/>
      <c r="R1069" s="253"/>
      <c r="S1069" s="253"/>
      <c r="T1069" s="254"/>
      <c r="AT1069" s="255" t="s">
        <v>247</v>
      </c>
      <c r="AU1069" s="255" t="s">
        <v>83</v>
      </c>
      <c r="AV1069" s="16" t="s">
        <v>243</v>
      </c>
      <c r="AW1069" s="16" t="s">
        <v>37</v>
      </c>
      <c r="AX1069" s="16" t="s">
        <v>22</v>
      </c>
      <c r="AY1069" s="255" t="s">
        <v>236</v>
      </c>
    </row>
    <row r="1070" spans="1:65" s="2" customFormat="1" ht="22.8">
      <c r="A1070" s="36"/>
      <c r="B1070" s="37"/>
      <c r="C1070" s="196" t="s">
        <v>1240</v>
      </c>
      <c r="D1070" s="196" t="s">
        <v>238</v>
      </c>
      <c r="E1070" s="197" t="s">
        <v>1241</v>
      </c>
      <c r="F1070" s="198" t="s">
        <v>1242</v>
      </c>
      <c r="G1070" s="199" t="s">
        <v>328</v>
      </c>
      <c r="H1070" s="200">
        <v>15</v>
      </c>
      <c r="I1070" s="201"/>
      <c r="J1070" s="202">
        <f>ROUND(I1070*H1070,2)</f>
        <v>0</v>
      </c>
      <c r="K1070" s="198" t="s">
        <v>242</v>
      </c>
      <c r="L1070" s="41"/>
      <c r="M1070" s="203" t="s">
        <v>20</v>
      </c>
      <c r="N1070" s="204" t="s">
        <v>47</v>
      </c>
      <c r="O1070" s="66"/>
      <c r="P1070" s="205">
        <f>O1070*H1070</f>
        <v>0</v>
      </c>
      <c r="Q1070" s="205">
        <v>9.4750000000000008E-3</v>
      </c>
      <c r="R1070" s="205">
        <f>Q1070*H1070</f>
        <v>0.142125</v>
      </c>
      <c r="S1070" s="205">
        <v>0</v>
      </c>
      <c r="T1070" s="206">
        <f>S1070*H1070</f>
        <v>0</v>
      </c>
      <c r="U1070" s="36"/>
      <c r="V1070" s="36"/>
      <c r="W1070" s="36"/>
      <c r="X1070" s="36"/>
      <c r="Y1070" s="36"/>
      <c r="Z1070" s="36"/>
      <c r="AA1070" s="36"/>
      <c r="AB1070" s="36"/>
      <c r="AC1070" s="36"/>
      <c r="AD1070" s="36"/>
      <c r="AE1070" s="36"/>
      <c r="AR1070" s="207" t="s">
        <v>336</v>
      </c>
      <c r="AT1070" s="207" t="s">
        <v>238</v>
      </c>
      <c r="AU1070" s="207" t="s">
        <v>83</v>
      </c>
      <c r="AY1070" s="19" t="s">
        <v>236</v>
      </c>
      <c r="BE1070" s="208">
        <f>IF(N1070="základní",J1070,0)</f>
        <v>0</v>
      </c>
      <c r="BF1070" s="208">
        <f>IF(N1070="snížená",J1070,0)</f>
        <v>0</v>
      </c>
      <c r="BG1070" s="208">
        <f>IF(N1070="zákl. přenesená",J1070,0)</f>
        <v>0</v>
      </c>
      <c r="BH1070" s="208">
        <f>IF(N1070="sníž. přenesená",J1070,0)</f>
        <v>0</v>
      </c>
      <c r="BI1070" s="208">
        <f>IF(N1070="nulová",J1070,0)</f>
        <v>0</v>
      </c>
      <c r="BJ1070" s="19" t="s">
        <v>22</v>
      </c>
      <c r="BK1070" s="208">
        <f>ROUND(I1070*H1070,2)</f>
        <v>0</v>
      </c>
      <c r="BL1070" s="19" t="s">
        <v>336</v>
      </c>
      <c r="BM1070" s="207" t="s">
        <v>1243</v>
      </c>
    </row>
    <row r="1071" spans="1:65" s="2" customFormat="1" ht="144">
      <c r="A1071" s="36"/>
      <c r="B1071" s="37"/>
      <c r="C1071" s="38"/>
      <c r="D1071" s="209" t="s">
        <v>245</v>
      </c>
      <c r="E1071" s="38"/>
      <c r="F1071" s="210" t="s">
        <v>1244</v>
      </c>
      <c r="G1071" s="38"/>
      <c r="H1071" s="38"/>
      <c r="I1071" s="118"/>
      <c r="J1071" s="38"/>
      <c r="K1071" s="38"/>
      <c r="L1071" s="41"/>
      <c r="M1071" s="211"/>
      <c r="N1071" s="212"/>
      <c r="O1071" s="66"/>
      <c r="P1071" s="66"/>
      <c r="Q1071" s="66"/>
      <c r="R1071" s="66"/>
      <c r="S1071" s="66"/>
      <c r="T1071" s="67"/>
      <c r="U1071" s="36"/>
      <c r="V1071" s="36"/>
      <c r="W1071" s="36"/>
      <c r="X1071" s="36"/>
      <c r="Y1071" s="36"/>
      <c r="Z1071" s="36"/>
      <c r="AA1071" s="36"/>
      <c r="AB1071" s="36"/>
      <c r="AC1071" s="36"/>
      <c r="AD1071" s="36"/>
      <c r="AE1071" s="36"/>
      <c r="AT1071" s="19" t="s">
        <v>245</v>
      </c>
      <c r="AU1071" s="19" t="s">
        <v>83</v>
      </c>
    </row>
    <row r="1072" spans="1:65" s="13" customFormat="1" ht="10.199999999999999">
      <c r="B1072" s="213"/>
      <c r="C1072" s="214"/>
      <c r="D1072" s="209" t="s">
        <v>247</v>
      </c>
      <c r="E1072" s="215" t="s">
        <v>20</v>
      </c>
      <c r="F1072" s="216" t="s">
        <v>1245</v>
      </c>
      <c r="G1072" s="214"/>
      <c r="H1072" s="215" t="s">
        <v>20</v>
      </c>
      <c r="I1072" s="217"/>
      <c r="J1072" s="214"/>
      <c r="K1072" s="214"/>
      <c r="L1072" s="218"/>
      <c r="M1072" s="219"/>
      <c r="N1072" s="220"/>
      <c r="O1072" s="220"/>
      <c r="P1072" s="220"/>
      <c r="Q1072" s="220"/>
      <c r="R1072" s="220"/>
      <c r="S1072" s="220"/>
      <c r="T1072" s="221"/>
      <c r="AT1072" s="222" t="s">
        <v>247</v>
      </c>
      <c r="AU1072" s="222" t="s">
        <v>83</v>
      </c>
      <c r="AV1072" s="13" t="s">
        <v>22</v>
      </c>
      <c r="AW1072" s="13" t="s">
        <v>37</v>
      </c>
      <c r="AX1072" s="13" t="s">
        <v>76</v>
      </c>
      <c r="AY1072" s="222" t="s">
        <v>236</v>
      </c>
    </row>
    <row r="1073" spans="1:65" s="14" customFormat="1" ht="10.199999999999999">
      <c r="B1073" s="223"/>
      <c r="C1073" s="224"/>
      <c r="D1073" s="209" t="s">
        <v>247</v>
      </c>
      <c r="E1073" s="225" t="s">
        <v>20</v>
      </c>
      <c r="F1073" s="226" t="s">
        <v>450</v>
      </c>
      <c r="G1073" s="224"/>
      <c r="H1073" s="227">
        <v>15</v>
      </c>
      <c r="I1073" s="228"/>
      <c r="J1073" s="224"/>
      <c r="K1073" s="224"/>
      <c r="L1073" s="229"/>
      <c r="M1073" s="230"/>
      <c r="N1073" s="231"/>
      <c r="O1073" s="231"/>
      <c r="P1073" s="231"/>
      <c r="Q1073" s="231"/>
      <c r="R1073" s="231"/>
      <c r="S1073" s="231"/>
      <c r="T1073" s="232"/>
      <c r="AT1073" s="233" t="s">
        <v>247</v>
      </c>
      <c r="AU1073" s="233" t="s">
        <v>83</v>
      </c>
      <c r="AV1073" s="14" t="s">
        <v>83</v>
      </c>
      <c r="AW1073" s="14" t="s">
        <v>37</v>
      </c>
      <c r="AX1073" s="14" t="s">
        <v>22</v>
      </c>
      <c r="AY1073" s="233" t="s">
        <v>236</v>
      </c>
    </row>
    <row r="1074" spans="1:65" s="2" customFormat="1" ht="22.8">
      <c r="A1074" s="36"/>
      <c r="B1074" s="37"/>
      <c r="C1074" s="196" t="s">
        <v>1246</v>
      </c>
      <c r="D1074" s="196" t="s">
        <v>238</v>
      </c>
      <c r="E1074" s="197" t="s">
        <v>1247</v>
      </c>
      <c r="F1074" s="198" t="s">
        <v>1248</v>
      </c>
      <c r="G1074" s="199" t="s">
        <v>328</v>
      </c>
      <c r="H1074" s="200">
        <v>8.3000000000000007</v>
      </c>
      <c r="I1074" s="201"/>
      <c r="J1074" s="202">
        <f>ROUND(I1074*H1074,2)</f>
        <v>0</v>
      </c>
      <c r="K1074" s="198" t="s">
        <v>20</v>
      </c>
      <c r="L1074" s="41"/>
      <c r="M1074" s="203" t="s">
        <v>20</v>
      </c>
      <c r="N1074" s="204" t="s">
        <v>47</v>
      </c>
      <c r="O1074" s="66"/>
      <c r="P1074" s="205">
        <f>O1074*H1074</f>
        <v>0</v>
      </c>
      <c r="Q1074" s="205">
        <v>1.3429999999999999E-2</v>
      </c>
      <c r="R1074" s="205">
        <f>Q1074*H1074</f>
        <v>0.111469</v>
      </c>
      <c r="S1074" s="205">
        <v>0</v>
      </c>
      <c r="T1074" s="206">
        <f>S1074*H1074</f>
        <v>0</v>
      </c>
      <c r="U1074" s="36"/>
      <c r="V1074" s="36"/>
      <c r="W1074" s="36"/>
      <c r="X1074" s="36"/>
      <c r="Y1074" s="36"/>
      <c r="Z1074" s="36"/>
      <c r="AA1074" s="36"/>
      <c r="AB1074" s="36"/>
      <c r="AC1074" s="36"/>
      <c r="AD1074" s="36"/>
      <c r="AE1074" s="36"/>
      <c r="AR1074" s="207" t="s">
        <v>336</v>
      </c>
      <c r="AT1074" s="207" t="s">
        <v>238</v>
      </c>
      <c r="AU1074" s="207" t="s">
        <v>83</v>
      </c>
      <c r="AY1074" s="19" t="s">
        <v>236</v>
      </c>
      <c r="BE1074" s="208">
        <f>IF(N1074="základní",J1074,0)</f>
        <v>0</v>
      </c>
      <c r="BF1074" s="208">
        <f>IF(N1074="snížená",J1074,0)</f>
        <v>0</v>
      </c>
      <c r="BG1074" s="208">
        <f>IF(N1074="zákl. přenesená",J1074,0)</f>
        <v>0</v>
      </c>
      <c r="BH1074" s="208">
        <f>IF(N1074="sníž. přenesená",J1074,0)</f>
        <v>0</v>
      </c>
      <c r="BI1074" s="208">
        <f>IF(N1074="nulová",J1074,0)</f>
        <v>0</v>
      </c>
      <c r="BJ1074" s="19" t="s">
        <v>22</v>
      </c>
      <c r="BK1074" s="208">
        <f>ROUND(I1074*H1074,2)</f>
        <v>0</v>
      </c>
      <c r="BL1074" s="19" t="s">
        <v>336</v>
      </c>
      <c r="BM1074" s="207" t="s">
        <v>1249</v>
      </c>
    </row>
    <row r="1075" spans="1:65" s="13" customFormat="1" ht="10.199999999999999">
      <c r="B1075" s="213"/>
      <c r="C1075" s="214"/>
      <c r="D1075" s="209" t="s">
        <v>247</v>
      </c>
      <c r="E1075" s="215" t="s">
        <v>20</v>
      </c>
      <c r="F1075" s="216" t="s">
        <v>1128</v>
      </c>
      <c r="G1075" s="214"/>
      <c r="H1075" s="215" t="s">
        <v>20</v>
      </c>
      <c r="I1075" s="217"/>
      <c r="J1075" s="214"/>
      <c r="K1075" s="214"/>
      <c r="L1075" s="218"/>
      <c r="M1075" s="219"/>
      <c r="N1075" s="220"/>
      <c r="O1075" s="220"/>
      <c r="P1075" s="220"/>
      <c r="Q1075" s="220"/>
      <c r="R1075" s="220"/>
      <c r="S1075" s="220"/>
      <c r="T1075" s="221"/>
      <c r="AT1075" s="222" t="s">
        <v>247</v>
      </c>
      <c r="AU1075" s="222" t="s">
        <v>83</v>
      </c>
      <c r="AV1075" s="13" t="s">
        <v>22</v>
      </c>
      <c r="AW1075" s="13" t="s">
        <v>37</v>
      </c>
      <c r="AX1075" s="13" t="s">
        <v>76</v>
      </c>
      <c r="AY1075" s="222" t="s">
        <v>236</v>
      </c>
    </row>
    <row r="1076" spans="1:65" s="14" customFormat="1" ht="10.199999999999999">
      <c r="B1076" s="223"/>
      <c r="C1076" s="224"/>
      <c r="D1076" s="209" t="s">
        <v>247</v>
      </c>
      <c r="E1076" s="225" t="s">
        <v>20</v>
      </c>
      <c r="F1076" s="226" t="s">
        <v>1250</v>
      </c>
      <c r="G1076" s="224"/>
      <c r="H1076" s="227">
        <v>3.5</v>
      </c>
      <c r="I1076" s="228"/>
      <c r="J1076" s="224"/>
      <c r="K1076" s="224"/>
      <c r="L1076" s="229"/>
      <c r="M1076" s="230"/>
      <c r="N1076" s="231"/>
      <c r="O1076" s="231"/>
      <c r="P1076" s="231"/>
      <c r="Q1076" s="231"/>
      <c r="R1076" s="231"/>
      <c r="S1076" s="231"/>
      <c r="T1076" s="232"/>
      <c r="AT1076" s="233" t="s">
        <v>247</v>
      </c>
      <c r="AU1076" s="233" t="s">
        <v>83</v>
      </c>
      <c r="AV1076" s="14" t="s">
        <v>83</v>
      </c>
      <c r="AW1076" s="14" t="s">
        <v>37</v>
      </c>
      <c r="AX1076" s="14" t="s">
        <v>76</v>
      </c>
      <c r="AY1076" s="233" t="s">
        <v>236</v>
      </c>
    </row>
    <row r="1077" spans="1:65" s="13" customFormat="1" ht="10.199999999999999">
      <c r="B1077" s="213"/>
      <c r="C1077" s="214"/>
      <c r="D1077" s="209" t="s">
        <v>247</v>
      </c>
      <c r="E1077" s="215" t="s">
        <v>20</v>
      </c>
      <c r="F1077" s="216" t="s">
        <v>1130</v>
      </c>
      <c r="G1077" s="214"/>
      <c r="H1077" s="215" t="s">
        <v>20</v>
      </c>
      <c r="I1077" s="217"/>
      <c r="J1077" s="214"/>
      <c r="K1077" s="214"/>
      <c r="L1077" s="218"/>
      <c r="M1077" s="219"/>
      <c r="N1077" s="220"/>
      <c r="O1077" s="220"/>
      <c r="P1077" s="220"/>
      <c r="Q1077" s="220"/>
      <c r="R1077" s="220"/>
      <c r="S1077" s="220"/>
      <c r="T1077" s="221"/>
      <c r="AT1077" s="222" t="s">
        <v>247</v>
      </c>
      <c r="AU1077" s="222" t="s">
        <v>83</v>
      </c>
      <c r="AV1077" s="13" t="s">
        <v>22</v>
      </c>
      <c r="AW1077" s="13" t="s">
        <v>37</v>
      </c>
      <c r="AX1077" s="13" t="s">
        <v>76</v>
      </c>
      <c r="AY1077" s="222" t="s">
        <v>236</v>
      </c>
    </row>
    <row r="1078" spans="1:65" s="14" customFormat="1" ht="10.199999999999999">
      <c r="B1078" s="223"/>
      <c r="C1078" s="224"/>
      <c r="D1078" s="209" t="s">
        <v>247</v>
      </c>
      <c r="E1078" s="225" t="s">
        <v>20</v>
      </c>
      <c r="F1078" s="226" t="s">
        <v>1251</v>
      </c>
      <c r="G1078" s="224"/>
      <c r="H1078" s="227">
        <v>2.8</v>
      </c>
      <c r="I1078" s="228"/>
      <c r="J1078" s="224"/>
      <c r="K1078" s="224"/>
      <c r="L1078" s="229"/>
      <c r="M1078" s="230"/>
      <c r="N1078" s="231"/>
      <c r="O1078" s="231"/>
      <c r="P1078" s="231"/>
      <c r="Q1078" s="231"/>
      <c r="R1078" s="231"/>
      <c r="S1078" s="231"/>
      <c r="T1078" s="232"/>
      <c r="AT1078" s="233" t="s">
        <v>247</v>
      </c>
      <c r="AU1078" s="233" t="s">
        <v>83</v>
      </c>
      <c r="AV1078" s="14" t="s">
        <v>83</v>
      </c>
      <c r="AW1078" s="14" t="s">
        <v>37</v>
      </c>
      <c r="AX1078" s="14" t="s">
        <v>76</v>
      </c>
      <c r="AY1078" s="233" t="s">
        <v>236</v>
      </c>
    </row>
    <row r="1079" spans="1:65" s="13" customFormat="1" ht="10.199999999999999">
      <c r="B1079" s="213"/>
      <c r="C1079" s="214"/>
      <c r="D1079" s="209" t="s">
        <v>247</v>
      </c>
      <c r="E1079" s="215" t="s">
        <v>20</v>
      </c>
      <c r="F1079" s="216" t="s">
        <v>1130</v>
      </c>
      <c r="G1079" s="214"/>
      <c r="H1079" s="215" t="s">
        <v>20</v>
      </c>
      <c r="I1079" s="217"/>
      <c r="J1079" s="214"/>
      <c r="K1079" s="214"/>
      <c r="L1079" s="218"/>
      <c r="M1079" s="219"/>
      <c r="N1079" s="220"/>
      <c r="O1079" s="220"/>
      <c r="P1079" s="220"/>
      <c r="Q1079" s="220"/>
      <c r="R1079" s="220"/>
      <c r="S1079" s="220"/>
      <c r="T1079" s="221"/>
      <c r="AT1079" s="222" t="s">
        <v>247</v>
      </c>
      <c r="AU1079" s="222" t="s">
        <v>83</v>
      </c>
      <c r="AV1079" s="13" t="s">
        <v>22</v>
      </c>
      <c r="AW1079" s="13" t="s">
        <v>37</v>
      </c>
      <c r="AX1079" s="13" t="s">
        <v>76</v>
      </c>
      <c r="AY1079" s="222" t="s">
        <v>236</v>
      </c>
    </row>
    <row r="1080" spans="1:65" s="14" customFormat="1" ht="10.199999999999999">
      <c r="B1080" s="223"/>
      <c r="C1080" s="224"/>
      <c r="D1080" s="209" t="s">
        <v>247</v>
      </c>
      <c r="E1080" s="225" t="s">
        <v>20</v>
      </c>
      <c r="F1080" s="226" t="s">
        <v>1252</v>
      </c>
      <c r="G1080" s="224"/>
      <c r="H1080" s="227">
        <v>2</v>
      </c>
      <c r="I1080" s="228"/>
      <c r="J1080" s="224"/>
      <c r="K1080" s="224"/>
      <c r="L1080" s="229"/>
      <c r="M1080" s="230"/>
      <c r="N1080" s="231"/>
      <c r="O1080" s="231"/>
      <c r="P1080" s="231"/>
      <c r="Q1080" s="231"/>
      <c r="R1080" s="231"/>
      <c r="S1080" s="231"/>
      <c r="T1080" s="232"/>
      <c r="AT1080" s="233" t="s">
        <v>247</v>
      </c>
      <c r="AU1080" s="233" t="s">
        <v>83</v>
      </c>
      <c r="AV1080" s="14" t="s">
        <v>83</v>
      </c>
      <c r="AW1080" s="14" t="s">
        <v>37</v>
      </c>
      <c r="AX1080" s="14" t="s">
        <v>76</v>
      </c>
      <c r="AY1080" s="233" t="s">
        <v>236</v>
      </c>
    </row>
    <row r="1081" spans="1:65" s="16" customFormat="1" ht="10.199999999999999">
      <c r="B1081" s="245"/>
      <c r="C1081" s="246"/>
      <c r="D1081" s="209" t="s">
        <v>247</v>
      </c>
      <c r="E1081" s="247" t="s">
        <v>20</v>
      </c>
      <c r="F1081" s="248" t="s">
        <v>309</v>
      </c>
      <c r="G1081" s="246"/>
      <c r="H1081" s="249">
        <v>8.3000000000000007</v>
      </c>
      <c r="I1081" s="250"/>
      <c r="J1081" s="246"/>
      <c r="K1081" s="246"/>
      <c r="L1081" s="251"/>
      <c r="M1081" s="252"/>
      <c r="N1081" s="253"/>
      <c r="O1081" s="253"/>
      <c r="P1081" s="253"/>
      <c r="Q1081" s="253"/>
      <c r="R1081" s="253"/>
      <c r="S1081" s="253"/>
      <c r="T1081" s="254"/>
      <c r="AT1081" s="255" t="s">
        <v>247</v>
      </c>
      <c r="AU1081" s="255" t="s">
        <v>83</v>
      </c>
      <c r="AV1081" s="16" t="s">
        <v>243</v>
      </c>
      <c r="AW1081" s="16" t="s">
        <v>37</v>
      </c>
      <c r="AX1081" s="16" t="s">
        <v>22</v>
      </c>
      <c r="AY1081" s="255" t="s">
        <v>236</v>
      </c>
    </row>
    <row r="1082" spans="1:65" s="2" customFormat="1" ht="11.4">
      <c r="A1082" s="36"/>
      <c r="B1082" s="37"/>
      <c r="C1082" s="196" t="s">
        <v>1253</v>
      </c>
      <c r="D1082" s="196" t="s">
        <v>238</v>
      </c>
      <c r="E1082" s="197" t="s">
        <v>1254</v>
      </c>
      <c r="F1082" s="198" t="s">
        <v>1255</v>
      </c>
      <c r="G1082" s="199" t="s">
        <v>463</v>
      </c>
      <c r="H1082" s="200">
        <v>8.8000000000000007</v>
      </c>
      <c r="I1082" s="201"/>
      <c r="J1082" s="202">
        <f>ROUND(I1082*H1082,2)</f>
        <v>0</v>
      </c>
      <c r="K1082" s="198" t="s">
        <v>242</v>
      </c>
      <c r="L1082" s="41"/>
      <c r="M1082" s="203" t="s">
        <v>20</v>
      </c>
      <c r="N1082" s="204" t="s">
        <v>47</v>
      </c>
      <c r="O1082" s="66"/>
      <c r="P1082" s="205">
        <f>O1082*H1082</f>
        <v>0</v>
      </c>
      <c r="Q1082" s="205">
        <v>1.3004E-5</v>
      </c>
      <c r="R1082" s="205">
        <f>Q1082*H1082</f>
        <v>1.144352E-4</v>
      </c>
      <c r="S1082" s="205">
        <v>0</v>
      </c>
      <c r="T1082" s="206">
        <f>S1082*H1082</f>
        <v>0</v>
      </c>
      <c r="U1082" s="36"/>
      <c r="V1082" s="36"/>
      <c r="W1082" s="36"/>
      <c r="X1082" s="36"/>
      <c r="Y1082" s="36"/>
      <c r="Z1082" s="36"/>
      <c r="AA1082" s="36"/>
      <c r="AB1082" s="36"/>
      <c r="AC1082" s="36"/>
      <c r="AD1082" s="36"/>
      <c r="AE1082" s="36"/>
      <c r="AR1082" s="207" t="s">
        <v>336</v>
      </c>
      <c r="AT1082" s="207" t="s">
        <v>238</v>
      </c>
      <c r="AU1082" s="207" t="s">
        <v>83</v>
      </c>
      <c r="AY1082" s="19" t="s">
        <v>236</v>
      </c>
      <c r="BE1082" s="208">
        <f>IF(N1082="základní",J1082,0)</f>
        <v>0</v>
      </c>
      <c r="BF1082" s="208">
        <f>IF(N1082="snížená",J1082,0)</f>
        <v>0</v>
      </c>
      <c r="BG1082" s="208">
        <f>IF(N1082="zákl. přenesená",J1082,0)</f>
        <v>0</v>
      </c>
      <c r="BH1082" s="208">
        <f>IF(N1082="sníž. přenesená",J1082,0)</f>
        <v>0</v>
      </c>
      <c r="BI1082" s="208">
        <f>IF(N1082="nulová",J1082,0)</f>
        <v>0</v>
      </c>
      <c r="BJ1082" s="19" t="s">
        <v>22</v>
      </c>
      <c r="BK1082" s="208">
        <f>ROUND(I1082*H1082,2)</f>
        <v>0</v>
      </c>
      <c r="BL1082" s="19" t="s">
        <v>336</v>
      </c>
      <c r="BM1082" s="207" t="s">
        <v>1256</v>
      </c>
    </row>
    <row r="1083" spans="1:65" s="2" customFormat="1" ht="144">
      <c r="A1083" s="36"/>
      <c r="B1083" s="37"/>
      <c r="C1083" s="38"/>
      <c r="D1083" s="209" t="s">
        <v>245</v>
      </c>
      <c r="E1083" s="38"/>
      <c r="F1083" s="210" t="s">
        <v>1244</v>
      </c>
      <c r="G1083" s="38"/>
      <c r="H1083" s="38"/>
      <c r="I1083" s="118"/>
      <c r="J1083" s="38"/>
      <c r="K1083" s="38"/>
      <c r="L1083" s="41"/>
      <c r="M1083" s="211"/>
      <c r="N1083" s="212"/>
      <c r="O1083" s="66"/>
      <c r="P1083" s="66"/>
      <c r="Q1083" s="66"/>
      <c r="R1083" s="66"/>
      <c r="S1083" s="66"/>
      <c r="T1083" s="67"/>
      <c r="U1083" s="36"/>
      <c r="V1083" s="36"/>
      <c r="W1083" s="36"/>
      <c r="X1083" s="36"/>
      <c r="Y1083" s="36"/>
      <c r="Z1083" s="36"/>
      <c r="AA1083" s="36"/>
      <c r="AB1083" s="36"/>
      <c r="AC1083" s="36"/>
      <c r="AD1083" s="36"/>
      <c r="AE1083" s="36"/>
      <c r="AT1083" s="19" t="s">
        <v>245</v>
      </c>
      <c r="AU1083" s="19" t="s">
        <v>83</v>
      </c>
    </row>
    <row r="1084" spans="1:65" s="13" customFormat="1" ht="10.199999999999999">
      <c r="B1084" s="213"/>
      <c r="C1084" s="214"/>
      <c r="D1084" s="209" t="s">
        <v>247</v>
      </c>
      <c r="E1084" s="215" t="s">
        <v>20</v>
      </c>
      <c r="F1084" s="216" t="s">
        <v>1245</v>
      </c>
      <c r="G1084" s="214"/>
      <c r="H1084" s="215" t="s">
        <v>20</v>
      </c>
      <c r="I1084" s="217"/>
      <c r="J1084" s="214"/>
      <c r="K1084" s="214"/>
      <c r="L1084" s="218"/>
      <c r="M1084" s="219"/>
      <c r="N1084" s="220"/>
      <c r="O1084" s="220"/>
      <c r="P1084" s="220"/>
      <c r="Q1084" s="220"/>
      <c r="R1084" s="220"/>
      <c r="S1084" s="220"/>
      <c r="T1084" s="221"/>
      <c r="AT1084" s="222" t="s">
        <v>247</v>
      </c>
      <c r="AU1084" s="222" t="s">
        <v>83</v>
      </c>
      <c r="AV1084" s="13" t="s">
        <v>22</v>
      </c>
      <c r="AW1084" s="13" t="s">
        <v>37</v>
      </c>
      <c r="AX1084" s="13" t="s">
        <v>76</v>
      </c>
      <c r="AY1084" s="222" t="s">
        <v>236</v>
      </c>
    </row>
    <row r="1085" spans="1:65" s="14" customFormat="1" ht="10.199999999999999">
      <c r="B1085" s="223"/>
      <c r="C1085" s="224"/>
      <c r="D1085" s="209" t="s">
        <v>247</v>
      </c>
      <c r="E1085" s="225" t="s">
        <v>20</v>
      </c>
      <c r="F1085" s="226" t="s">
        <v>1257</v>
      </c>
      <c r="G1085" s="224"/>
      <c r="H1085" s="227">
        <v>8.8000000000000007</v>
      </c>
      <c r="I1085" s="228"/>
      <c r="J1085" s="224"/>
      <c r="K1085" s="224"/>
      <c r="L1085" s="229"/>
      <c r="M1085" s="230"/>
      <c r="N1085" s="231"/>
      <c r="O1085" s="231"/>
      <c r="P1085" s="231"/>
      <c r="Q1085" s="231"/>
      <c r="R1085" s="231"/>
      <c r="S1085" s="231"/>
      <c r="T1085" s="232"/>
      <c r="AT1085" s="233" t="s">
        <v>247</v>
      </c>
      <c r="AU1085" s="233" t="s">
        <v>83</v>
      </c>
      <c r="AV1085" s="14" t="s">
        <v>83</v>
      </c>
      <c r="AW1085" s="14" t="s">
        <v>37</v>
      </c>
      <c r="AX1085" s="14" t="s">
        <v>22</v>
      </c>
      <c r="AY1085" s="233" t="s">
        <v>236</v>
      </c>
    </row>
    <row r="1086" spans="1:65" s="2" customFormat="1" ht="22.8">
      <c r="A1086" s="36"/>
      <c r="B1086" s="37"/>
      <c r="C1086" s="256" t="s">
        <v>1258</v>
      </c>
      <c r="D1086" s="256" t="s">
        <v>482</v>
      </c>
      <c r="E1086" s="257" t="s">
        <v>1259</v>
      </c>
      <c r="F1086" s="258" t="s">
        <v>1260</v>
      </c>
      <c r="G1086" s="259" t="s">
        <v>241</v>
      </c>
      <c r="H1086" s="260">
        <v>3.5000000000000003E-2</v>
      </c>
      <c r="I1086" s="261"/>
      <c r="J1086" s="262">
        <f>ROUND(I1086*H1086,2)</f>
        <v>0</v>
      </c>
      <c r="K1086" s="258" t="s">
        <v>242</v>
      </c>
      <c r="L1086" s="263"/>
      <c r="M1086" s="264" t="s">
        <v>20</v>
      </c>
      <c r="N1086" s="265" t="s">
        <v>47</v>
      </c>
      <c r="O1086" s="66"/>
      <c r="P1086" s="205">
        <f>O1086*H1086</f>
        <v>0</v>
      </c>
      <c r="Q1086" s="205">
        <v>0.55000000000000004</v>
      </c>
      <c r="R1086" s="205">
        <f>Q1086*H1086</f>
        <v>1.9250000000000003E-2</v>
      </c>
      <c r="S1086" s="205">
        <v>0</v>
      </c>
      <c r="T1086" s="206">
        <f>S1086*H1086</f>
        <v>0</v>
      </c>
      <c r="U1086" s="36"/>
      <c r="V1086" s="36"/>
      <c r="W1086" s="36"/>
      <c r="X1086" s="36"/>
      <c r="Y1086" s="36"/>
      <c r="Z1086" s="36"/>
      <c r="AA1086" s="36"/>
      <c r="AB1086" s="36"/>
      <c r="AC1086" s="36"/>
      <c r="AD1086" s="36"/>
      <c r="AE1086" s="36"/>
      <c r="AR1086" s="207" t="s">
        <v>455</v>
      </c>
      <c r="AT1086" s="207" t="s">
        <v>482</v>
      </c>
      <c r="AU1086" s="207" t="s">
        <v>83</v>
      </c>
      <c r="AY1086" s="19" t="s">
        <v>236</v>
      </c>
      <c r="BE1086" s="208">
        <f>IF(N1086="základní",J1086,0)</f>
        <v>0</v>
      </c>
      <c r="BF1086" s="208">
        <f>IF(N1086="snížená",J1086,0)</f>
        <v>0</v>
      </c>
      <c r="BG1086" s="208">
        <f>IF(N1086="zákl. přenesená",J1086,0)</f>
        <v>0</v>
      </c>
      <c r="BH1086" s="208">
        <f>IF(N1086="sníž. přenesená",J1086,0)</f>
        <v>0</v>
      </c>
      <c r="BI1086" s="208">
        <f>IF(N1086="nulová",J1086,0)</f>
        <v>0</v>
      </c>
      <c r="BJ1086" s="19" t="s">
        <v>22</v>
      </c>
      <c r="BK1086" s="208">
        <f>ROUND(I1086*H1086,2)</f>
        <v>0</v>
      </c>
      <c r="BL1086" s="19" t="s">
        <v>336</v>
      </c>
      <c r="BM1086" s="207" t="s">
        <v>1261</v>
      </c>
    </row>
    <row r="1087" spans="1:65" s="14" customFormat="1" ht="10.199999999999999">
      <c r="B1087" s="223"/>
      <c r="C1087" s="224"/>
      <c r="D1087" s="209" t="s">
        <v>247</v>
      </c>
      <c r="E1087" s="225" t="s">
        <v>20</v>
      </c>
      <c r="F1087" s="226" t="s">
        <v>1262</v>
      </c>
      <c r="G1087" s="224"/>
      <c r="H1087" s="227">
        <v>3.2000000000000001E-2</v>
      </c>
      <c r="I1087" s="228"/>
      <c r="J1087" s="224"/>
      <c r="K1087" s="224"/>
      <c r="L1087" s="229"/>
      <c r="M1087" s="230"/>
      <c r="N1087" s="231"/>
      <c r="O1087" s="231"/>
      <c r="P1087" s="231"/>
      <c r="Q1087" s="231"/>
      <c r="R1087" s="231"/>
      <c r="S1087" s="231"/>
      <c r="T1087" s="232"/>
      <c r="AT1087" s="233" t="s">
        <v>247</v>
      </c>
      <c r="AU1087" s="233" t="s">
        <v>83</v>
      </c>
      <c r="AV1087" s="14" t="s">
        <v>83</v>
      </c>
      <c r="AW1087" s="14" t="s">
        <v>37</v>
      </c>
      <c r="AX1087" s="14" t="s">
        <v>22</v>
      </c>
      <c r="AY1087" s="233" t="s">
        <v>236</v>
      </c>
    </row>
    <row r="1088" spans="1:65" s="14" customFormat="1" ht="10.199999999999999">
      <c r="B1088" s="223"/>
      <c r="C1088" s="224"/>
      <c r="D1088" s="209" t="s">
        <v>247</v>
      </c>
      <c r="E1088" s="224"/>
      <c r="F1088" s="226" t="s">
        <v>1263</v>
      </c>
      <c r="G1088" s="224"/>
      <c r="H1088" s="227">
        <v>3.5000000000000003E-2</v>
      </c>
      <c r="I1088" s="228"/>
      <c r="J1088" s="224"/>
      <c r="K1088" s="224"/>
      <c r="L1088" s="229"/>
      <c r="M1088" s="230"/>
      <c r="N1088" s="231"/>
      <c r="O1088" s="231"/>
      <c r="P1088" s="231"/>
      <c r="Q1088" s="231"/>
      <c r="R1088" s="231"/>
      <c r="S1088" s="231"/>
      <c r="T1088" s="232"/>
      <c r="AT1088" s="233" t="s">
        <v>247</v>
      </c>
      <c r="AU1088" s="233" t="s">
        <v>83</v>
      </c>
      <c r="AV1088" s="14" t="s">
        <v>83</v>
      </c>
      <c r="AW1088" s="14" t="s">
        <v>4</v>
      </c>
      <c r="AX1088" s="14" t="s">
        <v>22</v>
      </c>
      <c r="AY1088" s="233" t="s">
        <v>236</v>
      </c>
    </row>
    <row r="1089" spans="1:65" s="2" customFormat="1" ht="22.8">
      <c r="A1089" s="36"/>
      <c r="B1089" s="37"/>
      <c r="C1089" s="196" t="s">
        <v>1264</v>
      </c>
      <c r="D1089" s="196" t="s">
        <v>238</v>
      </c>
      <c r="E1089" s="197" t="s">
        <v>1265</v>
      </c>
      <c r="F1089" s="198" t="s">
        <v>1266</v>
      </c>
      <c r="G1089" s="199" t="s">
        <v>328</v>
      </c>
      <c r="H1089" s="200">
        <v>23.3</v>
      </c>
      <c r="I1089" s="201"/>
      <c r="J1089" s="202">
        <f>ROUND(I1089*H1089,2)</f>
        <v>0</v>
      </c>
      <c r="K1089" s="198" t="s">
        <v>242</v>
      </c>
      <c r="L1089" s="41"/>
      <c r="M1089" s="203" t="s">
        <v>20</v>
      </c>
      <c r="N1089" s="204" t="s">
        <v>47</v>
      </c>
      <c r="O1089" s="66"/>
      <c r="P1089" s="205">
        <f>O1089*H1089</f>
        <v>0</v>
      </c>
      <c r="Q1089" s="205">
        <v>2.0392399999999999E-4</v>
      </c>
      <c r="R1089" s="205">
        <f>Q1089*H1089</f>
        <v>4.7514291999999998E-3</v>
      </c>
      <c r="S1089" s="205">
        <v>0</v>
      </c>
      <c r="T1089" s="206">
        <f>S1089*H1089</f>
        <v>0</v>
      </c>
      <c r="U1089" s="36"/>
      <c r="V1089" s="36"/>
      <c r="W1089" s="36"/>
      <c r="X1089" s="36"/>
      <c r="Y1089" s="36"/>
      <c r="Z1089" s="36"/>
      <c r="AA1089" s="36"/>
      <c r="AB1089" s="36"/>
      <c r="AC1089" s="36"/>
      <c r="AD1089" s="36"/>
      <c r="AE1089" s="36"/>
      <c r="AR1089" s="207" t="s">
        <v>336</v>
      </c>
      <c r="AT1089" s="207" t="s">
        <v>238</v>
      </c>
      <c r="AU1089" s="207" t="s">
        <v>83</v>
      </c>
      <c r="AY1089" s="19" t="s">
        <v>236</v>
      </c>
      <c r="BE1089" s="208">
        <f>IF(N1089="základní",J1089,0)</f>
        <v>0</v>
      </c>
      <c r="BF1089" s="208">
        <f>IF(N1089="snížená",J1089,0)</f>
        <v>0</v>
      </c>
      <c r="BG1089" s="208">
        <f>IF(N1089="zákl. přenesená",J1089,0)</f>
        <v>0</v>
      </c>
      <c r="BH1089" s="208">
        <f>IF(N1089="sníž. přenesená",J1089,0)</f>
        <v>0</v>
      </c>
      <c r="BI1089" s="208">
        <f>IF(N1089="nulová",J1089,0)</f>
        <v>0</v>
      </c>
      <c r="BJ1089" s="19" t="s">
        <v>22</v>
      </c>
      <c r="BK1089" s="208">
        <f>ROUND(I1089*H1089,2)</f>
        <v>0</v>
      </c>
      <c r="BL1089" s="19" t="s">
        <v>336</v>
      </c>
      <c r="BM1089" s="207" t="s">
        <v>1267</v>
      </c>
    </row>
    <row r="1090" spans="1:65" s="2" customFormat="1" ht="76.8">
      <c r="A1090" s="36"/>
      <c r="B1090" s="37"/>
      <c r="C1090" s="38"/>
      <c r="D1090" s="209" t="s">
        <v>245</v>
      </c>
      <c r="E1090" s="38"/>
      <c r="F1090" s="210" t="s">
        <v>1268</v>
      </c>
      <c r="G1090" s="38"/>
      <c r="H1090" s="38"/>
      <c r="I1090" s="118"/>
      <c r="J1090" s="38"/>
      <c r="K1090" s="38"/>
      <c r="L1090" s="41"/>
      <c r="M1090" s="211"/>
      <c r="N1090" s="212"/>
      <c r="O1090" s="66"/>
      <c r="P1090" s="66"/>
      <c r="Q1090" s="66"/>
      <c r="R1090" s="66"/>
      <c r="S1090" s="66"/>
      <c r="T1090" s="67"/>
      <c r="U1090" s="36"/>
      <c r="V1090" s="36"/>
      <c r="W1090" s="36"/>
      <c r="X1090" s="36"/>
      <c r="Y1090" s="36"/>
      <c r="Z1090" s="36"/>
      <c r="AA1090" s="36"/>
      <c r="AB1090" s="36"/>
      <c r="AC1090" s="36"/>
      <c r="AD1090" s="36"/>
      <c r="AE1090" s="36"/>
      <c r="AT1090" s="19" t="s">
        <v>245</v>
      </c>
      <c r="AU1090" s="19" t="s">
        <v>83</v>
      </c>
    </row>
    <row r="1091" spans="1:65" s="14" customFormat="1" ht="10.199999999999999">
      <c r="B1091" s="223"/>
      <c r="C1091" s="224"/>
      <c r="D1091" s="209" t="s">
        <v>247</v>
      </c>
      <c r="E1091" s="225" t="s">
        <v>20</v>
      </c>
      <c r="F1091" s="226" t="s">
        <v>450</v>
      </c>
      <c r="G1091" s="224"/>
      <c r="H1091" s="227">
        <v>15</v>
      </c>
      <c r="I1091" s="228"/>
      <c r="J1091" s="224"/>
      <c r="K1091" s="224"/>
      <c r="L1091" s="229"/>
      <c r="M1091" s="230"/>
      <c r="N1091" s="231"/>
      <c r="O1091" s="231"/>
      <c r="P1091" s="231"/>
      <c r="Q1091" s="231"/>
      <c r="R1091" s="231"/>
      <c r="S1091" s="231"/>
      <c r="T1091" s="232"/>
      <c r="AT1091" s="233" t="s">
        <v>247</v>
      </c>
      <c r="AU1091" s="233" t="s">
        <v>83</v>
      </c>
      <c r="AV1091" s="14" t="s">
        <v>83</v>
      </c>
      <c r="AW1091" s="14" t="s">
        <v>37</v>
      </c>
      <c r="AX1091" s="14" t="s">
        <v>76</v>
      </c>
      <c r="AY1091" s="233" t="s">
        <v>236</v>
      </c>
    </row>
    <row r="1092" spans="1:65" s="14" customFormat="1" ht="10.199999999999999">
      <c r="B1092" s="223"/>
      <c r="C1092" s="224"/>
      <c r="D1092" s="209" t="s">
        <v>247</v>
      </c>
      <c r="E1092" s="225" t="s">
        <v>20</v>
      </c>
      <c r="F1092" s="226" t="s">
        <v>1269</v>
      </c>
      <c r="G1092" s="224"/>
      <c r="H1092" s="227">
        <v>8.3000000000000007</v>
      </c>
      <c r="I1092" s="228"/>
      <c r="J1092" s="224"/>
      <c r="K1092" s="224"/>
      <c r="L1092" s="229"/>
      <c r="M1092" s="230"/>
      <c r="N1092" s="231"/>
      <c r="O1092" s="231"/>
      <c r="P1092" s="231"/>
      <c r="Q1092" s="231"/>
      <c r="R1092" s="231"/>
      <c r="S1092" s="231"/>
      <c r="T1092" s="232"/>
      <c r="AT1092" s="233" t="s">
        <v>247</v>
      </c>
      <c r="AU1092" s="233" t="s">
        <v>83</v>
      </c>
      <c r="AV1092" s="14" t="s">
        <v>83</v>
      </c>
      <c r="AW1092" s="14" t="s">
        <v>37</v>
      </c>
      <c r="AX1092" s="14" t="s">
        <v>76</v>
      </c>
      <c r="AY1092" s="233" t="s">
        <v>236</v>
      </c>
    </row>
    <row r="1093" spans="1:65" s="16" customFormat="1" ht="10.199999999999999">
      <c r="B1093" s="245"/>
      <c r="C1093" s="246"/>
      <c r="D1093" s="209" t="s">
        <v>247</v>
      </c>
      <c r="E1093" s="247" t="s">
        <v>20</v>
      </c>
      <c r="F1093" s="248" t="s">
        <v>309</v>
      </c>
      <c r="G1093" s="246"/>
      <c r="H1093" s="249">
        <v>23.3</v>
      </c>
      <c r="I1093" s="250"/>
      <c r="J1093" s="246"/>
      <c r="K1093" s="246"/>
      <c r="L1093" s="251"/>
      <c r="M1093" s="252"/>
      <c r="N1093" s="253"/>
      <c r="O1093" s="253"/>
      <c r="P1093" s="253"/>
      <c r="Q1093" s="253"/>
      <c r="R1093" s="253"/>
      <c r="S1093" s="253"/>
      <c r="T1093" s="254"/>
      <c r="AT1093" s="255" t="s">
        <v>247</v>
      </c>
      <c r="AU1093" s="255" t="s">
        <v>83</v>
      </c>
      <c r="AV1093" s="16" t="s">
        <v>243</v>
      </c>
      <c r="AW1093" s="16" t="s">
        <v>37</v>
      </c>
      <c r="AX1093" s="16" t="s">
        <v>22</v>
      </c>
      <c r="AY1093" s="255" t="s">
        <v>236</v>
      </c>
    </row>
    <row r="1094" spans="1:65" s="2" customFormat="1" ht="22.8">
      <c r="A1094" s="36"/>
      <c r="B1094" s="37"/>
      <c r="C1094" s="196" t="s">
        <v>1270</v>
      </c>
      <c r="D1094" s="196" t="s">
        <v>238</v>
      </c>
      <c r="E1094" s="197" t="s">
        <v>1271</v>
      </c>
      <c r="F1094" s="198" t="s">
        <v>1272</v>
      </c>
      <c r="G1094" s="199" t="s">
        <v>328</v>
      </c>
      <c r="H1094" s="200">
        <v>9</v>
      </c>
      <c r="I1094" s="201"/>
      <c r="J1094" s="202">
        <f>ROUND(I1094*H1094,2)</f>
        <v>0</v>
      </c>
      <c r="K1094" s="198" t="s">
        <v>242</v>
      </c>
      <c r="L1094" s="41"/>
      <c r="M1094" s="203" t="s">
        <v>20</v>
      </c>
      <c r="N1094" s="204" t="s">
        <v>47</v>
      </c>
      <c r="O1094" s="66"/>
      <c r="P1094" s="205">
        <f>O1094*H1094</f>
        <v>0</v>
      </c>
      <c r="Q1094" s="205">
        <v>1.1309400000000001E-2</v>
      </c>
      <c r="R1094" s="205">
        <f>Q1094*H1094</f>
        <v>0.1017846</v>
      </c>
      <c r="S1094" s="205">
        <v>0</v>
      </c>
      <c r="T1094" s="206">
        <f>S1094*H1094</f>
        <v>0</v>
      </c>
      <c r="U1094" s="36"/>
      <c r="V1094" s="36"/>
      <c r="W1094" s="36"/>
      <c r="X1094" s="36"/>
      <c r="Y1094" s="36"/>
      <c r="Z1094" s="36"/>
      <c r="AA1094" s="36"/>
      <c r="AB1094" s="36"/>
      <c r="AC1094" s="36"/>
      <c r="AD1094" s="36"/>
      <c r="AE1094" s="36"/>
      <c r="AR1094" s="207" t="s">
        <v>336</v>
      </c>
      <c r="AT1094" s="207" t="s">
        <v>238</v>
      </c>
      <c r="AU1094" s="207" t="s">
        <v>83</v>
      </c>
      <c r="AY1094" s="19" t="s">
        <v>236</v>
      </c>
      <c r="BE1094" s="208">
        <f>IF(N1094="základní",J1094,0)</f>
        <v>0</v>
      </c>
      <c r="BF1094" s="208">
        <f>IF(N1094="snížená",J1094,0)</f>
        <v>0</v>
      </c>
      <c r="BG1094" s="208">
        <f>IF(N1094="zákl. přenesená",J1094,0)</f>
        <v>0</v>
      </c>
      <c r="BH1094" s="208">
        <f>IF(N1094="sníž. přenesená",J1094,0)</f>
        <v>0</v>
      </c>
      <c r="BI1094" s="208">
        <f>IF(N1094="nulová",J1094,0)</f>
        <v>0</v>
      </c>
      <c r="BJ1094" s="19" t="s">
        <v>22</v>
      </c>
      <c r="BK1094" s="208">
        <f>ROUND(I1094*H1094,2)</f>
        <v>0</v>
      </c>
      <c r="BL1094" s="19" t="s">
        <v>336</v>
      </c>
      <c r="BM1094" s="207" t="s">
        <v>1273</v>
      </c>
    </row>
    <row r="1095" spans="1:65" s="2" customFormat="1" ht="48">
      <c r="A1095" s="36"/>
      <c r="B1095" s="37"/>
      <c r="C1095" s="38"/>
      <c r="D1095" s="209" t="s">
        <v>245</v>
      </c>
      <c r="E1095" s="38"/>
      <c r="F1095" s="210" t="s">
        <v>1274</v>
      </c>
      <c r="G1095" s="38"/>
      <c r="H1095" s="38"/>
      <c r="I1095" s="118"/>
      <c r="J1095" s="38"/>
      <c r="K1095" s="38"/>
      <c r="L1095" s="41"/>
      <c r="M1095" s="211"/>
      <c r="N1095" s="212"/>
      <c r="O1095" s="66"/>
      <c r="P1095" s="66"/>
      <c r="Q1095" s="66"/>
      <c r="R1095" s="66"/>
      <c r="S1095" s="66"/>
      <c r="T1095" s="67"/>
      <c r="U1095" s="36"/>
      <c r="V1095" s="36"/>
      <c r="W1095" s="36"/>
      <c r="X1095" s="36"/>
      <c r="Y1095" s="36"/>
      <c r="Z1095" s="36"/>
      <c r="AA1095" s="36"/>
      <c r="AB1095" s="36"/>
      <c r="AC1095" s="36"/>
      <c r="AD1095" s="36"/>
      <c r="AE1095" s="36"/>
      <c r="AT1095" s="19" t="s">
        <v>245</v>
      </c>
      <c r="AU1095" s="19" t="s">
        <v>83</v>
      </c>
    </row>
    <row r="1096" spans="1:65" s="13" customFormat="1" ht="10.199999999999999">
      <c r="B1096" s="213"/>
      <c r="C1096" s="214"/>
      <c r="D1096" s="209" t="s">
        <v>247</v>
      </c>
      <c r="E1096" s="215" t="s">
        <v>20</v>
      </c>
      <c r="F1096" s="216" t="s">
        <v>1245</v>
      </c>
      <c r="G1096" s="214"/>
      <c r="H1096" s="215" t="s">
        <v>20</v>
      </c>
      <c r="I1096" s="217"/>
      <c r="J1096" s="214"/>
      <c r="K1096" s="214"/>
      <c r="L1096" s="218"/>
      <c r="M1096" s="219"/>
      <c r="N1096" s="220"/>
      <c r="O1096" s="220"/>
      <c r="P1096" s="220"/>
      <c r="Q1096" s="220"/>
      <c r="R1096" s="220"/>
      <c r="S1096" s="220"/>
      <c r="T1096" s="221"/>
      <c r="AT1096" s="222" t="s">
        <v>247</v>
      </c>
      <c r="AU1096" s="222" t="s">
        <v>83</v>
      </c>
      <c r="AV1096" s="13" t="s">
        <v>22</v>
      </c>
      <c r="AW1096" s="13" t="s">
        <v>37</v>
      </c>
      <c r="AX1096" s="13" t="s">
        <v>76</v>
      </c>
      <c r="AY1096" s="222" t="s">
        <v>236</v>
      </c>
    </row>
    <row r="1097" spans="1:65" s="14" customFormat="1" ht="10.199999999999999">
      <c r="B1097" s="223"/>
      <c r="C1097" s="224"/>
      <c r="D1097" s="209" t="s">
        <v>247</v>
      </c>
      <c r="E1097" s="225" t="s">
        <v>20</v>
      </c>
      <c r="F1097" s="226" t="s">
        <v>1275</v>
      </c>
      <c r="G1097" s="224"/>
      <c r="H1097" s="227">
        <v>9</v>
      </c>
      <c r="I1097" s="228"/>
      <c r="J1097" s="224"/>
      <c r="K1097" s="224"/>
      <c r="L1097" s="229"/>
      <c r="M1097" s="230"/>
      <c r="N1097" s="231"/>
      <c r="O1097" s="231"/>
      <c r="P1097" s="231"/>
      <c r="Q1097" s="231"/>
      <c r="R1097" s="231"/>
      <c r="S1097" s="231"/>
      <c r="T1097" s="232"/>
      <c r="AT1097" s="233" t="s">
        <v>247</v>
      </c>
      <c r="AU1097" s="233" t="s">
        <v>83</v>
      </c>
      <c r="AV1097" s="14" t="s">
        <v>83</v>
      </c>
      <c r="AW1097" s="14" t="s">
        <v>37</v>
      </c>
      <c r="AX1097" s="14" t="s">
        <v>22</v>
      </c>
      <c r="AY1097" s="233" t="s">
        <v>236</v>
      </c>
    </row>
    <row r="1098" spans="1:65" s="2" customFormat="1" ht="22.8">
      <c r="A1098" s="36"/>
      <c r="B1098" s="37"/>
      <c r="C1098" s="196" t="s">
        <v>1276</v>
      </c>
      <c r="D1098" s="196" t="s">
        <v>238</v>
      </c>
      <c r="E1098" s="197" t="s">
        <v>1277</v>
      </c>
      <c r="F1098" s="198" t="s">
        <v>1278</v>
      </c>
      <c r="G1098" s="199" t="s">
        <v>328</v>
      </c>
      <c r="H1098" s="200">
        <v>1.5</v>
      </c>
      <c r="I1098" s="201"/>
      <c r="J1098" s="202">
        <f>ROUND(I1098*H1098,2)</f>
        <v>0</v>
      </c>
      <c r="K1098" s="198" t="s">
        <v>242</v>
      </c>
      <c r="L1098" s="41"/>
      <c r="M1098" s="203" t="s">
        <v>20</v>
      </c>
      <c r="N1098" s="204" t="s">
        <v>47</v>
      </c>
      <c r="O1098" s="66"/>
      <c r="P1098" s="205">
        <f>O1098*H1098</f>
        <v>0</v>
      </c>
      <c r="Q1098" s="205">
        <v>1.5737399999999999E-2</v>
      </c>
      <c r="R1098" s="205">
        <f>Q1098*H1098</f>
        <v>2.3606099999999998E-2</v>
      </c>
      <c r="S1098" s="205">
        <v>0</v>
      </c>
      <c r="T1098" s="206">
        <f>S1098*H1098</f>
        <v>0</v>
      </c>
      <c r="U1098" s="36"/>
      <c r="V1098" s="36"/>
      <c r="W1098" s="36"/>
      <c r="X1098" s="36"/>
      <c r="Y1098" s="36"/>
      <c r="Z1098" s="36"/>
      <c r="AA1098" s="36"/>
      <c r="AB1098" s="36"/>
      <c r="AC1098" s="36"/>
      <c r="AD1098" s="36"/>
      <c r="AE1098" s="36"/>
      <c r="AR1098" s="207" t="s">
        <v>336</v>
      </c>
      <c r="AT1098" s="207" t="s">
        <v>238</v>
      </c>
      <c r="AU1098" s="207" t="s">
        <v>83</v>
      </c>
      <c r="AY1098" s="19" t="s">
        <v>236</v>
      </c>
      <c r="BE1098" s="208">
        <f>IF(N1098="základní",J1098,0)</f>
        <v>0</v>
      </c>
      <c r="BF1098" s="208">
        <f>IF(N1098="snížená",J1098,0)</f>
        <v>0</v>
      </c>
      <c r="BG1098" s="208">
        <f>IF(N1098="zákl. přenesená",J1098,0)</f>
        <v>0</v>
      </c>
      <c r="BH1098" s="208">
        <f>IF(N1098="sníž. přenesená",J1098,0)</f>
        <v>0</v>
      </c>
      <c r="BI1098" s="208">
        <f>IF(N1098="nulová",J1098,0)</f>
        <v>0</v>
      </c>
      <c r="BJ1098" s="19" t="s">
        <v>22</v>
      </c>
      <c r="BK1098" s="208">
        <f>ROUND(I1098*H1098,2)</f>
        <v>0</v>
      </c>
      <c r="BL1098" s="19" t="s">
        <v>336</v>
      </c>
      <c r="BM1098" s="207" t="s">
        <v>1279</v>
      </c>
    </row>
    <row r="1099" spans="1:65" s="2" customFormat="1" ht="48">
      <c r="A1099" s="36"/>
      <c r="B1099" s="37"/>
      <c r="C1099" s="38"/>
      <c r="D1099" s="209" t="s">
        <v>245</v>
      </c>
      <c r="E1099" s="38"/>
      <c r="F1099" s="210" t="s">
        <v>1274</v>
      </c>
      <c r="G1099" s="38"/>
      <c r="H1099" s="38"/>
      <c r="I1099" s="118"/>
      <c r="J1099" s="38"/>
      <c r="K1099" s="38"/>
      <c r="L1099" s="41"/>
      <c r="M1099" s="211"/>
      <c r="N1099" s="212"/>
      <c r="O1099" s="66"/>
      <c r="P1099" s="66"/>
      <c r="Q1099" s="66"/>
      <c r="R1099" s="66"/>
      <c r="S1099" s="66"/>
      <c r="T1099" s="67"/>
      <c r="U1099" s="36"/>
      <c r="V1099" s="36"/>
      <c r="W1099" s="36"/>
      <c r="X1099" s="36"/>
      <c r="Y1099" s="36"/>
      <c r="Z1099" s="36"/>
      <c r="AA1099" s="36"/>
      <c r="AB1099" s="36"/>
      <c r="AC1099" s="36"/>
      <c r="AD1099" s="36"/>
      <c r="AE1099" s="36"/>
      <c r="AT1099" s="19" t="s">
        <v>245</v>
      </c>
      <c r="AU1099" s="19" t="s">
        <v>83</v>
      </c>
    </row>
    <row r="1100" spans="1:65" s="13" customFormat="1" ht="10.199999999999999">
      <c r="B1100" s="213"/>
      <c r="C1100" s="214"/>
      <c r="D1100" s="209" t="s">
        <v>247</v>
      </c>
      <c r="E1100" s="215" t="s">
        <v>20</v>
      </c>
      <c r="F1100" s="216" t="s">
        <v>1245</v>
      </c>
      <c r="G1100" s="214"/>
      <c r="H1100" s="215" t="s">
        <v>20</v>
      </c>
      <c r="I1100" s="217"/>
      <c r="J1100" s="214"/>
      <c r="K1100" s="214"/>
      <c r="L1100" s="218"/>
      <c r="M1100" s="219"/>
      <c r="N1100" s="220"/>
      <c r="O1100" s="220"/>
      <c r="P1100" s="220"/>
      <c r="Q1100" s="220"/>
      <c r="R1100" s="220"/>
      <c r="S1100" s="220"/>
      <c r="T1100" s="221"/>
      <c r="AT1100" s="222" t="s">
        <v>247</v>
      </c>
      <c r="AU1100" s="222" t="s">
        <v>83</v>
      </c>
      <c r="AV1100" s="13" t="s">
        <v>22</v>
      </c>
      <c r="AW1100" s="13" t="s">
        <v>37</v>
      </c>
      <c r="AX1100" s="13" t="s">
        <v>76</v>
      </c>
      <c r="AY1100" s="222" t="s">
        <v>236</v>
      </c>
    </row>
    <row r="1101" spans="1:65" s="14" customFormat="1" ht="10.199999999999999">
      <c r="B1101" s="223"/>
      <c r="C1101" s="224"/>
      <c r="D1101" s="209" t="s">
        <v>247</v>
      </c>
      <c r="E1101" s="225" t="s">
        <v>20</v>
      </c>
      <c r="F1101" s="226" t="s">
        <v>1280</v>
      </c>
      <c r="G1101" s="224"/>
      <c r="H1101" s="227">
        <v>1.5</v>
      </c>
      <c r="I1101" s="228"/>
      <c r="J1101" s="224"/>
      <c r="K1101" s="224"/>
      <c r="L1101" s="229"/>
      <c r="M1101" s="230"/>
      <c r="N1101" s="231"/>
      <c r="O1101" s="231"/>
      <c r="P1101" s="231"/>
      <c r="Q1101" s="231"/>
      <c r="R1101" s="231"/>
      <c r="S1101" s="231"/>
      <c r="T1101" s="232"/>
      <c r="AT1101" s="233" t="s">
        <v>247</v>
      </c>
      <c r="AU1101" s="233" t="s">
        <v>83</v>
      </c>
      <c r="AV1101" s="14" t="s">
        <v>83</v>
      </c>
      <c r="AW1101" s="14" t="s">
        <v>37</v>
      </c>
      <c r="AX1101" s="14" t="s">
        <v>22</v>
      </c>
      <c r="AY1101" s="233" t="s">
        <v>236</v>
      </c>
    </row>
    <row r="1102" spans="1:65" s="2" customFormat="1" ht="11.4">
      <c r="A1102" s="36"/>
      <c r="B1102" s="37"/>
      <c r="C1102" s="196" t="s">
        <v>1281</v>
      </c>
      <c r="D1102" s="196" t="s">
        <v>238</v>
      </c>
      <c r="E1102" s="197" t="s">
        <v>1282</v>
      </c>
      <c r="F1102" s="198" t="s">
        <v>1283</v>
      </c>
      <c r="G1102" s="199" t="s">
        <v>328</v>
      </c>
      <c r="H1102" s="200">
        <v>10.5</v>
      </c>
      <c r="I1102" s="201"/>
      <c r="J1102" s="202">
        <f>ROUND(I1102*H1102,2)</f>
        <v>0</v>
      </c>
      <c r="K1102" s="198" t="s">
        <v>242</v>
      </c>
      <c r="L1102" s="41"/>
      <c r="M1102" s="203" t="s">
        <v>20</v>
      </c>
      <c r="N1102" s="204" t="s">
        <v>47</v>
      </c>
      <c r="O1102" s="66"/>
      <c r="P1102" s="205">
        <f>O1102*H1102</f>
        <v>0</v>
      </c>
      <c r="Q1102" s="205">
        <v>1.9699999999999999E-4</v>
      </c>
      <c r="R1102" s="205">
        <f>Q1102*H1102</f>
        <v>2.0685E-3</v>
      </c>
      <c r="S1102" s="205">
        <v>0</v>
      </c>
      <c r="T1102" s="206">
        <f>S1102*H1102</f>
        <v>0</v>
      </c>
      <c r="U1102" s="36"/>
      <c r="V1102" s="36"/>
      <c r="W1102" s="36"/>
      <c r="X1102" s="36"/>
      <c r="Y1102" s="36"/>
      <c r="Z1102" s="36"/>
      <c r="AA1102" s="36"/>
      <c r="AB1102" s="36"/>
      <c r="AC1102" s="36"/>
      <c r="AD1102" s="36"/>
      <c r="AE1102" s="36"/>
      <c r="AR1102" s="207" t="s">
        <v>336</v>
      </c>
      <c r="AT1102" s="207" t="s">
        <v>238</v>
      </c>
      <c r="AU1102" s="207" t="s">
        <v>83</v>
      </c>
      <c r="AY1102" s="19" t="s">
        <v>236</v>
      </c>
      <c r="BE1102" s="208">
        <f>IF(N1102="základní",J1102,0)</f>
        <v>0</v>
      </c>
      <c r="BF1102" s="208">
        <f>IF(N1102="snížená",J1102,0)</f>
        <v>0</v>
      </c>
      <c r="BG1102" s="208">
        <f>IF(N1102="zákl. přenesená",J1102,0)</f>
        <v>0</v>
      </c>
      <c r="BH1102" s="208">
        <f>IF(N1102="sníž. přenesená",J1102,0)</f>
        <v>0</v>
      </c>
      <c r="BI1102" s="208">
        <f>IF(N1102="nulová",J1102,0)</f>
        <v>0</v>
      </c>
      <c r="BJ1102" s="19" t="s">
        <v>22</v>
      </c>
      <c r="BK1102" s="208">
        <f>ROUND(I1102*H1102,2)</f>
        <v>0</v>
      </c>
      <c r="BL1102" s="19" t="s">
        <v>336</v>
      </c>
      <c r="BM1102" s="207" t="s">
        <v>1284</v>
      </c>
    </row>
    <row r="1103" spans="1:65" s="2" customFormat="1" ht="57.6">
      <c r="A1103" s="36"/>
      <c r="B1103" s="37"/>
      <c r="C1103" s="38"/>
      <c r="D1103" s="209" t="s">
        <v>245</v>
      </c>
      <c r="E1103" s="38"/>
      <c r="F1103" s="210" t="s">
        <v>1285</v>
      </c>
      <c r="G1103" s="38"/>
      <c r="H1103" s="38"/>
      <c r="I1103" s="118"/>
      <c r="J1103" s="38"/>
      <c r="K1103" s="38"/>
      <c r="L1103" s="41"/>
      <c r="M1103" s="211"/>
      <c r="N1103" s="212"/>
      <c r="O1103" s="66"/>
      <c r="P1103" s="66"/>
      <c r="Q1103" s="66"/>
      <c r="R1103" s="66"/>
      <c r="S1103" s="66"/>
      <c r="T1103" s="67"/>
      <c r="U1103" s="36"/>
      <c r="V1103" s="36"/>
      <c r="W1103" s="36"/>
      <c r="X1103" s="36"/>
      <c r="Y1103" s="36"/>
      <c r="Z1103" s="36"/>
      <c r="AA1103" s="36"/>
      <c r="AB1103" s="36"/>
      <c r="AC1103" s="36"/>
      <c r="AD1103" s="36"/>
      <c r="AE1103" s="36"/>
      <c r="AT1103" s="19" t="s">
        <v>245</v>
      </c>
      <c r="AU1103" s="19" t="s">
        <v>83</v>
      </c>
    </row>
    <row r="1104" spans="1:65" s="13" customFormat="1" ht="10.199999999999999">
      <c r="B1104" s="213"/>
      <c r="C1104" s="214"/>
      <c r="D1104" s="209" t="s">
        <v>247</v>
      </c>
      <c r="E1104" s="215" t="s">
        <v>20</v>
      </c>
      <c r="F1104" s="216" t="s">
        <v>1245</v>
      </c>
      <c r="G1104" s="214"/>
      <c r="H1104" s="215" t="s">
        <v>20</v>
      </c>
      <c r="I1104" s="217"/>
      <c r="J1104" s="214"/>
      <c r="K1104" s="214"/>
      <c r="L1104" s="218"/>
      <c r="M1104" s="219"/>
      <c r="N1104" s="220"/>
      <c r="O1104" s="220"/>
      <c r="P1104" s="220"/>
      <c r="Q1104" s="220"/>
      <c r="R1104" s="220"/>
      <c r="S1104" s="220"/>
      <c r="T1104" s="221"/>
      <c r="AT1104" s="222" t="s">
        <v>247</v>
      </c>
      <c r="AU1104" s="222" t="s">
        <v>83</v>
      </c>
      <c r="AV1104" s="13" t="s">
        <v>22</v>
      </c>
      <c r="AW1104" s="13" t="s">
        <v>37</v>
      </c>
      <c r="AX1104" s="13" t="s">
        <v>76</v>
      </c>
      <c r="AY1104" s="222" t="s">
        <v>236</v>
      </c>
    </row>
    <row r="1105" spans="1:65" s="14" customFormat="1" ht="10.199999999999999">
      <c r="B1105" s="223"/>
      <c r="C1105" s="224"/>
      <c r="D1105" s="209" t="s">
        <v>247</v>
      </c>
      <c r="E1105" s="225" t="s">
        <v>20</v>
      </c>
      <c r="F1105" s="226" t="s">
        <v>1286</v>
      </c>
      <c r="G1105" s="224"/>
      <c r="H1105" s="227">
        <v>10.5</v>
      </c>
      <c r="I1105" s="228"/>
      <c r="J1105" s="224"/>
      <c r="K1105" s="224"/>
      <c r="L1105" s="229"/>
      <c r="M1105" s="230"/>
      <c r="N1105" s="231"/>
      <c r="O1105" s="231"/>
      <c r="P1105" s="231"/>
      <c r="Q1105" s="231"/>
      <c r="R1105" s="231"/>
      <c r="S1105" s="231"/>
      <c r="T1105" s="232"/>
      <c r="AT1105" s="233" t="s">
        <v>247</v>
      </c>
      <c r="AU1105" s="233" t="s">
        <v>83</v>
      </c>
      <c r="AV1105" s="14" t="s">
        <v>83</v>
      </c>
      <c r="AW1105" s="14" t="s">
        <v>37</v>
      </c>
      <c r="AX1105" s="14" t="s">
        <v>22</v>
      </c>
      <c r="AY1105" s="233" t="s">
        <v>236</v>
      </c>
    </row>
    <row r="1106" spans="1:65" s="2" customFormat="1" ht="22.8">
      <c r="A1106" s="36"/>
      <c r="B1106" s="37"/>
      <c r="C1106" s="196" t="s">
        <v>1287</v>
      </c>
      <c r="D1106" s="196" t="s">
        <v>238</v>
      </c>
      <c r="E1106" s="197" t="s">
        <v>1288</v>
      </c>
      <c r="F1106" s="198" t="s">
        <v>1289</v>
      </c>
      <c r="G1106" s="199" t="s">
        <v>266</v>
      </c>
      <c r="H1106" s="200">
        <v>1.2130000000000001</v>
      </c>
      <c r="I1106" s="201"/>
      <c r="J1106" s="202">
        <f>ROUND(I1106*H1106,2)</f>
        <v>0</v>
      </c>
      <c r="K1106" s="198" t="s">
        <v>242</v>
      </c>
      <c r="L1106" s="41"/>
      <c r="M1106" s="203" t="s">
        <v>20</v>
      </c>
      <c r="N1106" s="204" t="s">
        <v>47</v>
      </c>
      <c r="O1106" s="66"/>
      <c r="P1106" s="205">
        <f>O1106*H1106</f>
        <v>0</v>
      </c>
      <c r="Q1106" s="205">
        <v>0</v>
      </c>
      <c r="R1106" s="205">
        <f>Q1106*H1106</f>
        <v>0</v>
      </c>
      <c r="S1106" s="205">
        <v>0</v>
      </c>
      <c r="T1106" s="206">
        <f>S1106*H1106</f>
        <v>0</v>
      </c>
      <c r="U1106" s="36"/>
      <c r="V1106" s="36"/>
      <c r="W1106" s="36"/>
      <c r="X1106" s="36"/>
      <c r="Y1106" s="36"/>
      <c r="Z1106" s="36"/>
      <c r="AA1106" s="36"/>
      <c r="AB1106" s="36"/>
      <c r="AC1106" s="36"/>
      <c r="AD1106" s="36"/>
      <c r="AE1106" s="36"/>
      <c r="AR1106" s="207" t="s">
        <v>336</v>
      </c>
      <c r="AT1106" s="207" t="s">
        <v>238</v>
      </c>
      <c r="AU1106" s="207" t="s">
        <v>83</v>
      </c>
      <c r="AY1106" s="19" t="s">
        <v>236</v>
      </c>
      <c r="BE1106" s="208">
        <f>IF(N1106="základní",J1106,0)</f>
        <v>0</v>
      </c>
      <c r="BF1106" s="208">
        <f>IF(N1106="snížená",J1106,0)</f>
        <v>0</v>
      </c>
      <c r="BG1106" s="208">
        <f>IF(N1106="zákl. přenesená",J1106,0)</f>
        <v>0</v>
      </c>
      <c r="BH1106" s="208">
        <f>IF(N1106="sníž. přenesená",J1106,0)</f>
        <v>0</v>
      </c>
      <c r="BI1106" s="208">
        <f>IF(N1106="nulová",J1106,0)</f>
        <v>0</v>
      </c>
      <c r="BJ1106" s="19" t="s">
        <v>22</v>
      </c>
      <c r="BK1106" s="208">
        <f>ROUND(I1106*H1106,2)</f>
        <v>0</v>
      </c>
      <c r="BL1106" s="19" t="s">
        <v>336</v>
      </c>
      <c r="BM1106" s="207" t="s">
        <v>1290</v>
      </c>
    </row>
    <row r="1107" spans="1:65" s="2" customFormat="1" ht="96">
      <c r="A1107" s="36"/>
      <c r="B1107" s="37"/>
      <c r="C1107" s="38"/>
      <c r="D1107" s="209" t="s">
        <v>245</v>
      </c>
      <c r="E1107" s="38"/>
      <c r="F1107" s="210" t="s">
        <v>1148</v>
      </c>
      <c r="G1107" s="38"/>
      <c r="H1107" s="38"/>
      <c r="I1107" s="118"/>
      <c r="J1107" s="38"/>
      <c r="K1107" s="38"/>
      <c r="L1107" s="41"/>
      <c r="M1107" s="211"/>
      <c r="N1107" s="212"/>
      <c r="O1107" s="66"/>
      <c r="P1107" s="66"/>
      <c r="Q1107" s="66"/>
      <c r="R1107" s="66"/>
      <c r="S1107" s="66"/>
      <c r="T1107" s="67"/>
      <c r="U1107" s="36"/>
      <c r="V1107" s="36"/>
      <c r="W1107" s="36"/>
      <c r="X1107" s="36"/>
      <c r="Y1107" s="36"/>
      <c r="Z1107" s="36"/>
      <c r="AA1107" s="36"/>
      <c r="AB1107" s="36"/>
      <c r="AC1107" s="36"/>
      <c r="AD1107" s="36"/>
      <c r="AE1107" s="36"/>
      <c r="AT1107" s="19" t="s">
        <v>245</v>
      </c>
      <c r="AU1107" s="19" t="s">
        <v>83</v>
      </c>
    </row>
    <row r="1108" spans="1:65" s="12" customFormat="1" ht="13.2">
      <c r="B1108" s="180"/>
      <c r="C1108" s="181"/>
      <c r="D1108" s="182" t="s">
        <v>75</v>
      </c>
      <c r="E1108" s="194" t="s">
        <v>1291</v>
      </c>
      <c r="F1108" s="194" t="s">
        <v>1292</v>
      </c>
      <c r="G1108" s="181"/>
      <c r="H1108" s="181"/>
      <c r="I1108" s="184"/>
      <c r="J1108" s="195">
        <f>BK1108</f>
        <v>0</v>
      </c>
      <c r="K1108" s="181"/>
      <c r="L1108" s="186"/>
      <c r="M1108" s="187"/>
      <c r="N1108" s="188"/>
      <c r="O1108" s="188"/>
      <c r="P1108" s="189">
        <f>SUM(P1109:P1433)</f>
        <v>0</v>
      </c>
      <c r="Q1108" s="188"/>
      <c r="R1108" s="189">
        <f>SUM(R1109:R1433)</f>
        <v>28.776289980700003</v>
      </c>
      <c r="S1108" s="188"/>
      <c r="T1108" s="190">
        <f>SUM(T1109:T1433)</f>
        <v>2.46645</v>
      </c>
      <c r="AR1108" s="191" t="s">
        <v>83</v>
      </c>
      <c r="AT1108" s="192" t="s">
        <v>75</v>
      </c>
      <c r="AU1108" s="192" t="s">
        <v>22</v>
      </c>
      <c r="AY1108" s="191" t="s">
        <v>236</v>
      </c>
      <c r="BK1108" s="193">
        <f>SUM(BK1109:BK1433)</f>
        <v>0</v>
      </c>
    </row>
    <row r="1109" spans="1:65" s="2" customFormat="1" ht="34.200000000000003">
      <c r="A1109" s="36"/>
      <c r="B1109" s="37"/>
      <c r="C1109" s="196" t="s">
        <v>1293</v>
      </c>
      <c r="D1109" s="196" t="s">
        <v>238</v>
      </c>
      <c r="E1109" s="197" t="s">
        <v>1294</v>
      </c>
      <c r="F1109" s="198" t="s">
        <v>1295</v>
      </c>
      <c r="G1109" s="199" t="s">
        <v>328</v>
      </c>
      <c r="H1109" s="200">
        <v>40.774999999999999</v>
      </c>
      <c r="I1109" s="201"/>
      <c r="J1109" s="202">
        <f>ROUND(I1109*H1109,2)</f>
        <v>0</v>
      </c>
      <c r="K1109" s="198" t="s">
        <v>242</v>
      </c>
      <c r="L1109" s="41"/>
      <c r="M1109" s="203" t="s">
        <v>20</v>
      </c>
      <c r="N1109" s="204" t="s">
        <v>47</v>
      </c>
      <c r="O1109" s="66"/>
      <c r="P1109" s="205">
        <f>O1109*H1109</f>
        <v>0</v>
      </c>
      <c r="Q1109" s="205">
        <v>4.4283599999999999E-2</v>
      </c>
      <c r="R1109" s="205">
        <f>Q1109*H1109</f>
        <v>1.8056637899999999</v>
      </c>
      <c r="S1109" s="205">
        <v>0</v>
      </c>
      <c r="T1109" s="206">
        <f>S1109*H1109</f>
        <v>0</v>
      </c>
      <c r="U1109" s="36"/>
      <c r="V1109" s="36"/>
      <c r="W1109" s="36"/>
      <c r="X1109" s="36"/>
      <c r="Y1109" s="36"/>
      <c r="Z1109" s="36"/>
      <c r="AA1109" s="36"/>
      <c r="AB1109" s="36"/>
      <c r="AC1109" s="36"/>
      <c r="AD1109" s="36"/>
      <c r="AE1109" s="36"/>
      <c r="AR1109" s="207" t="s">
        <v>336</v>
      </c>
      <c r="AT1109" s="207" t="s">
        <v>238</v>
      </c>
      <c r="AU1109" s="207" t="s">
        <v>83</v>
      </c>
      <c r="AY1109" s="19" t="s">
        <v>236</v>
      </c>
      <c r="BE1109" s="208">
        <f>IF(N1109="základní",J1109,0)</f>
        <v>0</v>
      </c>
      <c r="BF1109" s="208">
        <f>IF(N1109="snížená",J1109,0)</f>
        <v>0</v>
      </c>
      <c r="BG1109" s="208">
        <f>IF(N1109="zákl. přenesená",J1109,0)</f>
        <v>0</v>
      </c>
      <c r="BH1109" s="208">
        <f>IF(N1109="sníž. přenesená",J1109,0)</f>
        <v>0</v>
      </c>
      <c r="BI1109" s="208">
        <f>IF(N1109="nulová",J1109,0)</f>
        <v>0</v>
      </c>
      <c r="BJ1109" s="19" t="s">
        <v>22</v>
      </c>
      <c r="BK1109" s="208">
        <f>ROUND(I1109*H1109,2)</f>
        <v>0</v>
      </c>
      <c r="BL1109" s="19" t="s">
        <v>336</v>
      </c>
      <c r="BM1109" s="207" t="s">
        <v>1296</v>
      </c>
    </row>
    <row r="1110" spans="1:65" s="2" customFormat="1" ht="96">
      <c r="A1110" s="36"/>
      <c r="B1110" s="37"/>
      <c r="C1110" s="38"/>
      <c r="D1110" s="209" t="s">
        <v>245</v>
      </c>
      <c r="E1110" s="38"/>
      <c r="F1110" s="210" t="s">
        <v>1297</v>
      </c>
      <c r="G1110" s="38"/>
      <c r="H1110" s="38"/>
      <c r="I1110" s="118"/>
      <c r="J1110" s="38"/>
      <c r="K1110" s="38"/>
      <c r="L1110" s="41"/>
      <c r="M1110" s="211"/>
      <c r="N1110" s="212"/>
      <c r="O1110" s="66"/>
      <c r="P1110" s="66"/>
      <c r="Q1110" s="66"/>
      <c r="R1110" s="66"/>
      <c r="S1110" s="66"/>
      <c r="T1110" s="67"/>
      <c r="U1110" s="36"/>
      <c r="V1110" s="36"/>
      <c r="W1110" s="36"/>
      <c r="X1110" s="36"/>
      <c r="Y1110" s="36"/>
      <c r="Z1110" s="36"/>
      <c r="AA1110" s="36"/>
      <c r="AB1110" s="36"/>
      <c r="AC1110" s="36"/>
      <c r="AD1110" s="36"/>
      <c r="AE1110" s="36"/>
      <c r="AT1110" s="19" t="s">
        <v>245</v>
      </c>
      <c r="AU1110" s="19" t="s">
        <v>83</v>
      </c>
    </row>
    <row r="1111" spans="1:65" s="13" customFormat="1" ht="10.199999999999999">
      <c r="B1111" s="213"/>
      <c r="C1111" s="214"/>
      <c r="D1111" s="209" t="s">
        <v>247</v>
      </c>
      <c r="E1111" s="215" t="s">
        <v>20</v>
      </c>
      <c r="F1111" s="216" t="s">
        <v>324</v>
      </c>
      <c r="G1111" s="214"/>
      <c r="H1111" s="215" t="s">
        <v>20</v>
      </c>
      <c r="I1111" s="217"/>
      <c r="J1111" s="214"/>
      <c r="K1111" s="214"/>
      <c r="L1111" s="218"/>
      <c r="M1111" s="219"/>
      <c r="N1111" s="220"/>
      <c r="O1111" s="220"/>
      <c r="P1111" s="220"/>
      <c r="Q1111" s="220"/>
      <c r="R1111" s="220"/>
      <c r="S1111" s="220"/>
      <c r="T1111" s="221"/>
      <c r="AT1111" s="222" t="s">
        <v>247</v>
      </c>
      <c r="AU1111" s="222" t="s">
        <v>83</v>
      </c>
      <c r="AV1111" s="13" t="s">
        <v>22</v>
      </c>
      <c r="AW1111" s="13" t="s">
        <v>37</v>
      </c>
      <c r="AX1111" s="13" t="s">
        <v>76</v>
      </c>
      <c r="AY1111" s="222" t="s">
        <v>236</v>
      </c>
    </row>
    <row r="1112" spans="1:65" s="14" customFormat="1" ht="10.199999999999999">
      <c r="B1112" s="223"/>
      <c r="C1112" s="224"/>
      <c r="D1112" s="209" t="s">
        <v>247</v>
      </c>
      <c r="E1112" s="225" t="s">
        <v>20</v>
      </c>
      <c r="F1112" s="226" t="s">
        <v>1298</v>
      </c>
      <c r="G1112" s="224"/>
      <c r="H1112" s="227">
        <v>7.85</v>
      </c>
      <c r="I1112" s="228"/>
      <c r="J1112" s="224"/>
      <c r="K1112" s="224"/>
      <c r="L1112" s="229"/>
      <c r="M1112" s="230"/>
      <c r="N1112" s="231"/>
      <c r="O1112" s="231"/>
      <c r="P1112" s="231"/>
      <c r="Q1112" s="231"/>
      <c r="R1112" s="231"/>
      <c r="S1112" s="231"/>
      <c r="T1112" s="232"/>
      <c r="AT1112" s="233" t="s">
        <v>247</v>
      </c>
      <c r="AU1112" s="233" t="s">
        <v>83</v>
      </c>
      <c r="AV1112" s="14" t="s">
        <v>83</v>
      </c>
      <c r="AW1112" s="14" t="s">
        <v>37</v>
      </c>
      <c r="AX1112" s="14" t="s">
        <v>76</v>
      </c>
      <c r="AY1112" s="233" t="s">
        <v>236</v>
      </c>
    </row>
    <row r="1113" spans="1:65" s="14" customFormat="1" ht="10.199999999999999">
      <c r="B1113" s="223"/>
      <c r="C1113" s="224"/>
      <c r="D1113" s="209" t="s">
        <v>247</v>
      </c>
      <c r="E1113" s="225" t="s">
        <v>20</v>
      </c>
      <c r="F1113" s="226" t="s">
        <v>1299</v>
      </c>
      <c r="G1113" s="224"/>
      <c r="H1113" s="227">
        <v>2.52</v>
      </c>
      <c r="I1113" s="228"/>
      <c r="J1113" s="224"/>
      <c r="K1113" s="224"/>
      <c r="L1113" s="229"/>
      <c r="M1113" s="230"/>
      <c r="N1113" s="231"/>
      <c r="O1113" s="231"/>
      <c r="P1113" s="231"/>
      <c r="Q1113" s="231"/>
      <c r="R1113" s="231"/>
      <c r="S1113" s="231"/>
      <c r="T1113" s="232"/>
      <c r="AT1113" s="233" t="s">
        <v>247</v>
      </c>
      <c r="AU1113" s="233" t="s">
        <v>83</v>
      </c>
      <c r="AV1113" s="14" t="s">
        <v>83</v>
      </c>
      <c r="AW1113" s="14" t="s">
        <v>37</v>
      </c>
      <c r="AX1113" s="14" t="s">
        <v>76</v>
      </c>
      <c r="AY1113" s="233" t="s">
        <v>236</v>
      </c>
    </row>
    <row r="1114" spans="1:65" s="13" customFormat="1" ht="10.199999999999999">
      <c r="B1114" s="213"/>
      <c r="C1114" s="214"/>
      <c r="D1114" s="209" t="s">
        <v>247</v>
      </c>
      <c r="E1114" s="215" t="s">
        <v>20</v>
      </c>
      <c r="F1114" s="216" t="s">
        <v>325</v>
      </c>
      <c r="G1114" s="214"/>
      <c r="H1114" s="215" t="s">
        <v>20</v>
      </c>
      <c r="I1114" s="217"/>
      <c r="J1114" s="214"/>
      <c r="K1114" s="214"/>
      <c r="L1114" s="218"/>
      <c r="M1114" s="219"/>
      <c r="N1114" s="220"/>
      <c r="O1114" s="220"/>
      <c r="P1114" s="220"/>
      <c r="Q1114" s="220"/>
      <c r="R1114" s="220"/>
      <c r="S1114" s="220"/>
      <c r="T1114" s="221"/>
      <c r="AT1114" s="222" t="s">
        <v>247</v>
      </c>
      <c r="AU1114" s="222" t="s">
        <v>83</v>
      </c>
      <c r="AV1114" s="13" t="s">
        <v>22</v>
      </c>
      <c r="AW1114" s="13" t="s">
        <v>37</v>
      </c>
      <c r="AX1114" s="13" t="s">
        <v>76</v>
      </c>
      <c r="AY1114" s="222" t="s">
        <v>236</v>
      </c>
    </row>
    <row r="1115" spans="1:65" s="14" customFormat="1" ht="10.199999999999999">
      <c r="B1115" s="223"/>
      <c r="C1115" s="224"/>
      <c r="D1115" s="209" t="s">
        <v>247</v>
      </c>
      <c r="E1115" s="225" t="s">
        <v>20</v>
      </c>
      <c r="F1115" s="226" t="s">
        <v>1299</v>
      </c>
      <c r="G1115" s="224"/>
      <c r="H1115" s="227">
        <v>2.52</v>
      </c>
      <c r="I1115" s="228"/>
      <c r="J1115" s="224"/>
      <c r="K1115" s="224"/>
      <c r="L1115" s="229"/>
      <c r="M1115" s="230"/>
      <c r="N1115" s="231"/>
      <c r="O1115" s="231"/>
      <c r="P1115" s="231"/>
      <c r="Q1115" s="231"/>
      <c r="R1115" s="231"/>
      <c r="S1115" s="231"/>
      <c r="T1115" s="232"/>
      <c r="AT1115" s="233" t="s">
        <v>247</v>
      </c>
      <c r="AU1115" s="233" t="s">
        <v>83</v>
      </c>
      <c r="AV1115" s="14" t="s">
        <v>83</v>
      </c>
      <c r="AW1115" s="14" t="s">
        <v>37</v>
      </c>
      <c r="AX1115" s="14" t="s">
        <v>76</v>
      </c>
      <c r="AY1115" s="233" t="s">
        <v>236</v>
      </c>
    </row>
    <row r="1116" spans="1:65" s="14" customFormat="1" ht="10.199999999999999">
      <c r="B1116" s="223"/>
      <c r="C1116" s="224"/>
      <c r="D1116" s="209" t="s">
        <v>247</v>
      </c>
      <c r="E1116" s="225" t="s">
        <v>20</v>
      </c>
      <c r="F1116" s="226" t="s">
        <v>1300</v>
      </c>
      <c r="G1116" s="224"/>
      <c r="H1116" s="227">
        <v>13.29</v>
      </c>
      <c r="I1116" s="228"/>
      <c r="J1116" s="224"/>
      <c r="K1116" s="224"/>
      <c r="L1116" s="229"/>
      <c r="M1116" s="230"/>
      <c r="N1116" s="231"/>
      <c r="O1116" s="231"/>
      <c r="P1116" s="231"/>
      <c r="Q1116" s="231"/>
      <c r="R1116" s="231"/>
      <c r="S1116" s="231"/>
      <c r="T1116" s="232"/>
      <c r="AT1116" s="233" t="s">
        <v>247</v>
      </c>
      <c r="AU1116" s="233" t="s">
        <v>83</v>
      </c>
      <c r="AV1116" s="14" t="s">
        <v>83</v>
      </c>
      <c r="AW1116" s="14" t="s">
        <v>37</v>
      </c>
      <c r="AX1116" s="14" t="s">
        <v>76</v>
      </c>
      <c r="AY1116" s="233" t="s">
        <v>236</v>
      </c>
    </row>
    <row r="1117" spans="1:65" s="14" customFormat="1" ht="10.199999999999999">
      <c r="B1117" s="223"/>
      <c r="C1117" s="224"/>
      <c r="D1117" s="209" t="s">
        <v>247</v>
      </c>
      <c r="E1117" s="225" t="s">
        <v>20</v>
      </c>
      <c r="F1117" s="226" t="s">
        <v>1301</v>
      </c>
      <c r="G1117" s="224"/>
      <c r="H1117" s="227">
        <v>4.0949999999999998</v>
      </c>
      <c r="I1117" s="228"/>
      <c r="J1117" s="224"/>
      <c r="K1117" s="224"/>
      <c r="L1117" s="229"/>
      <c r="M1117" s="230"/>
      <c r="N1117" s="231"/>
      <c r="O1117" s="231"/>
      <c r="P1117" s="231"/>
      <c r="Q1117" s="231"/>
      <c r="R1117" s="231"/>
      <c r="S1117" s="231"/>
      <c r="T1117" s="232"/>
      <c r="AT1117" s="233" t="s">
        <v>247</v>
      </c>
      <c r="AU1117" s="233" t="s">
        <v>83</v>
      </c>
      <c r="AV1117" s="14" t="s">
        <v>83</v>
      </c>
      <c r="AW1117" s="14" t="s">
        <v>37</v>
      </c>
      <c r="AX1117" s="14" t="s">
        <v>76</v>
      </c>
      <c r="AY1117" s="233" t="s">
        <v>236</v>
      </c>
    </row>
    <row r="1118" spans="1:65" s="14" customFormat="1" ht="10.199999999999999">
      <c r="B1118" s="223"/>
      <c r="C1118" s="224"/>
      <c r="D1118" s="209" t="s">
        <v>247</v>
      </c>
      <c r="E1118" s="225" t="s">
        <v>20</v>
      </c>
      <c r="F1118" s="226" t="s">
        <v>1302</v>
      </c>
      <c r="G1118" s="224"/>
      <c r="H1118" s="227">
        <v>10.5</v>
      </c>
      <c r="I1118" s="228"/>
      <c r="J1118" s="224"/>
      <c r="K1118" s="224"/>
      <c r="L1118" s="229"/>
      <c r="M1118" s="230"/>
      <c r="N1118" s="231"/>
      <c r="O1118" s="231"/>
      <c r="P1118" s="231"/>
      <c r="Q1118" s="231"/>
      <c r="R1118" s="231"/>
      <c r="S1118" s="231"/>
      <c r="T1118" s="232"/>
      <c r="AT1118" s="233" t="s">
        <v>247</v>
      </c>
      <c r="AU1118" s="233" t="s">
        <v>83</v>
      </c>
      <c r="AV1118" s="14" t="s">
        <v>83</v>
      </c>
      <c r="AW1118" s="14" t="s">
        <v>37</v>
      </c>
      <c r="AX1118" s="14" t="s">
        <v>76</v>
      </c>
      <c r="AY1118" s="233" t="s">
        <v>236</v>
      </c>
    </row>
    <row r="1119" spans="1:65" s="16" customFormat="1" ht="10.199999999999999">
      <c r="B1119" s="245"/>
      <c r="C1119" s="246"/>
      <c r="D1119" s="209" t="s">
        <v>247</v>
      </c>
      <c r="E1119" s="247" t="s">
        <v>20</v>
      </c>
      <c r="F1119" s="248" t="s">
        <v>309</v>
      </c>
      <c r="G1119" s="246"/>
      <c r="H1119" s="249">
        <v>40.774999999999999</v>
      </c>
      <c r="I1119" s="250"/>
      <c r="J1119" s="246"/>
      <c r="K1119" s="246"/>
      <c r="L1119" s="251"/>
      <c r="M1119" s="252"/>
      <c r="N1119" s="253"/>
      <c r="O1119" s="253"/>
      <c r="P1119" s="253"/>
      <c r="Q1119" s="253"/>
      <c r="R1119" s="253"/>
      <c r="S1119" s="253"/>
      <c r="T1119" s="254"/>
      <c r="AT1119" s="255" t="s">
        <v>247</v>
      </c>
      <c r="AU1119" s="255" t="s">
        <v>83</v>
      </c>
      <c r="AV1119" s="16" t="s">
        <v>243</v>
      </c>
      <c r="AW1119" s="16" t="s">
        <v>37</v>
      </c>
      <c r="AX1119" s="16" t="s">
        <v>22</v>
      </c>
      <c r="AY1119" s="255" t="s">
        <v>236</v>
      </c>
    </row>
    <row r="1120" spans="1:65" s="2" customFormat="1" ht="34.200000000000003">
      <c r="A1120" s="36"/>
      <c r="B1120" s="37"/>
      <c r="C1120" s="196" t="s">
        <v>1303</v>
      </c>
      <c r="D1120" s="196" t="s">
        <v>238</v>
      </c>
      <c r="E1120" s="197" t="s">
        <v>1304</v>
      </c>
      <c r="F1120" s="198" t="s">
        <v>1305</v>
      </c>
      <c r="G1120" s="199" t="s">
        <v>328</v>
      </c>
      <c r="H1120" s="200">
        <v>93.513999999999996</v>
      </c>
      <c r="I1120" s="201"/>
      <c r="J1120" s="202">
        <f>ROUND(I1120*H1120,2)</f>
        <v>0</v>
      </c>
      <c r="K1120" s="198" t="s">
        <v>242</v>
      </c>
      <c r="L1120" s="41"/>
      <c r="M1120" s="203" t="s">
        <v>20</v>
      </c>
      <c r="N1120" s="204" t="s">
        <v>47</v>
      </c>
      <c r="O1120" s="66"/>
      <c r="P1120" s="205">
        <f>O1120*H1120</f>
        <v>0</v>
      </c>
      <c r="Q1120" s="205">
        <v>4.5030000000000001E-2</v>
      </c>
      <c r="R1120" s="205">
        <f>Q1120*H1120</f>
        <v>4.2109354200000002</v>
      </c>
      <c r="S1120" s="205">
        <v>0</v>
      </c>
      <c r="T1120" s="206">
        <f>S1120*H1120</f>
        <v>0</v>
      </c>
      <c r="U1120" s="36"/>
      <c r="V1120" s="36"/>
      <c r="W1120" s="36"/>
      <c r="X1120" s="36"/>
      <c r="Y1120" s="36"/>
      <c r="Z1120" s="36"/>
      <c r="AA1120" s="36"/>
      <c r="AB1120" s="36"/>
      <c r="AC1120" s="36"/>
      <c r="AD1120" s="36"/>
      <c r="AE1120" s="36"/>
      <c r="AR1120" s="207" t="s">
        <v>336</v>
      </c>
      <c r="AT1120" s="207" t="s">
        <v>238</v>
      </c>
      <c r="AU1120" s="207" t="s">
        <v>83</v>
      </c>
      <c r="AY1120" s="19" t="s">
        <v>236</v>
      </c>
      <c r="BE1120" s="208">
        <f>IF(N1120="základní",J1120,0)</f>
        <v>0</v>
      </c>
      <c r="BF1120" s="208">
        <f>IF(N1120="snížená",J1120,0)</f>
        <v>0</v>
      </c>
      <c r="BG1120" s="208">
        <f>IF(N1120="zákl. přenesená",J1120,0)</f>
        <v>0</v>
      </c>
      <c r="BH1120" s="208">
        <f>IF(N1120="sníž. přenesená",J1120,0)</f>
        <v>0</v>
      </c>
      <c r="BI1120" s="208">
        <f>IF(N1120="nulová",J1120,0)</f>
        <v>0</v>
      </c>
      <c r="BJ1120" s="19" t="s">
        <v>22</v>
      </c>
      <c r="BK1120" s="208">
        <f>ROUND(I1120*H1120,2)</f>
        <v>0</v>
      </c>
      <c r="BL1120" s="19" t="s">
        <v>336</v>
      </c>
      <c r="BM1120" s="207" t="s">
        <v>1306</v>
      </c>
    </row>
    <row r="1121" spans="1:65" s="2" customFormat="1" ht="96">
      <c r="A1121" s="36"/>
      <c r="B1121" s="37"/>
      <c r="C1121" s="38"/>
      <c r="D1121" s="209" t="s">
        <v>245</v>
      </c>
      <c r="E1121" s="38"/>
      <c r="F1121" s="210" t="s">
        <v>1297</v>
      </c>
      <c r="G1121" s="38"/>
      <c r="H1121" s="38"/>
      <c r="I1121" s="118"/>
      <c r="J1121" s="38"/>
      <c r="K1121" s="38"/>
      <c r="L1121" s="41"/>
      <c r="M1121" s="211"/>
      <c r="N1121" s="212"/>
      <c r="O1121" s="66"/>
      <c r="P1121" s="66"/>
      <c r="Q1121" s="66"/>
      <c r="R1121" s="66"/>
      <c r="S1121" s="66"/>
      <c r="T1121" s="67"/>
      <c r="U1121" s="36"/>
      <c r="V1121" s="36"/>
      <c r="W1121" s="36"/>
      <c r="X1121" s="36"/>
      <c r="Y1121" s="36"/>
      <c r="Z1121" s="36"/>
      <c r="AA1121" s="36"/>
      <c r="AB1121" s="36"/>
      <c r="AC1121" s="36"/>
      <c r="AD1121" s="36"/>
      <c r="AE1121" s="36"/>
      <c r="AT1121" s="19" t="s">
        <v>245</v>
      </c>
      <c r="AU1121" s="19" t="s">
        <v>83</v>
      </c>
    </row>
    <row r="1122" spans="1:65" s="13" customFormat="1" ht="10.199999999999999">
      <c r="B1122" s="213"/>
      <c r="C1122" s="214"/>
      <c r="D1122" s="209" t="s">
        <v>247</v>
      </c>
      <c r="E1122" s="215" t="s">
        <v>20</v>
      </c>
      <c r="F1122" s="216" t="s">
        <v>324</v>
      </c>
      <c r="G1122" s="214"/>
      <c r="H1122" s="215" t="s">
        <v>20</v>
      </c>
      <c r="I1122" s="217"/>
      <c r="J1122" s="214"/>
      <c r="K1122" s="214"/>
      <c r="L1122" s="218"/>
      <c r="M1122" s="219"/>
      <c r="N1122" s="220"/>
      <c r="O1122" s="220"/>
      <c r="P1122" s="220"/>
      <c r="Q1122" s="220"/>
      <c r="R1122" s="220"/>
      <c r="S1122" s="220"/>
      <c r="T1122" s="221"/>
      <c r="AT1122" s="222" t="s">
        <v>247</v>
      </c>
      <c r="AU1122" s="222" t="s">
        <v>83</v>
      </c>
      <c r="AV1122" s="13" t="s">
        <v>22</v>
      </c>
      <c r="AW1122" s="13" t="s">
        <v>37</v>
      </c>
      <c r="AX1122" s="13" t="s">
        <v>76</v>
      </c>
      <c r="AY1122" s="222" t="s">
        <v>236</v>
      </c>
    </row>
    <row r="1123" spans="1:65" s="14" customFormat="1" ht="10.199999999999999">
      <c r="B1123" s="223"/>
      <c r="C1123" s="224"/>
      <c r="D1123" s="209" t="s">
        <v>247</v>
      </c>
      <c r="E1123" s="225" t="s">
        <v>20</v>
      </c>
      <c r="F1123" s="226" t="s">
        <v>1307</v>
      </c>
      <c r="G1123" s="224"/>
      <c r="H1123" s="227">
        <v>44.747999999999998</v>
      </c>
      <c r="I1123" s="228"/>
      <c r="J1123" s="224"/>
      <c r="K1123" s="224"/>
      <c r="L1123" s="229"/>
      <c r="M1123" s="230"/>
      <c r="N1123" s="231"/>
      <c r="O1123" s="231"/>
      <c r="P1123" s="231"/>
      <c r="Q1123" s="231"/>
      <c r="R1123" s="231"/>
      <c r="S1123" s="231"/>
      <c r="T1123" s="232"/>
      <c r="AT1123" s="233" t="s">
        <v>247</v>
      </c>
      <c r="AU1123" s="233" t="s">
        <v>83</v>
      </c>
      <c r="AV1123" s="14" t="s">
        <v>83</v>
      </c>
      <c r="AW1123" s="14" t="s">
        <v>37</v>
      </c>
      <c r="AX1123" s="14" t="s">
        <v>76</v>
      </c>
      <c r="AY1123" s="233" t="s">
        <v>236</v>
      </c>
    </row>
    <row r="1124" spans="1:65" s="14" customFormat="1" ht="10.199999999999999">
      <c r="B1124" s="223"/>
      <c r="C1124" s="224"/>
      <c r="D1124" s="209" t="s">
        <v>247</v>
      </c>
      <c r="E1124" s="225" t="s">
        <v>20</v>
      </c>
      <c r="F1124" s="226" t="s">
        <v>1308</v>
      </c>
      <c r="G1124" s="224"/>
      <c r="H1124" s="227">
        <v>-3.613</v>
      </c>
      <c r="I1124" s="228"/>
      <c r="J1124" s="224"/>
      <c r="K1124" s="224"/>
      <c r="L1124" s="229"/>
      <c r="M1124" s="230"/>
      <c r="N1124" s="231"/>
      <c r="O1124" s="231"/>
      <c r="P1124" s="231"/>
      <c r="Q1124" s="231"/>
      <c r="R1124" s="231"/>
      <c r="S1124" s="231"/>
      <c r="T1124" s="232"/>
      <c r="AT1124" s="233" t="s">
        <v>247</v>
      </c>
      <c r="AU1124" s="233" t="s">
        <v>83</v>
      </c>
      <c r="AV1124" s="14" t="s">
        <v>83</v>
      </c>
      <c r="AW1124" s="14" t="s">
        <v>37</v>
      </c>
      <c r="AX1124" s="14" t="s">
        <v>76</v>
      </c>
      <c r="AY1124" s="233" t="s">
        <v>236</v>
      </c>
    </row>
    <row r="1125" spans="1:65" s="14" customFormat="1" ht="10.199999999999999">
      <c r="B1125" s="223"/>
      <c r="C1125" s="224"/>
      <c r="D1125" s="209" t="s">
        <v>247</v>
      </c>
      <c r="E1125" s="225" t="s">
        <v>20</v>
      </c>
      <c r="F1125" s="226" t="s">
        <v>1309</v>
      </c>
      <c r="G1125" s="224"/>
      <c r="H1125" s="227">
        <v>-1.89</v>
      </c>
      <c r="I1125" s="228"/>
      <c r="J1125" s="224"/>
      <c r="K1125" s="224"/>
      <c r="L1125" s="229"/>
      <c r="M1125" s="230"/>
      <c r="N1125" s="231"/>
      <c r="O1125" s="231"/>
      <c r="P1125" s="231"/>
      <c r="Q1125" s="231"/>
      <c r="R1125" s="231"/>
      <c r="S1125" s="231"/>
      <c r="T1125" s="232"/>
      <c r="AT1125" s="233" t="s">
        <v>247</v>
      </c>
      <c r="AU1125" s="233" t="s">
        <v>83</v>
      </c>
      <c r="AV1125" s="14" t="s">
        <v>83</v>
      </c>
      <c r="AW1125" s="14" t="s">
        <v>37</v>
      </c>
      <c r="AX1125" s="14" t="s">
        <v>76</v>
      </c>
      <c r="AY1125" s="233" t="s">
        <v>236</v>
      </c>
    </row>
    <row r="1126" spans="1:65" s="14" customFormat="1" ht="10.199999999999999">
      <c r="B1126" s="223"/>
      <c r="C1126" s="224"/>
      <c r="D1126" s="209" t="s">
        <v>247</v>
      </c>
      <c r="E1126" s="225" t="s">
        <v>20</v>
      </c>
      <c r="F1126" s="226" t="s">
        <v>1310</v>
      </c>
      <c r="G1126" s="224"/>
      <c r="H1126" s="227">
        <v>18.916</v>
      </c>
      <c r="I1126" s="228"/>
      <c r="J1126" s="224"/>
      <c r="K1126" s="224"/>
      <c r="L1126" s="229"/>
      <c r="M1126" s="230"/>
      <c r="N1126" s="231"/>
      <c r="O1126" s="231"/>
      <c r="P1126" s="231"/>
      <c r="Q1126" s="231"/>
      <c r="R1126" s="231"/>
      <c r="S1126" s="231"/>
      <c r="T1126" s="232"/>
      <c r="AT1126" s="233" t="s">
        <v>247</v>
      </c>
      <c r="AU1126" s="233" t="s">
        <v>83</v>
      </c>
      <c r="AV1126" s="14" t="s">
        <v>83</v>
      </c>
      <c r="AW1126" s="14" t="s">
        <v>37</v>
      </c>
      <c r="AX1126" s="14" t="s">
        <v>76</v>
      </c>
      <c r="AY1126" s="233" t="s">
        <v>236</v>
      </c>
    </row>
    <row r="1127" spans="1:65" s="14" customFormat="1" ht="10.199999999999999">
      <c r="B1127" s="223"/>
      <c r="C1127" s="224"/>
      <c r="D1127" s="209" t="s">
        <v>247</v>
      </c>
      <c r="E1127" s="225" t="s">
        <v>20</v>
      </c>
      <c r="F1127" s="226" t="s">
        <v>1311</v>
      </c>
      <c r="G1127" s="224"/>
      <c r="H1127" s="227">
        <v>9.5150000000000006</v>
      </c>
      <c r="I1127" s="228"/>
      <c r="J1127" s="224"/>
      <c r="K1127" s="224"/>
      <c r="L1127" s="229"/>
      <c r="M1127" s="230"/>
      <c r="N1127" s="231"/>
      <c r="O1127" s="231"/>
      <c r="P1127" s="231"/>
      <c r="Q1127" s="231"/>
      <c r="R1127" s="231"/>
      <c r="S1127" s="231"/>
      <c r="T1127" s="232"/>
      <c r="AT1127" s="233" t="s">
        <v>247</v>
      </c>
      <c r="AU1127" s="233" t="s">
        <v>83</v>
      </c>
      <c r="AV1127" s="14" t="s">
        <v>83</v>
      </c>
      <c r="AW1127" s="14" t="s">
        <v>37</v>
      </c>
      <c r="AX1127" s="14" t="s">
        <v>76</v>
      </c>
      <c r="AY1127" s="233" t="s">
        <v>236</v>
      </c>
    </row>
    <row r="1128" spans="1:65" s="13" customFormat="1" ht="10.199999999999999">
      <c r="B1128" s="213"/>
      <c r="C1128" s="214"/>
      <c r="D1128" s="209" t="s">
        <v>247</v>
      </c>
      <c r="E1128" s="215" t="s">
        <v>20</v>
      </c>
      <c r="F1128" s="216" t="s">
        <v>325</v>
      </c>
      <c r="G1128" s="214"/>
      <c r="H1128" s="215" t="s">
        <v>20</v>
      </c>
      <c r="I1128" s="217"/>
      <c r="J1128" s="214"/>
      <c r="K1128" s="214"/>
      <c r="L1128" s="218"/>
      <c r="M1128" s="219"/>
      <c r="N1128" s="220"/>
      <c r="O1128" s="220"/>
      <c r="P1128" s="220"/>
      <c r="Q1128" s="220"/>
      <c r="R1128" s="220"/>
      <c r="S1128" s="220"/>
      <c r="T1128" s="221"/>
      <c r="AT1128" s="222" t="s">
        <v>247</v>
      </c>
      <c r="AU1128" s="222" t="s">
        <v>83</v>
      </c>
      <c r="AV1128" s="13" t="s">
        <v>22</v>
      </c>
      <c r="AW1128" s="13" t="s">
        <v>37</v>
      </c>
      <c r="AX1128" s="13" t="s">
        <v>76</v>
      </c>
      <c r="AY1128" s="222" t="s">
        <v>236</v>
      </c>
    </row>
    <row r="1129" spans="1:65" s="14" customFormat="1" ht="10.199999999999999">
      <c r="B1129" s="223"/>
      <c r="C1129" s="224"/>
      <c r="D1129" s="209" t="s">
        <v>247</v>
      </c>
      <c r="E1129" s="225" t="s">
        <v>20</v>
      </c>
      <c r="F1129" s="226" t="s">
        <v>1312</v>
      </c>
      <c r="G1129" s="224"/>
      <c r="H1129" s="227">
        <v>12.965</v>
      </c>
      <c r="I1129" s="228"/>
      <c r="J1129" s="224"/>
      <c r="K1129" s="224"/>
      <c r="L1129" s="229"/>
      <c r="M1129" s="230"/>
      <c r="N1129" s="231"/>
      <c r="O1129" s="231"/>
      <c r="P1129" s="231"/>
      <c r="Q1129" s="231"/>
      <c r="R1129" s="231"/>
      <c r="S1129" s="231"/>
      <c r="T1129" s="232"/>
      <c r="AT1129" s="233" t="s">
        <v>247</v>
      </c>
      <c r="AU1129" s="233" t="s">
        <v>83</v>
      </c>
      <c r="AV1129" s="14" t="s">
        <v>83</v>
      </c>
      <c r="AW1129" s="14" t="s">
        <v>37</v>
      </c>
      <c r="AX1129" s="14" t="s">
        <v>76</v>
      </c>
      <c r="AY1129" s="233" t="s">
        <v>236</v>
      </c>
    </row>
    <row r="1130" spans="1:65" s="14" customFormat="1" ht="10.199999999999999">
      <c r="B1130" s="223"/>
      <c r="C1130" s="224"/>
      <c r="D1130" s="209" t="s">
        <v>247</v>
      </c>
      <c r="E1130" s="225" t="s">
        <v>20</v>
      </c>
      <c r="F1130" s="226" t="s">
        <v>1313</v>
      </c>
      <c r="G1130" s="224"/>
      <c r="H1130" s="227">
        <v>12.183</v>
      </c>
      <c r="I1130" s="228"/>
      <c r="J1130" s="224"/>
      <c r="K1130" s="224"/>
      <c r="L1130" s="229"/>
      <c r="M1130" s="230"/>
      <c r="N1130" s="231"/>
      <c r="O1130" s="231"/>
      <c r="P1130" s="231"/>
      <c r="Q1130" s="231"/>
      <c r="R1130" s="231"/>
      <c r="S1130" s="231"/>
      <c r="T1130" s="232"/>
      <c r="AT1130" s="233" t="s">
        <v>247</v>
      </c>
      <c r="AU1130" s="233" t="s">
        <v>83</v>
      </c>
      <c r="AV1130" s="14" t="s">
        <v>83</v>
      </c>
      <c r="AW1130" s="14" t="s">
        <v>37</v>
      </c>
      <c r="AX1130" s="14" t="s">
        <v>76</v>
      </c>
      <c r="AY1130" s="233" t="s">
        <v>236</v>
      </c>
    </row>
    <row r="1131" spans="1:65" s="14" customFormat="1" ht="10.199999999999999">
      <c r="B1131" s="223"/>
      <c r="C1131" s="224"/>
      <c r="D1131" s="209" t="s">
        <v>247</v>
      </c>
      <c r="E1131" s="225" t="s">
        <v>20</v>
      </c>
      <c r="F1131" s="226" t="s">
        <v>1314</v>
      </c>
      <c r="G1131" s="224"/>
      <c r="H1131" s="227">
        <v>-2.31</v>
      </c>
      <c r="I1131" s="228"/>
      <c r="J1131" s="224"/>
      <c r="K1131" s="224"/>
      <c r="L1131" s="229"/>
      <c r="M1131" s="230"/>
      <c r="N1131" s="231"/>
      <c r="O1131" s="231"/>
      <c r="P1131" s="231"/>
      <c r="Q1131" s="231"/>
      <c r="R1131" s="231"/>
      <c r="S1131" s="231"/>
      <c r="T1131" s="232"/>
      <c r="AT1131" s="233" t="s">
        <v>247</v>
      </c>
      <c r="AU1131" s="233" t="s">
        <v>83</v>
      </c>
      <c r="AV1131" s="14" t="s">
        <v>83</v>
      </c>
      <c r="AW1131" s="14" t="s">
        <v>37</v>
      </c>
      <c r="AX1131" s="14" t="s">
        <v>76</v>
      </c>
      <c r="AY1131" s="233" t="s">
        <v>236</v>
      </c>
    </row>
    <row r="1132" spans="1:65" s="14" customFormat="1" ht="10.199999999999999">
      <c r="B1132" s="223"/>
      <c r="C1132" s="224"/>
      <c r="D1132" s="209" t="s">
        <v>247</v>
      </c>
      <c r="E1132" s="225" t="s">
        <v>20</v>
      </c>
      <c r="F1132" s="226" t="s">
        <v>1315</v>
      </c>
      <c r="G1132" s="224"/>
      <c r="H1132" s="227">
        <v>3</v>
      </c>
      <c r="I1132" s="228"/>
      <c r="J1132" s="224"/>
      <c r="K1132" s="224"/>
      <c r="L1132" s="229"/>
      <c r="M1132" s="230"/>
      <c r="N1132" s="231"/>
      <c r="O1132" s="231"/>
      <c r="P1132" s="231"/>
      <c r="Q1132" s="231"/>
      <c r="R1132" s="231"/>
      <c r="S1132" s="231"/>
      <c r="T1132" s="232"/>
      <c r="AT1132" s="233" t="s">
        <v>247</v>
      </c>
      <c r="AU1132" s="233" t="s">
        <v>83</v>
      </c>
      <c r="AV1132" s="14" t="s">
        <v>83</v>
      </c>
      <c r="AW1132" s="14" t="s">
        <v>37</v>
      </c>
      <c r="AX1132" s="14" t="s">
        <v>76</v>
      </c>
      <c r="AY1132" s="233" t="s">
        <v>236</v>
      </c>
    </row>
    <row r="1133" spans="1:65" s="16" customFormat="1" ht="10.199999999999999">
      <c r="B1133" s="245"/>
      <c r="C1133" s="246"/>
      <c r="D1133" s="209" t="s">
        <v>247</v>
      </c>
      <c r="E1133" s="247" t="s">
        <v>20</v>
      </c>
      <c r="F1133" s="248" t="s">
        <v>309</v>
      </c>
      <c r="G1133" s="246"/>
      <c r="H1133" s="249">
        <v>93.513999999999996</v>
      </c>
      <c r="I1133" s="250"/>
      <c r="J1133" s="246"/>
      <c r="K1133" s="246"/>
      <c r="L1133" s="251"/>
      <c r="M1133" s="252"/>
      <c r="N1133" s="253"/>
      <c r="O1133" s="253"/>
      <c r="P1133" s="253"/>
      <c r="Q1133" s="253"/>
      <c r="R1133" s="253"/>
      <c r="S1133" s="253"/>
      <c r="T1133" s="254"/>
      <c r="AT1133" s="255" t="s">
        <v>247</v>
      </c>
      <c r="AU1133" s="255" t="s">
        <v>83</v>
      </c>
      <c r="AV1133" s="16" t="s">
        <v>243</v>
      </c>
      <c r="AW1133" s="16" t="s">
        <v>37</v>
      </c>
      <c r="AX1133" s="16" t="s">
        <v>22</v>
      </c>
      <c r="AY1133" s="255" t="s">
        <v>236</v>
      </c>
    </row>
    <row r="1134" spans="1:65" s="2" customFormat="1" ht="34.200000000000003">
      <c r="A1134" s="36"/>
      <c r="B1134" s="37"/>
      <c r="C1134" s="196" t="s">
        <v>1316</v>
      </c>
      <c r="D1134" s="196" t="s">
        <v>238</v>
      </c>
      <c r="E1134" s="197" t="s">
        <v>1317</v>
      </c>
      <c r="F1134" s="198" t="s">
        <v>1318</v>
      </c>
      <c r="G1134" s="199" t="s">
        <v>328</v>
      </c>
      <c r="H1134" s="200">
        <v>33.927</v>
      </c>
      <c r="I1134" s="201"/>
      <c r="J1134" s="202">
        <f>ROUND(I1134*H1134,2)</f>
        <v>0</v>
      </c>
      <c r="K1134" s="198" t="s">
        <v>242</v>
      </c>
      <c r="L1134" s="41"/>
      <c r="M1134" s="203" t="s">
        <v>20</v>
      </c>
      <c r="N1134" s="204" t="s">
        <v>47</v>
      </c>
      <c r="O1134" s="66"/>
      <c r="P1134" s="205">
        <f>O1134*H1134</f>
        <v>0</v>
      </c>
      <c r="Q1134" s="205">
        <v>4.5704000000000002E-2</v>
      </c>
      <c r="R1134" s="205">
        <f>Q1134*H1134</f>
        <v>1.550599608</v>
      </c>
      <c r="S1134" s="205">
        <v>0</v>
      </c>
      <c r="T1134" s="206">
        <f>S1134*H1134</f>
        <v>0</v>
      </c>
      <c r="U1134" s="36"/>
      <c r="V1134" s="36"/>
      <c r="W1134" s="36"/>
      <c r="X1134" s="36"/>
      <c r="Y1134" s="36"/>
      <c r="Z1134" s="36"/>
      <c r="AA1134" s="36"/>
      <c r="AB1134" s="36"/>
      <c r="AC1134" s="36"/>
      <c r="AD1134" s="36"/>
      <c r="AE1134" s="36"/>
      <c r="AR1134" s="207" t="s">
        <v>336</v>
      </c>
      <c r="AT1134" s="207" t="s">
        <v>238</v>
      </c>
      <c r="AU1134" s="207" t="s">
        <v>83</v>
      </c>
      <c r="AY1134" s="19" t="s">
        <v>236</v>
      </c>
      <c r="BE1134" s="208">
        <f>IF(N1134="základní",J1134,0)</f>
        <v>0</v>
      </c>
      <c r="BF1134" s="208">
        <f>IF(N1134="snížená",J1134,0)</f>
        <v>0</v>
      </c>
      <c r="BG1134" s="208">
        <f>IF(N1134="zákl. přenesená",J1134,0)</f>
        <v>0</v>
      </c>
      <c r="BH1134" s="208">
        <f>IF(N1134="sníž. přenesená",J1134,0)</f>
        <v>0</v>
      </c>
      <c r="BI1134" s="208">
        <f>IF(N1134="nulová",J1134,0)</f>
        <v>0</v>
      </c>
      <c r="BJ1134" s="19" t="s">
        <v>22</v>
      </c>
      <c r="BK1134" s="208">
        <f>ROUND(I1134*H1134,2)</f>
        <v>0</v>
      </c>
      <c r="BL1134" s="19" t="s">
        <v>336</v>
      </c>
      <c r="BM1134" s="207" t="s">
        <v>1319</v>
      </c>
    </row>
    <row r="1135" spans="1:65" s="2" customFormat="1" ht="96">
      <c r="A1135" s="36"/>
      <c r="B1135" s="37"/>
      <c r="C1135" s="38"/>
      <c r="D1135" s="209" t="s">
        <v>245</v>
      </c>
      <c r="E1135" s="38"/>
      <c r="F1135" s="210" t="s">
        <v>1297</v>
      </c>
      <c r="G1135" s="38"/>
      <c r="H1135" s="38"/>
      <c r="I1135" s="118"/>
      <c r="J1135" s="38"/>
      <c r="K1135" s="38"/>
      <c r="L1135" s="41"/>
      <c r="M1135" s="211"/>
      <c r="N1135" s="212"/>
      <c r="O1135" s="66"/>
      <c r="P1135" s="66"/>
      <c r="Q1135" s="66"/>
      <c r="R1135" s="66"/>
      <c r="S1135" s="66"/>
      <c r="T1135" s="67"/>
      <c r="U1135" s="36"/>
      <c r="V1135" s="36"/>
      <c r="W1135" s="36"/>
      <c r="X1135" s="36"/>
      <c r="Y1135" s="36"/>
      <c r="Z1135" s="36"/>
      <c r="AA1135" s="36"/>
      <c r="AB1135" s="36"/>
      <c r="AC1135" s="36"/>
      <c r="AD1135" s="36"/>
      <c r="AE1135" s="36"/>
      <c r="AT1135" s="19" t="s">
        <v>245</v>
      </c>
      <c r="AU1135" s="19" t="s">
        <v>83</v>
      </c>
    </row>
    <row r="1136" spans="1:65" s="13" customFormat="1" ht="10.199999999999999">
      <c r="B1136" s="213"/>
      <c r="C1136" s="214"/>
      <c r="D1136" s="209" t="s">
        <v>247</v>
      </c>
      <c r="E1136" s="215" t="s">
        <v>20</v>
      </c>
      <c r="F1136" s="216" t="s">
        <v>324</v>
      </c>
      <c r="G1136" s="214"/>
      <c r="H1136" s="215" t="s">
        <v>20</v>
      </c>
      <c r="I1136" s="217"/>
      <c r="J1136" s="214"/>
      <c r="K1136" s="214"/>
      <c r="L1136" s="218"/>
      <c r="M1136" s="219"/>
      <c r="N1136" s="220"/>
      <c r="O1136" s="220"/>
      <c r="P1136" s="220"/>
      <c r="Q1136" s="220"/>
      <c r="R1136" s="220"/>
      <c r="S1136" s="220"/>
      <c r="T1136" s="221"/>
      <c r="AT1136" s="222" t="s">
        <v>247</v>
      </c>
      <c r="AU1136" s="222" t="s">
        <v>83</v>
      </c>
      <c r="AV1136" s="13" t="s">
        <v>22</v>
      </c>
      <c r="AW1136" s="13" t="s">
        <v>37</v>
      </c>
      <c r="AX1136" s="13" t="s">
        <v>76</v>
      </c>
      <c r="AY1136" s="222" t="s">
        <v>236</v>
      </c>
    </row>
    <row r="1137" spans="1:65" s="14" customFormat="1" ht="10.199999999999999">
      <c r="B1137" s="223"/>
      <c r="C1137" s="224"/>
      <c r="D1137" s="209" t="s">
        <v>247</v>
      </c>
      <c r="E1137" s="225" t="s">
        <v>20</v>
      </c>
      <c r="F1137" s="226" t="s">
        <v>1320</v>
      </c>
      <c r="G1137" s="224"/>
      <c r="H1137" s="227">
        <v>25.556000000000001</v>
      </c>
      <c r="I1137" s="228"/>
      <c r="J1137" s="224"/>
      <c r="K1137" s="224"/>
      <c r="L1137" s="229"/>
      <c r="M1137" s="230"/>
      <c r="N1137" s="231"/>
      <c r="O1137" s="231"/>
      <c r="P1137" s="231"/>
      <c r="Q1137" s="231"/>
      <c r="R1137" s="231"/>
      <c r="S1137" s="231"/>
      <c r="T1137" s="232"/>
      <c r="AT1137" s="233" t="s">
        <v>247</v>
      </c>
      <c r="AU1137" s="233" t="s">
        <v>83</v>
      </c>
      <c r="AV1137" s="14" t="s">
        <v>83</v>
      </c>
      <c r="AW1137" s="14" t="s">
        <v>37</v>
      </c>
      <c r="AX1137" s="14" t="s">
        <v>76</v>
      </c>
      <c r="AY1137" s="233" t="s">
        <v>236</v>
      </c>
    </row>
    <row r="1138" spans="1:65" s="14" customFormat="1" ht="10.199999999999999">
      <c r="B1138" s="223"/>
      <c r="C1138" s="224"/>
      <c r="D1138" s="209" t="s">
        <v>247</v>
      </c>
      <c r="E1138" s="225" t="s">
        <v>20</v>
      </c>
      <c r="F1138" s="226" t="s">
        <v>1321</v>
      </c>
      <c r="G1138" s="224"/>
      <c r="H1138" s="227">
        <v>-6.0759999999999996</v>
      </c>
      <c r="I1138" s="228"/>
      <c r="J1138" s="224"/>
      <c r="K1138" s="224"/>
      <c r="L1138" s="229"/>
      <c r="M1138" s="230"/>
      <c r="N1138" s="231"/>
      <c r="O1138" s="231"/>
      <c r="P1138" s="231"/>
      <c r="Q1138" s="231"/>
      <c r="R1138" s="231"/>
      <c r="S1138" s="231"/>
      <c r="T1138" s="232"/>
      <c r="AT1138" s="233" t="s">
        <v>247</v>
      </c>
      <c r="AU1138" s="233" t="s">
        <v>83</v>
      </c>
      <c r="AV1138" s="14" t="s">
        <v>83</v>
      </c>
      <c r="AW1138" s="14" t="s">
        <v>37</v>
      </c>
      <c r="AX1138" s="14" t="s">
        <v>76</v>
      </c>
      <c r="AY1138" s="233" t="s">
        <v>236</v>
      </c>
    </row>
    <row r="1139" spans="1:65" s="13" customFormat="1" ht="10.199999999999999">
      <c r="B1139" s="213"/>
      <c r="C1139" s="214"/>
      <c r="D1139" s="209" t="s">
        <v>247</v>
      </c>
      <c r="E1139" s="215" t="s">
        <v>20</v>
      </c>
      <c r="F1139" s="216" t="s">
        <v>325</v>
      </c>
      <c r="G1139" s="214"/>
      <c r="H1139" s="215" t="s">
        <v>20</v>
      </c>
      <c r="I1139" s="217"/>
      <c r="J1139" s="214"/>
      <c r="K1139" s="214"/>
      <c r="L1139" s="218"/>
      <c r="M1139" s="219"/>
      <c r="N1139" s="220"/>
      <c r="O1139" s="220"/>
      <c r="P1139" s="220"/>
      <c r="Q1139" s="220"/>
      <c r="R1139" s="220"/>
      <c r="S1139" s="220"/>
      <c r="T1139" s="221"/>
      <c r="AT1139" s="222" t="s">
        <v>247</v>
      </c>
      <c r="AU1139" s="222" t="s">
        <v>83</v>
      </c>
      <c r="AV1139" s="13" t="s">
        <v>22</v>
      </c>
      <c r="AW1139" s="13" t="s">
        <v>37</v>
      </c>
      <c r="AX1139" s="13" t="s">
        <v>76</v>
      </c>
      <c r="AY1139" s="222" t="s">
        <v>236</v>
      </c>
    </row>
    <row r="1140" spans="1:65" s="14" customFormat="1" ht="10.199999999999999">
      <c r="B1140" s="223"/>
      <c r="C1140" s="224"/>
      <c r="D1140" s="209" t="s">
        <v>247</v>
      </c>
      <c r="E1140" s="225" t="s">
        <v>20</v>
      </c>
      <c r="F1140" s="226" t="s">
        <v>1312</v>
      </c>
      <c r="G1140" s="224"/>
      <c r="H1140" s="227">
        <v>12.965</v>
      </c>
      <c r="I1140" s="228"/>
      <c r="J1140" s="224"/>
      <c r="K1140" s="224"/>
      <c r="L1140" s="229"/>
      <c r="M1140" s="230"/>
      <c r="N1140" s="231"/>
      <c r="O1140" s="231"/>
      <c r="P1140" s="231"/>
      <c r="Q1140" s="231"/>
      <c r="R1140" s="231"/>
      <c r="S1140" s="231"/>
      <c r="T1140" s="232"/>
      <c r="AT1140" s="233" t="s">
        <v>247</v>
      </c>
      <c r="AU1140" s="233" t="s">
        <v>83</v>
      </c>
      <c r="AV1140" s="14" t="s">
        <v>83</v>
      </c>
      <c r="AW1140" s="14" t="s">
        <v>37</v>
      </c>
      <c r="AX1140" s="14" t="s">
        <v>76</v>
      </c>
      <c r="AY1140" s="233" t="s">
        <v>236</v>
      </c>
    </row>
    <row r="1141" spans="1:65" s="13" customFormat="1" ht="10.199999999999999">
      <c r="B1141" s="213"/>
      <c r="C1141" s="214"/>
      <c r="D1141" s="209" t="s">
        <v>247</v>
      </c>
      <c r="E1141" s="215" t="s">
        <v>20</v>
      </c>
      <c r="F1141" s="216" t="s">
        <v>1322</v>
      </c>
      <c r="G1141" s="214"/>
      <c r="H1141" s="215" t="s">
        <v>20</v>
      </c>
      <c r="I1141" s="217"/>
      <c r="J1141" s="214"/>
      <c r="K1141" s="214"/>
      <c r="L1141" s="218"/>
      <c r="M1141" s="219"/>
      <c r="N1141" s="220"/>
      <c r="O1141" s="220"/>
      <c r="P1141" s="220"/>
      <c r="Q1141" s="220"/>
      <c r="R1141" s="220"/>
      <c r="S1141" s="220"/>
      <c r="T1141" s="221"/>
      <c r="AT1141" s="222" t="s">
        <v>247</v>
      </c>
      <c r="AU1141" s="222" t="s">
        <v>83</v>
      </c>
      <c r="AV1141" s="13" t="s">
        <v>22</v>
      </c>
      <c r="AW1141" s="13" t="s">
        <v>37</v>
      </c>
      <c r="AX1141" s="13" t="s">
        <v>76</v>
      </c>
      <c r="AY1141" s="222" t="s">
        <v>236</v>
      </c>
    </row>
    <row r="1142" spans="1:65" s="14" customFormat="1" ht="10.199999999999999">
      <c r="B1142" s="223"/>
      <c r="C1142" s="224"/>
      <c r="D1142" s="209" t="s">
        <v>247</v>
      </c>
      <c r="E1142" s="225" t="s">
        <v>20</v>
      </c>
      <c r="F1142" s="226" t="s">
        <v>1323</v>
      </c>
      <c r="G1142" s="224"/>
      <c r="H1142" s="227">
        <v>1.482</v>
      </c>
      <c r="I1142" s="228"/>
      <c r="J1142" s="224"/>
      <c r="K1142" s="224"/>
      <c r="L1142" s="229"/>
      <c r="M1142" s="230"/>
      <c r="N1142" s="231"/>
      <c r="O1142" s="231"/>
      <c r="P1142" s="231"/>
      <c r="Q1142" s="231"/>
      <c r="R1142" s="231"/>
      <c r="S1142" s="231"/>
      <c r="T1142" s="232"/>
      <c r="AT1142" s="233" t="s">
        <v>247</v>
      </c>
      <c r="AU1142" s="233" t="s">
        <v>83</v>
      </c>
      <c r="AV1142" s="14" t="s">
        <v>83</v>
      </c>
      <c r="AW1142" s="14" t="s">
        <v>37</v>
      </c>
      <c r="AX1142" s="14" t="s">
        <v>76</v>
      </c>
      <c r="AY1142" s="233" t="s">
        <v>236</v>
      </c>
    </row>
    <row r="1143" spans="1:65" s="16" customFormat="1" ht="10.199999999999999">
      <c r="B1143" s="245"/>
      <c r="C1143" s="246"/>
      <c r="D1143" s="209" t="s">
        <v>247</v>
      </c>
      <c r="E1143" s="247" t="s">
        <v>20</v>
      </c>
      <c r="F1143" s="248" t="s">
        <v>309</v>
      </c>
      <c r="G1143" s="246"/>
      <c r="H1143" s="249">
        <v>33.927</v>
      </c>
      <c r="I1143" s="250"/>
      <c r="J1143" s="246"/>
      <c r="K1143" s="246"/>
      <c r="L1143" s="251"/>
      <c r="M1143" s="252"/>
      <c r="N1143" s="253"/>
      <c r="O1143" s="253"/>
      <c r="P1143" s="253"/>
      <c r="Q1143" s="253"/>
      <c r="R1143" s="253"/>
      <c r="S1143" s="253"/>
      <c r="T1143" s="254"/>
      <c r="AT1143" s="255" t="s">
        <v>247</v>
      </c>
      <c r="AU1143" s="255" t="s">
        <v>83</v>
      </c>
      <c r="AV1143" s="16" t="s">
        <v>243</v>
      </c>
      <c r="AW1143" s="16" t="s">
        <v>37</v>
      </c>
      <c r="AX1143" s="16" t="s">
        <v>22</v>
      </c>
      <c r="AY1143" s="255" t="s">
        <v>236</v>
      </c>
    </row>
    <row r="1144" spans="1:65" s="2" customFormat="1" ht="34.200000000000003">
      <c r="A1144" s="36"/>
      <c r="B1144" s="37"/>
      <c r="C1144" s="196" t="s">
        <v>1324</v>
      </c>
      <c r="D1144" s="196" t="s">
        <v>238</v>
      </c>
      <c r="E1144" s="197" t="s">
        <v>1325</v>
      </c>
      <c r="F1144" s="198" t="s">
        <v>1326</v>
      </c>
      <c r="G1144" s="199" t="s">
        <v>328</v>
      </c>
      <c r="H1144" s="200">
        <v>2.7120000000000002</v>
      </c>
      <c r="I1144" s="201"/>
      <c r="J1144" s="202">
        <f>ROUND(I1144*H1144,2)</f>
        <v>0</v>
      </c>
      <c r="K1144" s="198" t="s">
        <v>242</v>
      </c>
      <c r="L1144" s="41"/>
      <c r="M1144" s="203" t="s">
        <v>20</v>
      </c>
      <c r="N1144" s="204" t="s">
        <v>47</v>
      </c>
      <c r="O1144" s="66"/>
      <c r="P1144" s="205">
        <f>O1144*H1144</f>
        <v>0</v>
      </c>
      <c r="Q1144" s="205">
        <v>4.5543599999999997E-2</v>
      </c>
      <c r="R1144" s="205">
        <f>Q1144*H1144</f>
        <v>0.1235142432</v>
      </c>
      <c r="S1144" s="205">
        <v>0</v>
      </c>
      <c r="T1144" s="206">
        <f>S1144*H1144</f>
        <v>0</v>
      </c>
      <c r="U1144" s="36"/>
      <c r="V1144" s="36"/>
      <c r="W1144" s="36"/>
      <c r="X1144" s="36"/>
      <c r="Y1144" s="36"/>
      <c r="Z1144" s="36"/>
      <c r="AA1144" s="36"/>
      <c r="AB1144" s="36"/>
      <c r="AC1144" s="36"/>
      <c r="AD1144" s="36"/>
      <c r="AE1144" s="36"/>
      <c r="AR1144" s="207" t="s">
        <v>336</v>
      </c>
      <c r="AT1144" s="207" t="s">
        <v>238</v>
      </c>
      <c r="AU1144" s="207" t="s">
        <v>83</v>
      </c>
      <c r="AY1144" s="19" t="s">
        <v>236</v>
      </c>
      <c r="BE1144" s="208">
        <f>IF(N1144="základní",J1144,0)</f>
        <v>0</v>
      </c>
      <c r="BF1144" s="208">
        <f>IF(N1144="snížená",J1144,0)</f>
        <v>0</v>
      </c>
      <c r="BG1144" s="208">
        <f>IF(N1144="zákl. přenesená",J1144,0)</f>
        <v>0</v>
      </c>
      <c r="BH1144" s="208">
        <f>IF(N1144="sníž. přenesená",J1144,0)</f>
        <v>0</v>
      </c>
      <c r="BI1144" s="208">
        <f>IF(N1144="nulová",J1144,0)</f>
        <v>0</v>
      </c>
      <c r="BJ1144" s="19" t="s">
        <v>22</v>
      </c>
      <c r="BK1144" s="208">
        <f>ROUND(I1144*H1144,2)</f>
        <v>0</v>
      </c>
      <c r="BL1144" s="19" t="s">
        <v>336</v>
      </c>
      <c r="BM1144" s="207" t="s">
        <v>1327</v>
      </c>
    </row>
    <row r="1145" spans="1:65" s="2" customFormat="1" ht="96">
      <c r="A1145" s="36"/>
      <c r="B1145" s="37"/>
      <c r="C1145" s="38"/>
      <c r="D1145" s="209" t="s">
        <v>245</v>
      </c>
      <c r="E1145" s="38"/>
      <c r="F1145" s="210" t="s">
        <v>1297</v>
      </c>
      <c r="G1145" s="38"/>
      <c r="H1145" s="38"/>
      <c r="I1145" s="118"/>
      <c r="J1145" s="38"/>
      <c r="K1145" s="38"/>
      <c r="L1145" s="41"/>
      <c r="M1145" s="211"/>
      <c r="N1145" s="212"/>
      <c r="O1145" s="66"/>
      <c r="P1145" s="66"/>
      <c r="Q1145" s="66"/>
      <c r="R1145" s="66"/>
      <c r="S1145" s="66"/>
      <c r="T1145" s="67"/>
      <c r="U1145" s="36"/>
      <c r="V1145" s="36"/>
      <c r="W1145" s="36"/>
      <c r="X1145" s="36"/>
      <c r="Y1145" s="36"/>
      <c r="Z1145" s="36"/>
      <c r="AA1145" s="36"/>
      <c r="AB1145" s="36"/>
      <c r="AC1145" s="36"/>
      <c r="AD1145" s="36"/>
      <c r="AE1145" s="36"/>
      <c r="AT1145" s="19" t="s">
        <v>245</v>
      </c>
      <c r="AU1145" s="19" t="s">
        <v>83</v>
      </c>
    </row>
    <row r="1146" spans="1:65" s="13" customFormat="1" ht="10.199999999999999">
      <c r="B1146" s="213"/>
      <c r="C1146" s="214"/>
      <c r="D1146" s="209" t="s">
        <v>247</v>
      </c>
      <c r="E1146" s="215" t="s">
        <v>20</v>
      </c>
      <c r="F1146" s="216" t="s">
        <v>324</v>
      </c>
      <c r="G1146" s="214"/>
      <c r="H1146" s="215" t="s">
        <v>20</v>
      </c>
      <c r="I1146" s="217"/>
      <c r="J1146" s="214"/>
      <c r="K1146" s="214"/>
      <c r="L1146" s="218"/>
      <c r="M1146" s="219"/>
      <c r="N1146" s="220"/>
      <c r="O1146" s="220"/>
      <c r="P1146" s="220"/>
      <c r="Q1146" s="220"/>
      <c r="R1146" s="220"/>
      <c r="S1146" s="220"/>
      <c r="T1146" s="221"/>
      <c r="AT1146" s="222" t="s">
        <v>247</v>
      </c>
      <c r="AU1146" s="222" t="s">
        <v>83</v>
      </c>
      <c r="AV1146" s="13" t="s">
        <v>22</v>
      </c>
      <c r="AW1146" s="13" t="s">
        <v>37</v>
      </c>
      <c r="AX1146" s="13" t="s">
        <v>76</v>
      </c>
      <c r="AY1146" s="222" t="s">
        <v>236</v>
      </c>
    </row>
    <row r="1147" spans="1:65" s="14" customFormat="1" ht="10.199999999999999">
      <c r="B1147" s="223"/>
      <c r="C1147" s="224"/>
      <c r="D1147" s="209" t="s">
        <v>247</v>
      </c>
      <c r="E1147" s="225" t="s">
        <v>20</v>
      </c>
      <c r="F1147" s="226" t="s">
        <v>1328</v>
      </c>
      <c r="G1147" s="224"/>
      <c r="H1147" s="227">
        <v>2.7120000000000002</v>
      </c>
      <c r="I1147" s="228"/>
      <c r="J1147" s="224"/>
      <c r="K1147" s="224"/>
      <c r="L1147" s="229"/>
      <c r="M1147" s="230"/>
      <c r="N1147" s="231"/>
      <c r="O1147" s="231"/>
      <c r="P1147" s="231"/>
      <c r="Q1147" s="231"/>
      <c r="R1147" s="231"/>
      <c r="S1147" s="231"/>
      <c r="T1147" s="232"/>
      <c r="AT1147" s="233" t="s">
        <v>247</v>
      </c>
      <c r="AU1147" s="233" t="s">
        <v>83</v>
      </c>
      <c r="AV1147" s="14" t="s">
        <v>83</v>
      </c>
      <c r="AW1147" s="14" t="s">
        <v>37</v>
      </c>
      <c r="AX1147" s="14" t="s">
        <v>22</v>
      </c>
      <c r="AY1147" s="233" t="s">
        <v>236</v>
      </c>
    </row>
    <row r="1148" spans="1:65" s="2" customFormat="1" ht="34.200000000000003">
      <c r="A1148" s="36"/>
      <c r="B1148" s="37"/>
      <c r="C1148" s="196" t="s">
        <v>1329</v>
      </c>
      <c r="D1148" s="196" t="s">
        <v>238</v>
      </c>
      <c r="E1148" s="197" t="s">
        <v>1330</v>
      </c>
      <c r="F1148" s="198" t="s">
        <v>1331</v>
      </c>
      <c r="G1148" s="199" t="s">
        <v>328</v>
      </c>
      <c r="H1148" s="200">
        <v>194.649</v>
      </c>
      <c r="I1148" s="201"/>
      <c r="J1148" s="202">
        <f>ROUND(I1148*H1148,2)</f>
        <v>0</v>
      </c>
      <c r="K1148" s="198" t="s">
        <v>20</v>
      </c>
      <c r="L1148" s="41"/>
      <c r="M1148" s="203" t="s">
        <v>20</v>
      </c>
      <c r="N1148" s="204" t="s">
        <v>47</v>
      </c>
      <c r="O1148" s="66"/>
      <c r="P1148" s="205">
        <f>O1148*H1148</f>
        <v>0</v>
      </c>
      <c r="Q1148" s="205">
        <v>4.6379999999999998E-2</v>
      </c>
      <c r="R1148" s="205">
        <f>Q1148*H1148</f>
        <v>9.02782062</v>
      </c>
      <c r="S1148" s="205">
        <v>0</v>
      </c>
      <c r="T1148" s="206">
        <f>S1148*H1148</f>
        <v>0</v>
      </c>
      <c r="U1148" s="36"/>
      <c r="V1148" s="36"/>
      <c r="W1148" s="36"/>
      <c r="X1148" s="36"/>
      <c r="Y1148" s="36"/>
      <c r="Z1148" s="36"/>
      <c r="AA1148" s="36"/>
      <c r="AB1148" s="36"/>
      <c r="AC1148" s="36"/>
      <c r="AD1148" s="36"/>
      <c r="AE1148" s="36"/>
      <c r="AR1148" s="207" t="s">
        <v>336</v>
      </c>
      <c r="AT1148" s="207" t="s">
        <v>238</v>
      </c>
      <c r="AU1148" s="207" t="s">
        <v>83</v>
      </c>
      <c r="AY1148" s="19" t="s">
        <v>236</v>
      </c>
      <c r="BE1148" s="208">
        <f>IF(N1148="základní",J1148,0)</f>
        <v>0</v>
      </c>
      <c r="BF1148" s="208">
        <f>IF(N1148="snížená",J1148,0)</f>
        <v>0</v>
      </c>
      <c r="BG1148" s="208">
        <f>IF(N1148="zákl. přenesená",J1148,0)</f>
        <v>0</v>
      </c>
      <c r="BH1148" s="208">
        <f>IF(N1148="sníž. přenesená",J1148,0)</f>
        <v>0</v>
      </c>
      <c r="BI1148" s="208">
        <f>IF(N1148="nulová",J1148,0)</f>
        <v>0</v>
      </c>
      <c r="BJ1148" s="19" t="s">
        <v>22</v>
      </c>
      <c r="BK1148" s="208">
        <f>ROUND(I1148*H1148,2)</f>
        <v>0</v>
      </c>
      <c r="BL1148" s="19" t="s">
        <v>336</v>
      </c>
      <c r="BM1148" s="207" t="s">
        <v>1332</v>
      </c>
    </row>
    <row r="1149" spans="1:65" s="2" customFormat="1" ht="105.6">
      <c r="A1149" s="36"/>
      <c r="B1149" s="37"/>
      <c r="C1149" s="38"/>
      <c r="D1149" s="209" t="s">
        <v>245</v>
      </c>
      <c r="E1149" s="38"/>
      <c r="F1149" s="210" t="s">
        <v>1333</v>
      </c>
      <c r="G1149" s="38"/>
      <c r="H1149" s="38"/>
      <c r="I1149" s="118"/>
      <c r="J1149" s="38"/>
      <c r="K1149" s="38"/>
      <c r="L1149" s="41"/>
      <c r="M1149" s="211"/>
      <c r="N1149" s="212"/>
      <c r="O1149" s="66"/>
      <c r="P1149" s="66"/>
      <c r="Q1149" s="66"/>
      <c r="R1149" s="66"/>
      <c r="S1149" s="66"/>
      <c r="T1149" s="67"/>
      <c r="U1149" s="36"/>
      <c r="V1149" s="36"/>
      <c r="W1149" s="36"/>
      <c r="X1149" s="36"/>
      <c r="Y1149" s="36"/>
      <c r="Z1149" s="36"/>
      <c r="AA1149" s="36"/>
      <c r="AB1149" s="36"/>
      <c r="AC1149" s="36"/>
      <c r="AD1149" s="36"/>
      <c r="AE1149" s="36"/>
      <c r="AT1149" s="19" t="s">
        <v>245</v>
      </c>
      <c r="AU1149" s="19" t="s">
        <v>83</v>
      </c>
    </row>
    <row r="1150" spans="1:65" s="13" customFormat="1" ht="10.199999999999999">
      <c r="B1150" s="213"/>
      <c r="C1150" s="214"/>
      <c r="D1150" s="209" t="s">
        <v>247</v>
      </c>
      <c r="E1150" s="215" t="s">
        <v>20</v>
      </c>
      <c r="F1150" s="216" t="s">
        <v>324</v>
      </c>
      <c r="G1150" s="214"/>
      <c r="H1150" s="215" t="s">
        <v>20</v>
      </c>
      <c r="I1150" s="217"/>
      <c r="J1150" s="214"/>
      <c r="K1150" s="214"/>
      <c r="L1150" s="218"/>
      <c r="M1150" s="219"/>
      <c r="N1150" s="220"/>
      <c r="O1150" s="220"/>
      <c r="P1150" s="220"/>
      <c r="Q1150" s="220"/>
      <c r="R1150" s="220"/>
      <c r="S1150" s="220"/>
      <c r="T1150" s="221"/>
      <c r="AT1150" s="222" t="s">
        <v>247</v>
      </c>
      <c r="AU1150" s="222" t="s">
        <v>83</v>
      </c>
      <c r="AV1150" s="13" t="s">
        <v>22</v>
      </c>
      <c r="AW1150" s="13" t="s">
        <v>37</v>
      </c>
      <c r="AX1150" s="13" t="s">
        <v>76</v>
      </c>
      <c r="AY1150" s="222" t="s">
        <v>236</v>
      </c>
    </row>
    <row r="1151" spans="1:65" s="13" customFormat="1" ht="10.199999999999999">
      <c r="B1151" s="213"/>
      <c r="C1151" s="214"/>
      <c r="D1151" s="209" t="s">
        <v>247</v>
      </c>
      <c r="E1151" s="215" t="s">
        <v>20</v>
      </c>
      <c r="F1151" s="216" t="s">
        <v>937</v>
      </c>
      <c r="G1151" s="214"/>
      <c r="H1151" s="215" t="s">
        <v>20</v>
      </c>
      <c r="I1151" s="217"/>
      <c r="J1151" s="214"/>
      <c r="K1151" s="214"/>
      <c r="L1151" s="218"/>
      <c r="M1151" s="219"/>
      <c r="N1151" s="220"/>
      <c r="O1151" s="220"/>
      <c r="P1151" s="220"/>
      <c r="Q1151" s="220"/>
      <c r="R1151" s="220"/>
      <c r="S1151" s="220"/>
      <c r="T1151" s="221"/>
      <c r="AT1151" s="222" t="s">
        <v>247</v>
      </c>
      <c r="AU1151" s="222" t="s">
        <v>83</v>
      </c>
      <c r="AV1151" s="13" t="s">
        <v>22</v>
      </c>
      <c r="AW1151" s="13" t="s">
        <v>37</v>
      </c>
      <c r="AX1151" s="13" t="s">
        <v>76</v>
      </c>
      <c r="AY1151" s="222" t="s">
        <v>236</v>
      </c>
    </row>
    <row r="1152" spans="1:65" s="14" customFormat="1" ht="10.199999999999999">
      <c r="B1152" s="223"/>
      <c r="C1152" s="224"/>
      <c r="D1152" s="209" t="s">
        <v>247</v>
      </c>
      <c r="E1152" s="225" t="s">
        <v>20</v>
      </c>
      <c r="F1152" s="226" t="s">
        <v>1334</v>
      </c>
      <c r="G1152" s="224"/>
      <c r="H1152" s="227">
        <v>12.711</v>
      </c>
      <c r="I1152" s="228"/>
      <c r="J1152" s="224"/>
      <c r="K1152" s="224"/>
      <c r="L1152" s="229"/>
      <c r="M1152" s="230"/>
      <c r="N1152" s="231"/>
      <c r="O1152" s="231"/>
      <c r="P1152" s="231"/>
      <c r="Q1152" s="231"/>
      <c r="R1152" s="231"/>
      <c r="S1152" s="231"/>
      <c r="T1152" s="232"/>
      <c r="AT1152" s="233" t="s">
        <v>247</v>
      </c>
      <c r="AU1152" s="233" t="s">
        <v>83</v>
      </c>
      <c r="AV1152" s="14" t="s">
        <v>83</v>
      </c>
      <c r="AW1152" s="14" t="s">
        <v>37</v>
      </c>
      <c r="AX1152" s="14" t="s">
        <v>76</v>
      </c>
      <c r="AY1152" s="233" t="s">
        <v>236</v>
      </c>
    </row>
    <row r="1153" spans="2:51" s="14" customFormat="1" ht="10.199999999999999">
      <c r="B1153" s="223"/>
      <c r="C1153" s="224"/>
      <c r="D1153" s="209" t="s">
        <v>247</v>
      </c>
      <c r="E1153" s="225" t="s">
        <v>20</v>
      </c>
      <c r="F1153" s="226" t="s">
        <v>1335</v>
      </c>
      <c r="G1153" s="224"/>
      <c r="H1153" s="227">
        <v>12.933999999999999</v>
      </c>
      <c r="I1153" s="228"/>
      <c r="J1153" s="224"/>
      <c r="K1153" s="224"/>
      <c r="L1153" s="229"/>
      <c r="M1153" s="230"/>
      <c r="N1153" s="231"/>
      <c r="O1153" s="231"/>
      <c r="P1153" s="231"/>
      <c r="Q1153" s="231"/>
      <c r="R1153" s="231"/>
      <c r="S1153" s="231"/>
      <c r="T1153" s="232"/>
      <c r="AT1153" s="233" t="s">
        <v>247</v>
      </c>
      <c r="AU1153" s="233" t="s">
        <v>83</v>
      </c>
      <c r="AV1153" s="14" t="s">
        <v>83</v>
      </c>
      <c r="AW1153" s="14" t="s">
        <v>37</v>
      </c>
      <c r="AX1153" s="14" t="s">
        <v>76</v>
      </c>
      <c r="AY1153" s="233" t="s">
        <v>236</v>
      </c>
    </row>
    <row r="1154" spans="2:51" s="14" customFormat="1" ht="10.199999999999999">
      <c r="B1154" s="223"/>
      <c r="C1154" s="224"/>
      <c r="D1154" s="209" t="s">
        <v>247</v>
      </c>
      <c r="E1154" s="225" t="s">
        <v>20</v>
      </c>
      <c r="F1154" s="226" t="s">
        <v>1336</v>
      </c>
      <c r="G1154" s="224"/>
      <c r="H1154" s="227">
        <v>-1.47</v>
      </c>
      <c r="I1154" s="228"/>
      <c r="J1154" s="224"/>
      <c r="K1154" s="224"/>
      <c r="L1154" s="229"/>
      <c r="M1154" s="230"/>
      <c r="N1154" s="231"/>
      <c r="O1154" s="231"/>
      <c r="P1154" s="231"/>
      <c r="Q1154" s="231"/>
      <c r="R1154" s="231"/>
      <c r="S1154" s="231"/>
      <c r="T1154" s="232"/>
      <c r="AT1154" s="233" t="s">
        <v>247</v>
      </c>
      <c r="AU1154" s="233" t="s">
        <v>83</v>
      </c>
      <c r="AV1154" s="14" t="s">
        <v>83</v>
      </c>
      <c r="AW1154" s="14" t="s">
        <v>37</v>
      </c>
      <c r="AX1154" s="14" t="s">
        <v>76</v>
      </c>
      <c r="AY1154" s="233" t="s">
        <v>236</v>
      </c>
    </row>
    <row r="1155" spans="2:51" s="14" customFormat="1" ht="10.199999999999999">
      <c r="B1155" s="223"/>
      <c r="C1155" s="224"/>
      <c r="D1155" s="209" t="s">
        <v>247</v>
      </c>
      <c r="E1155" s="225" t="s">
        <v>20</v>
      </c>
      <c r="F1155" s="226" t="s">
        <v>1337</v>
      </c>
      <c r="G1155" s="224"/>
      <c r="H1155" s="227">
        <v>14.227</v>
      </c>
      <c r="I1155" s="228"/>
      <c r="J1155" s="224"/>
      <c r="K1155" s="224"/>
      <c r="L1155" s="229"/>
      <c r="M1155" s="230"/>
      <c r="N1155" s="231"/>
      <c r="O1155" s="231"/>
      <c r="P1155" s="231"/>
      <c r="Q1155" s="231"/>
      <c r="R1155" s="231"/>
      <c r="S1155" s="231"/>
      <c r="T1155" s="232"/>
      <c r="AT1155" s="233" t="s">
        <v>247</v>
      </c>
      <c r="AU1155" s="233" t="s">
        <v>83</v>
      </c>
      <c r="AV1155" s="14" t="s">
        <v>83</v>
      </c>
      <c r="AW1155" s="14" t="s">
        <v>37</v>
      </c>
      <c r="AX1155" s="14" t="s">
        <v>76</v>
      </c>
      <c r="AY1155" s="233" t="s">
        <v>236</v>
      </c>
    </row>
    <row r="1156" spans="2:51" s="14" customFormat="1" ht="10.199999999999999">
      <c r="B1156" s="223"/>
      <c r="C1156" s="224"/>
      <c r="D1156" s="209" t="s">
        <v>247</v>
      </c>
      <c r="E1156" s="225" t="s">
        <v>20</v>
      </c>
      <c r="F1156" s="226" t="s">
        <v>1336</v>
      </c>
      <c r="G1156" s="224"/>
      <c r="H1156" s="227">
        <v>-1.47</v>
      </c>
      <c r="I1156" s="228"/>
      <c r="J1156" s="224"/>
      <c r="K1156" s="224"/>
      <c r="L1156" s="229"/>
      <c r="M1156" s="230"/>
      <c r="N1156" s="231"/>
      <c r="O1156" s="231"/>
      <c r="P1156" s="231"/>
      <c r="Q1156" s="231"/>
      <c r="R1156" s="231"/>
      <c r="S1156" s="231"/>
      <c r="T1156" s="232"/>
      <c r="AT1156" s="233" t="s">
        <v>247</v>
      </c>
      <c r="AU1156" s="233" t="s">
        <v>83</v>
      </c>
      <c r="AV1156" s="14" t="s">
        <v>83</v>
      </c>
      <c r="AW1156" s="14" t="s">
        <v>37</v>
      </c>
      <c r="AX1156" s="14" t="s">
        <v>76</v>
      </c>
      <c r="AY1156" s="233" t="s">
        <v>236</v>
      </c>
    </row>
    <row r="1157" spans="2:51" s="14" customFormat="1" ht="10.199999999999999">
      <c r="B1157" s="223"/>
      <c r="C1157" s="224"/>
      <c r="D1157" s="209" t="s">
        <v>247</v>
      </c>
      <c r="E1157" s="225" t="s">
        <v>20</v>
      </c>
      <c r="F1157" s="226" t="s">
        <v>1338</v>
      </c>
      <c r="G1157" s="224"/>
      <c r="H1157" s="227">
        <v>14.406000000000001</v>
      </c>
      <c r="I1157" s="228"/>
      <c r="J1157" s="224"/>
      <c r="K1157" s="224"/>
      <c r="L1157" s="229"/>
      <c r="M1157" s="230"/>
      <c r="N1157" s="231"/>
      <c r="O1157" s="231"/>
      <c r="P1157" s="231"/>
      <c r="Q1157" s="231"/>
      <c r="R1157" s="231"/>
      <c r="S1157" s="231"/>
      <c r="T1157" s="232"/>
      <c r="AT1157" s="233" t="s">
        <v>247</v>
      </c>
      <c r="AU1157" s="233" t="s">
        <v>83</v>
      </c>
      <c r="AV1157" s="14" t="s">
        <v>83</v>
      </c>
      <c r="AW1157" s="14" t="s">
        <v>37</v>
      </c>
      <c r="AX1157" s="14" t="s">
        <v>76</v>
      </c>
      <c r="AY1157" s="233" t="s">
        <v>236</v>
      </c>
    </row>
    <row r="1158" spans="2:51" s="14" customFormat="1" ht="10.199999999999999">
      <c r="B1158" s="223"/>
      <c r="C1158" s="224"/>
      <c r="D1158" s="209" t="s">
        <v>247</v>
      </c>
      <c r="E1158" s="225" t="s">
        <v>20</v>
      </c>
      <c r="F1158" s="226" t="s">
        <v>1336</v>
      </c>
      <c r="G1158" s="224"/>
      <c r="H1158" s="227">
        <v>-1.47</v>
      </c>
      <c r="I1158" s="228"/>
      <c r="J1158" s="224"/>
      <c r="K1158" s="224"/>
      <c r="L1158" s="229"/>
      <c r="M1158" s="230"/>
      <c r="N1158" s="231"/>
      <c r="O1158" s="231"/>
      <c r="P1158" s="231"/>
      <c r="Q1158" s="231"/>
      <c r="R1158" s="231"/>
      <c r="S1158" s="231"/>
      <c r="T1158" s="232"/>
      <c r="AT1158" s="233" t="s">
        <v>247</v>
      </c>
      <c r="AU1158" s="233" t="s">
        <v>83</v>
      </c>
      <c r="AV1158" s="14" t="s">
        <v>83</v>
      </c>
      <c r="AW1158" s="14" t="s">
        <v>37</v>
      </c>
      <c r="AX1158" s="14" t="s">
        <v>76</v>
      </c>
      <c r="AY1158" s="233" t="s">
        <v>236</v>
      </c>
    </row>
    <row r="1159" spans="2:51" s="14" customFormat="1" ht="10.199999999999999">
      <c r="B1159" s="223"/>
      <c r="C1159" s="224"/>
      <c r="D1159" s="209" t="s">
        <v>247</v>
      </c>
      <c r="E1159" s="225" t="s">
        <v>20</v>
      </c>
      <c r="F1159" s="226" t="s">
        <v>1339</v>
      </c>
      <c r="G1159" s="224"/>
      <c r="H1159" s="227">
        <v>17.283000000000001</v>
      </c>
      <c r="I1159" s="228"/>
      <c r="J1159" s="224"/>
      <c r="K1159" s="224"/>
      <c r="L1159" s="229"/>
      <c r="M1159" s="230"/>
      <c r="N1159" s="231"/>
      <c r="O1159" s="231"/>
      <c r="P1159" s="231"/>
      <c r="Q1159" s="231"/>
      <c r="R1159" s="231"/>
      <c r="S1159" s="231"/>
      <c r="T1159" s="232"/>
      <c r="AT1159" s="233" t="s">
        <v>247</v>
      </c>
      <c r="AU1159" s="233" t="s">
        <v>83</v>
      </c>
      <c r="AV1159" s="14" t="s">
        <v>83</v>
      </c>
      <c r="AW1159" s="14" t="s">
        <v>37</v>
      </c>
      <c r="AX1159" s="14" t="s">
        <v>76</v>
      </c>
      <c r="AY1159" s="233" t="s">
        <v>236</v>
      </c>
    </row>
    <row r="1160" spans="2:51" s="14" customFormat="1" ht="10.199999999999999">
      <c r="B1160" s="223"/>
      <c r="C1160" s="224"/>
      <c r="D1160" s="209" t="s">
        <v>247</v>
      </c>
      <c r="E1160" s="225" t="s">
        <v>20</v>
      </c>
      <c r="F1160" s="226" t="s">
        <v>1336</v>
      </c>
      <c r="G1160" s="224"/>
      <c r="H1160" s="227">
        <v>-1.47</v>
      </c>
      <c r="I1160" s="228"/>
      <c r="J1160" s="224"/>
      <c r="K1160" s="224"/>
      <c r="L1160" s="229"/>
      <c r="M1160" s="230"/>
      <c r="N1160" s="231"/>
      <c r="O1160" s="231"/>
      <c r="P1160" s="231"/>
      <c r="Q1160" s="231"/>
      <c r="R1160" s="231"/>
      <c r="S1160" s="231"/>
      <c r="T1160" s="232"/>
      <c r="AT1160" s="233" t="s">
        <v>247</v>
      </c>
      <c r="AU1160" s="233" t="s">
        <v>83</v>
      </c>
      <c r="AV1160" s="14" t="s">
        <v>83</v>
      </c>
      <c r="AW1160" s="14" t="s">
        <v>37</v>
      </c>
      <c r="AX1160" s="14" t="s">
        <v>76</v>
      </c>
      <c r="AY1160" s="233" t="s">
        <v>236</v>
      </c>
    </row>
    <row r="1161" spans="2:51" s="14" customFormat="1" ht="10.199999999999999">
      <c r="B1161" s="223"/>
      <c r="C1161" s="224"/>
      <c r="D1161" s="209" t="s">
        <v>247</v>
      </c>
      <c r="E1161" s="225" t="s">
        <v>20</v>
      </c>
      <c r="F1161" s="226" t="s">
        <v>1340</v>
      </c>
      <c r="G1161" s="224"/>
      <c r="H1161" s="227">
        <v>11.663</v>
      </c>
      <c r="I1161" s="228"/>
      <c r="J1161" s="224"/>
      <c r="K1161" s="224"/>
      <c r="L1161" s="229"/>
      <c r="M1161" s="230"/>
      <c r="N1161" s="231"/>
      <c r="O1161" s="231"/>
      <c r="P1161" s="231"/>
      <c r="Q1161" s="231"/>
      <c r="R1161" s="231"/>
      <c r="S1161" s="231"/>
      <c r="T1161" s="232"/>
      <c r="AT1161" s="233" t="s">
        <v>247</v>
      </c>
      <c r="AU1161" s="233" t="s">
        <v>83</v>
      </c>
      <c r="AV1161" s="14" t="s">
        <v>83</v>
      </c>
      <c r="AW1161" s="14" t="s">
        <v>37</v>
      </c>
      <c r="AX1161" s="14" t="s">
        <v>76</v>
      </c>
      <c r="AY1161" s="233" t="s">
        <v>236</v>
      </c>
    </row>
    <row r="1162" spans="2:51" s="14" customFormat="1" ht="10.199999999999999">
      <c r="B1162" s="223"/>
      <c r="C1162" s="224"/>
      <c r="D1162" s="209" t="s">
        <v>247</v>
      </c>
      <c r="E1162" s="225" t="s">
        <v>20</v>
      </c>
      <c r="F1162" s="226" t="s">
        <v>1336</v>
      </c>
      <c r="G1162" s="224"/>
      <c r="H1162" s="227">
        <v>-1.47</v>
      </c>
      <c r="I1162" s="228"/>
      <c r="J1162" s="224"/>
      <c r="K1162" s="224"/>
      <c r="L1162" s="229"/>
      <c r="M1162" s="230"/>
      <c r="N1162" s="231"/>
      <c r="O1162" s="231"/>
      <c r="P1162" s="231"/>
      <c r="Q1162" s="231"/>
      <c r="R1162" s="231"/>
      <c r="S1162" s="231"/>
      <c r="T1162" s="232"/>
      <c r="AT1162" s="233" t="s">
        <v>247</v>
      </c>
      <c r="AU1162" s="233" t="s">
        <v>83</v>
      </c>
      <c r="AV1162" s="14" t="s">
        <v>83</v>
      </c>
      <c r="AW1162" s="14" t="s">
        <v>37</v>
      </c>
      <c r="AX1162" s="14" t="s">
        <v>76</v>
      </c>
      <c r="AY1162" s="233" t="s">
        <v>236</v>
      </c>
    </row>
    <row r="1163" spans="2:51" s="14" customFormat="1" ht="10.199999999999999">
      <c r="B1163" s="223"/>
      <c r="C1163" s="224"/>
      <c r="D1163" s="209" t="s">
        <v>247</v>
      </c>
      <c r="E1163" s="225" t="s">
        <v>20</v>
      </c>
      <c r="F1163" s="226" t="s">
        <v>656</v>
      </c>
      <c r="G1163" s="224"/>
      <c r="H1163" s="227">
        <v>13.358000000000001</v>
      </c>
      <c r="I1163" s="228"/>
      <c r="J1163" s="224"/>
      <c r="K1163" s="224"/>
      <c r="L1163" s="229"/>
      <c r="M1163" s="230"/>
      <c r="N1163" s="231"/>
      <c r="O1163" s="231"/>
      <c r="P1163" s="231"/>
      <c r="Q1163" s="231"/>
      <c r="R1163" s="231"/>
      <c r="S1163" s="231"/>
      <c r="T1163" s="232"/>
      <c r="AT1163" s="233" t="s">
        <v>247</v>
      </c>
      <c r="AU1163" s="233" t="s">
        <v>83</v>
      </c>
      <c r="AV1163" s="14" t="s">
        <v>83</v>
      </c>
      <c r="AW1163" s="14" t="s">
        <v>37</v>
      </c>
      <c r="AX1163" s="14" t="s">
        <v>76</v>
      </c>
      <c r="AY1163" s="233" t="s">
        <v>236</v>
      </c>
    </row>
    <row r="1164" spans="2:51" s="14" customFormat="1" ht="10.199999999999999">
      <c r="B1164" s="223"/>
      <c r="C1164" s="224"/>
      <c r="D1164" s="209" t="s">
        <v>247</v>
      </c>
      <c r="E1164" s="225" t="s">
        <v>20</v>
      </c>
      <c r="F1164" s="226" t="s">
        <v>1341</v>
      </c>
      <c r="G1164" s="224"/>
      <c r="H1164" s="227">
        <v>-2.94</v>
      </c>
      <c r="I1164" s="228"/>
      <c r="J1164" s="224"/>
      <c r="K1164" s="224"/>
      <c r="L1164" s="229"/>
      <c r="M1164" s="230"/>
      <c r="N1164" s="231"/>
      <c r="O1164" s="231"/>
      <c r="P1164" s="231"/>
      <c r="Q1164" s="231"/>
      <c r="R1164" s="231"/>
      <c r="S1164" s="231"/>
      <c r="T1164" s="232"/>
      <c r="AT1164" s="233" t="s">
        <v>247</v>
      </c>
      <c r="AU1164" s="233" t="s">
        <v>83</v>
      </c>
      <c r="AV1164" s="14" t="s">
        <v>83</v>
      </c>
      <c r="AW1164" s="14" t="s">
        <v>37</v>
      </c>
      <c r="AX1164" s="14" t="s">
        <v>76</v>
      </c>
      <c r="AY1164" s="233" t="s">
        <v>236</v>
      </c>
    </row>
    <row r="1165" spans="2:51" s="15" customFormat="1" ht="10.199999999999999">
      <c r="B1165" s="234"/>
      <c r="C1165" s="235"/>
      <c r="D1165" s="209" t="s">
        <v>247</v>
      </c>
      <c r="E1165" s="236" t="s">
        <v>20</v>
      </c>
      <c r="F1165" s="237" t="s">
        <v>306</v>
      </c>
      <c r="G1165" s="235"/>
      <c r="H1165" s="238">
        <v>86.292000000000016</v>
      </c>
      <c r="I1165" s="239"/>
      <c r="J1165" s="235"/>
      <c r="K1165" s="235"/>
      <c r="L1165" s="240"/>
      <c r="M1165" s="241"/>
      <c r="N1165" s="242"/>
      <c r="O1165" s="242"/>
      <c r="P1165" s="242"/>
      <c r="Q1165" s="242"/>
      <c r="R1165" s="242"/>
      <c r="S1165" s="242"/>
      <c r="T1165" s="243"/>
      <c r="AT1165" s="244" t="s">
        <v>247</v>
      </c>
      <c r="AU1165" s="244" t="s">
        <v>83</v>
      </c>
      <c r="AV1165" s="15" t="s">
        <v>254</v>
      </c>
      <c r="AW1165" s="15" t="s">
        <v>37</v>
      </c>
      <c r="AX1165" s="15" t="s">
        <v>76</v>
      </c>
      <c r="AY1165" s="244" t="s">
        <v>236</v>
      </c>
    </row>
    <row r="1166" spans="2:51" s="13" customFormat="1" ht="10.199999999999999">
      <c r="B1166" s="213"/>
      <c r="C1166" s="214"/>
      <c r="D1166" s="209" t="s">
        <v>247</v>
      </c>
      <c r="E1166" s="215" t="s">
        <v>20</v>
      </c>
      <c r="F1166" s="216" t="s">
        <v>325</v>
      </c>
      <c r="G1166" s="214"/>
      <c r="H1166" s="215" t="s">
        <v>20</v>
      </c>
      <c r="I1166" s="217"/>
      <c r="J1166" s="214"/>
      <c r="K1166" s="214"/>
      <c r="L1166" s="218"/>
      <c r="M1166" s="219"/>
      <c r="N1166" s="220"/>
      <c r="O1166" s="220"/>
      <c r="P1166" s="220"/>
      <c r="Q1166" s="220"/>
      <c r="R1166" s="220"/>
      <c r="S1166" s="220"/>
      <c r="T1166" s="221"/>
      <c r="AT1166" s="222" t="s">
        <v>247</v>
      </c>
      <c r="AU1166" s="222" t="s">
        <v>83</v>
      </c>
      <c r="AV1166" s="13" t="s">
        <v>22</v>
      </c>
      <c r="AW1166" s="13" t="s">
        <v>37</v>
      </c>
      <c r="AX1166" s="13" t="s">
        <v>76</v>
      </c>
      <c r="AY1166" s="222" t="s">
        <v>236</v>
      </c>
    </row>
    <row r="1167" spans="2:51" s="13" customFormat="1" ht="10.199999999999999">
      <c r="B1167" s="213"/>
      <c r="C1167" s="214"/>
      <c r="D1167" s="209" t="s">
        <v>247</v>
      </c>
      <c r="E1167" s="215" t="s">
        <v>20</v>
      </c>
      <c r="F1167" s="216" t="s">
        <v>984</v>
      </c>
      <c r="G1167" s="214"/>
      <c r="H1167" s="215" t="s">
        <v>20</v>
      </c>
      <c r="I1167" s="217"/>
      <c r="J1167" s="214"/>
      <c r="K1167" s="214"/>
      <c r="L1167" s="218"/>
      <c r="M1167" s="219"/>
      <c r="N1167" s="220"/>
      <c r="O1167" s="220"/>
      <c r="P1167" s="220"/>
      <c r="Q1167" s="220"/>
      <c r="R1167" s="220"/>
      <c r="S1167" s="220"/>
      <c r="T1167" s="221"/>
      <c r="AT1167" s="222" t="s">
        <v>247</v>
      </c>
      <c r="AU1167" s="222" t="s">
        <v>83</v>
      </c>
      <c r="AV1167" s="13" t="s">
        <v>22</v>
      </c>
      <c r="AW1167" s="13" t="s">
        <v>37</v>
      </c>
      <c r="AX1167" s="13" t="s">
        <v>76</v>
      </c>
      <c r="AY1167" s="222" t="s">
        <v>236</v>
      </c>
    </row>
    <row r="1168" spans="2:51" s="14" customFormat="1" ht="10.199999999999999">
      <c r="B1168" s="223"/>
      <c r="C1168" s="224"/>
      <c r="D1168" s="209" t="s">
        <v>247</v>
      </c>
      <c r="E1168" s="225" t="s">
        <v>20</v>
      </c>
      <c r="F1168" s="226" t="s">
        <v>1342</v>
      </c>
      <c r="G1168" s="224"/>
      <c r="H1168" s="227">
        <v>6.37</v>
      </c>
      <c r="I1168" s="228"/>
      <c r="J1168" s="224"/>
      <c r="K1168" s="224"/>
      <c r="L1168" s="229"/>
      <c r="M1168" s="230"/>
      <c r="N1168" s="231"/>
      <c r="O1168" s="231"/>
      <c r="P1168" s="231"/>
      <c r="Q1168" s="231"/>
      <c r="R1168" s="231"/>
      <c r="S1168" s="231"/>
      <c r="T1168" s="232"/>
      <c r="AT1168" s="233" t="s">
        <v>247</v>
      </c>
      <c r="AU1168" s="233" t="s">
        <v>83</v>
      </c>
      <c r="AV1168" s="14" t="s">
        <v>83</v>
      </c>
      <c r="AW1168" s="14" t="s">
        <v>37</v>
      </c>
      <c r="AX1168" s="14" t="s">
        <v>76</v>
      </c>
      <c r="AY1168" s="233" t="s">
        <v>236</v>
      </c>
    </row>
    <row r="1169" spans="1:65" s="14" customFormat="1" ht="10.199999999999999">
      <c r="B1169" s="223"/>
      <c r="C1169" s="224"/>
      <c r="D1169" s="209" t="s">
        <v>247</v>
      </c>
      <c r="E1169" s="225" t="s">
        <v>20</v>
      </c>
      <c r="F1169" s="226" t="s">
        <v>1343</v>
      </c>
      <c r="G1169" s="224"/>
      <c r="H1169" s="227">
        <v>30.94</v>
      </c>
      <c r="I1169" s="228"/>
      <c r="J1169" s="224"/>
      <c r="K1169" s="224"/>
      <c r="L1169" s="229"/>
      <c r="M1169" s="230"/>
      <c r="N1169" s="231"/>
      <c r="O1169" s="231"/>
      <c r="P1169" s="231"/>
      <c r="Q1169" s="231"/>
      <c r="R1169" s="231"/>
      <c r="S1169" s="231"/>
      <c r="T1169" s="232"/>
      <c r="AT1169" s="233" t="s">
        <v>247</v>
      </c>
      <c r="AU1169" s="233" t="s">
        <v>83</v>
      </c>
      <c r="AV1169" s="14" t="s">
        <v>83</v>
      </c>
      <c r="AW1169" s="14" t="s">
        <v>37</v>
      </c>
      <c r="AX1169" s="14" t="s">
        <v>76</v>
      </c>
      <c r="AY1169" s="233" t="s">
        <v>236</v>
      </c>
    </row>
    <row r="1170" spans="1:65" s="14" customFormat="1" ht="10.199999999999999">
      <c r="B1170" s="223"/>
      <c r="C1170" s="224"/>
      <c r="D1170" s="209" t="s">
        <v>247</v>
      </c>
      <c r="E1170" s="225" t="s">
        <v>20</v>
      </c>
      <c r="F1170" s="226" t="s">
        <v>1344</v>
      </c>
      <c r="G1170" s="224"/>
      <c r="H1170" s="227">
        <v>-4.41</v>
      </c>
      <c r="I1170" s="228"/>
      <c r="J1170" s="224"/>
      <c r="K1170" s="224"/>
      <c r="L1170" s="229"/>
      <c r="M1170" s="230"/>
      <c r="N1170" s="231"/>
      <c r="O1170" s="231"/>
      <c r="P1170" s="231"/>
      <c r="Q1170" s="231"/>
      <c r="R1170" s="231"/>
      <c r="S1170" s="231"/>
      <c r="T1170" s="232"/>
      <c r="AT1170" s="233" t="s">
        <v>247</v>
      </c>
      <c r="AU1170" s="233" t="s">
        <v>83</v>
      </c>
      <c r="AV1170" s="14" t="s">
        <v>83</v>
      </c>
      <c r="AW1170" s="14" t="s">
        <v>37</v>
      </c>
      <c r="AX1170" s="14" t="s">
        <v>76</v>
      </c>
      <c r="AY1170" s="233" t="s">
        <v>236</v>
      </c>
    </row>
    <row r="1171" spans="1:65" s="14" customFormat="1" ht="10.199999999999999">
      <c r="B1171" s="223"/>
      <c r="C1171" s="224"/>
      <c r="D1171" s="209" t="s">
        <v>247</v>
      </c>
      <c r="E1171" s="225" t="s">
        <v>20</v>
      </c>
      <c r="F1171" s="226" t="s">
        <v>1345</v>
      </c>
      <c r="G1171" s="224"/>
      <c r="H1171" s="227">
        <v>14.97</v>
      </c>
      <c r="I1171" s="228"/>
      <c r="J1171" s="224"/>
      <c r="K1171" s="224"/>
      <c r="L1171" s="229"/>
      <c r="M1171" s="230"/>
      <c r="N1171" s="231"/>
      <c r="O1171" s="231"/>
      <c r="P1171" s="231"/>
      <c r="Q1171" s="231"/>
      <c r="R1171" s="231"/>
      <c r="S1171" s="231"/>
      <c r="T1171" s="232"/>
      <c r="AT1171" s="233" t="s">
        <v>247</v>
      </c>
      <c r="AU1171" s="233" t="s">
        <v>83</v>
      </c>
      <c r="AV1171" s="14" t="s">
        <v>83</v>
      </c>
      <c r="AW1171" s="14" t="s">
        <v>37</v>
      </c>
      <c r="AX1171" s="14" t="s">
        <v>76</v>
      </c>
      <c r="AY1171" s="233" t="s">
        <v>236</v>
      </c>
    </row>
    <row r="1172" spans="1:65" s="14" customFormat="1" ht="10.199999999999999">
      <c r="B1172" s="223"/>
      <c r="C1172" s="224"/>
      <c r="D1172" s="209" t="s">
        <v>247</v>
      </c>
      <c r="E1172" s="225" t="s">
        <v>20</v>
      </c>
      <c r="F1172" s="226" t="s">
        <v>1346</v>
      </c>
      <c r="G1172" s="224"/>
      <c r="H1172" s="227">
        <v>11.489000000000001</v>
      </c>
      <c r="I1172" s="228"/>
      <c r="J1172" s="224"/>
      <c r="K1172" s="224"/>
      <c r="L1172" s="229"/>
      <c r="M1172" s="230"/>
      <c r="N1172" s="231"/>
      <c r="O1172" s="231"/>
      <c r="P1172" s="231"/>
      <c r="Q1172" s="231"/>
      <c r="R1172" s="231"/>
      <c r="S1172" s="231"/>
      <c r="T1172" s="232"/>
      <c r="AT1172" s="233" t="s">
        <v>247</v>
      </c>
      <c r="AU1172" s="233" t="s">
        <v>83</v>
      </c>
      <c r="AV1172" s="14" t="s">
        <v>83</v>
      </c>
      <c r="AW1172" s="14" t="s">
        <v>37</v>
      </c>
      <c r="AX1172" s="14" t="s">
        <v>76</v>
      </c>
      <c r="AY1172" s="233" t="s">
        <v>236</v>
      </c>
    </row>
    <row r="1173" spans="1:65" s="14" customFormat="1" ht="10.199999999999999">
      <c r="B1173" s="223"/>
      <c r="C1173" s="224"/>
      <c r="D1173" s="209" t="s">
        <v>247</v>
      </c>
      <c r="E1173" s="225" t="s">
        <v>20</v>
      </c>
      <c r="F1173" s="226" t="s">
        <v>1336</v>
      </c>
      <c r="G1173" s="224"/>
      <c r="H1173" s="227">
        <v>-1.47</v>
      </c>
      <c r="I1173" s="228"/>
      <c r="J1173" s="224"/>
      <c r="K1173" s="224"/>
      <c r="L1173" s="229"/>
      <c r="M1173" s="230"/>
      <c r="N1173" s="231"/>
      <c r="O1173" s="231"/>
      <c r="P1173" s="231"/>
      <c r="Q1173" s="231"/>
      <c r="R1173" s="231"/>
      <c r="S1173" s="231"/>
      <c r="T1173" s="232"/>
      <c r="AT1173" s="233" t="s">
        <v>247</v>
      </c>
      <c r="AU1173" s="233" t="s">
        <v>83</v>
      </c>
      <c r="AV1173" s="14" t="s">
        <v>83</v>
      </c>
      <c r="AW1173" s="14" t="s">
        <v>37</v>
      </c>
      <c r="AX1173" s="14" t="s">
        <v>76</v>
      </c>
      <c r="AY1173" s="233" t="s">
        <v>236</v>
      </c>
    </row>
    <row r="1174" spans="1:65" s="14" customFormat="1" ht="10.199999999999999">
      <c r="B1174" s="223"/>
      <c r="C1174" s="224"/>
      <c r="D1174" s="209" t="s">
        <v>247</v>
      </c>
      <c r="E1174" s="225" t="s">
        <v>20</v>
      </c>
      <c r="F1174" s="226" t="s">
        <v>1347</v>
      </c>
      <c r="G1174" s="224"/>
      <c r="H1174" s="227">
        <v>3.64</v>
      </c>
      <c r="I1174" s="228"/>
      <c r="J1174" s="224"/>
      <c r="K1174" s="224"/>
      <c r="L1174" s="229"/>
      <c r="M1174" s="230"/>
      <c r="N1174" s="231"/>
      <c r="O1174" s="231"/>
      <c r="P1174" s="231"/>
      <c r="Q1174" s="231"/>
      <c r="R1174" s="231"/>
      <c r="S1174" s="231"/>
      <c r="T1174" s="232"/>
      <c r="AT1174" s="233" t="s">
        <v>247</v>
      </c>
      <c r="AU1174" s="233" t="s">
        <v>83</v>
      </c>
      <c r="AV1174" s="14" t="s">
        <v>83</v>
      </c>
      <c r="AW1174" s="14" t="s">
        <v>37</v>
      </c>
      <c r="AX1174" s="14" t="s">
        <v>76</v>
      </c>
      <c r="AY1174" s="233" t="s">
        <v>236</v>
      </c>
    </row>
    <row r="1175" spans="1:65" s="14" customFormat="1" ht="10.199999999999999">
      <c r="B1175" s="223"/>
      <c r="C1175" s="224"/>
      <c r="D1175" s="209" t="s">
        <v>247</v>
      </c>
      <c r="E1175" s="225" t="s">
        <v>20</v>
      </c>
      <c r="F1175" s="226" t="s">
        <v>1348</v>
      </c>
      <c r="G1175" s="224"/>
      <c r="H1175" s="227">
        <v>12.513</v>
      </c>
      <c r="I1175" s="228"/>
      <c r="J1175" s="224"/>
      <c r="K1175" s="224"/>
      <c r="L1175" s="229"/>
      <c r="M1175" s="230"/>
      <c r="N1175" s="231"/>
      <c r="O1175" s="231"/>
      <c r="P1175" s="231"/>
      <c r="Q1175" s="231"/>
      <c r="R1175" s="231"/>
      <c r="S1175" s="231"/>
      <c r="T1175" s="232"/>
      <c r="AT1175" s="233" t="s">
        <v>247</v>
      </c>
      <c r="AU1175" s="233" t="s">
        <v>83</v>
      </c>
      <c r="AV1175" s="14" t="s">
        <v>83</v>
      </c>
      <c r="AW1175" s="14" t="s">
        <v>37</v>
      </c>
      <c r="AX1175" s="14" t="s">
        <v>76</v>
      </c>
      <c r="AY1175" s="233" t="s">
        <v>236</v>
      </c>
    </row>
    <row r="1176" spans="1:65" s="14" customFormat="1" ht="10.199999999999999">
      <c r="B1176" s="223"/>
      <c r="C1176" s="224"/>
      <c r="D1176" s="209" t="s">
        <v>247</v>
      </c>
      <c r="E1176" s="225" t="s">
        <v>20</v>
      </c>
      <c r="F1176" s="226" t="s">
        <v>1314</v>
      </c>
      <c r="G1176" s="224"/>
      <c r="H1176" s="227">
        <v>-2.31</v>
      </c>
      <c r="I1176" s="228"/>
      <c r="J1176" s="224"/>
      <c r="K1176" s="224"/>
      <c r="L1176" s="229"/>
      <c r="M1176" s="230"/>
      <c r="N1176" s="231"/>
      <c r="O1176" s="231"/>
      <c r="P1176" s="231"/>
      <c r="Q1176" s="231"/>
      <c r="R1176" s="231"/>
      <c r="S1176" s="231"/>
      <c r="T1176" s="232"/>
      <c r="AT1176" s="233" t="s">
        <v>247</v>
      </c>
      <c r="AU1176" s="233" t="s">
        <v>83</v>
      </c>
      <c r="AV1176" s="14" t="s">
        <v>83</v>
      </c>
      <c r="AW1176" s="14" t="s">
        <v>37</v>
      </c>
      <c r="AX1176" s="14" t="s">
        <v>76</v>
      </c>
      <c r="AY1176" s="233" t="s">
        <v>236</v>
      </c>
    </row>
    <row r="1177" spans="1:65" s="14" customFormat="1" ht="10.199999999999999">
      <c r="B1177" s="223"/>
      <c r="C1177" s="224"/>
      <c r="D1177" s="209" t="s">
        <v>247</v>
      </c>
      <c r="E1177" s="225" t="s">
        <v>20</v>
      </c>
      <c r="F1177" s="226" t="s">
        <v>1349</v>
      </c>
      <c r="G1177" s="224"/>
      <c r="H1177" s="227">
        <v>19.565000000000001</v>
      </c>
      <c r="I1177" s="228"/>
      <c r="J1177" s="224"/>
      <c r="K1177" s="224"/>
      <c r="L1177" s="229"/>
      <c r="M1177" s="230"/>
      <c r="N1177" s="231"/>
      <c r="O1177" s="231"/>
      <c r="P1177" s="231"/>
      <c r="Q1177" s="231"/>
      <c r="R1177" s="231"/>
      <c r="S1177" s="231"/>
      <c r="T1177" s="232"/>
      <c r="AT1177" s="233" t="s">
        <v>247</v>
      </c>
      <c r="AU1177" s="233" t="s">
        <v>83</v>
      </c>
      <c r="AV1177" s="14" t="s">
        <v>83</v>
      </c>
      <c r="AW1177" s="14" t="s">
        <v>37</v>
      </c>
      <c r="AX1177" s="14" t="s">
        <v>76</v>
      </c>
      <c r="AY1177" s="233" t="s">
        <v>236</v>
      </c>
    </row>
    <row r="1178" spans="1:65" s="14" customFormat="1" ht="10.199999999999999">
      <c r="B1178" s="223"/>
      <c r="C1178" s="224"/>
      <c r="D1178" s="209" t="s">
        <v>247</v>
      </c>
      <c r="E1178" s="225" t="s">
        <v>20</v>
      </c>
      <c r="F1178" s="226" t="s">
        <v>1341</v>
      </c>
      <c r="G1178" s="224"/>
      <c r="H1178" s="227">
        <v>-2.94</v>
      </c>
      <c r="I1178" s="228"/>
      <c r="J1178" s="224"/>
      <c r="K1178" s="224"/>
      <c r="L1178" s="229"/>
      <c r="M1178" s="230"/>
      <c r="N1178" s="231"/>
      <c r="O1178" s="231"/>
      <c r="P1178" s="231"/>
      <c r="Q1178" s="231"/>
      <c r="R1178" s="231"/>
      <c r="S1178" s="231"/>
      <c r="T1178" s="232"/>
      <c r="AT1178" s="233" t="s">
        <v>247</v>
      </c>
      <c r="AU1178" s="233" t="s">
        <v>83</v>
      </c>
      <c r="AV1178" s="14" t="s">
        <v>83</v>
      </c>
      <c r="AW1178" s="14" t="s">
        <v>37</v>
      </c>
      <c r="AX1178" s="14" t="s">
        <v>76</v>
      </c>
      <c r="AY1178" s="233" t="s">
        <v>236</v>
      </c>
    </row>
    <row r="1179" spans="1:65" s="15" customFormat="1" ht="10.199999999999999">
      <c r="B1179" s="234"/>
      <c r="C1179" s="235"/>
      <c r="D1179" s="209" t="s">
        <v>247</v>
      </c>
      <c r="E1179" s="236" t="s">
        <v>20</v>
      </c>
      <c r="F1179" s="237" t="s">
        <v>306</v>
      </c>
      <c r="G1179" s="235"/>
      <c r="H1179" s="238">
        <v>88.357000000000014</v>
      </c>
      <c r="I1179" s="239"/>
      <c r="J1179" s="235"/>
      <c r="K1179" s="235"/>
      <c r="L1179" s="240"/>
      <c r="M1179" s="241"/>
      <c r="N1179" s="242"/>
      <c r="O1179" s="242"/>
      <c r="P1179" s="242"/>
      <c r="Q1179" s="242"/>
      <c r="R1179" s="242"/>
      <c r="S1179" s="242"/>
      <c r="T1179" s="243"/>
      <c r="AT1179" s="244" t="s">
        <v>247</v>
      </c>
      <c r="AU1179" s="244" t="s">
        <v>83</v>
      </c>
      <c r="AV1179" s="15" t="s">
        <v>254</v>
      </c>
      <c r="AW1179" s="15" t="s">
        <v>37</v>
      </c>
      <c r="AX1179" s="15" t="s">
        <v>76</v>
      </c>
      <c r="AY1179" s="244" t="s">
        <v>236</v>
      </c>
    </row>
    <row r="1180" spans="1:65" s="14" customFormat="1" ht="10.199999999999999">
      <c r="B1180" s="223"/>
      <c r="C1180" s="224"/>
      <c r="D1180" s="209" t="s">
        <v>247</v>
      </c>
      <c r="E1180" s="225" t="s">
        <v>20</v>
      </c>
      <c r="F1180" s="226" t="s">
        <v>1350</v>
      </c>
      <c r="G1180" s="224"/>
      <c r="H1180" s="227">
        <v>20</v>
      </c>
      <c r="I1180" s="228"/>
      <c r="J1180" s="224"/>
      <c r="K1180" s="224"/>
      <c r="L1180" s="229"/>
      <c r="M1180" s="230"/>
      <c r="N1180" s="231"/>
      <c r="O1180" s="231"/>
      <c r="P1180" s="231"/>
      <c r="Q1180" s="231"/>
      <c r="R1180" s="231"/>
      <c r="S1180" s="231"/>
      <c r="T1180" s="232"/>
      <c r="AT1180" s="233" t="s">
        <v>247</v>
      </c>
      <c r="AU1180" s="233" t="s">
        <v>83</v>
      </c>
      <c r="AV1180" s="14" t="s">
        <v>83</v>
      </c>
      <c r="AW1180" s="14" t="s">
        <v>37</v>
      </c>
      <c r="AX1180" s="14" t="s">
        <v>76</v>
      </c>
      <c r="AY1180" s="233" t="s">
        <v>236</v>
      </c>
    </row>
    <row r="1181" spans="1:65" s="16" customFormat="1" ht="10.199999999999999">
      <c r="B1181" s="245"/>
      <c r="C1181" s="246"/>
      <c r="D1181" s="209" t="s">
        <v>247</v>
      </c>
      <c r="E1181" s="247" t="s">
        <v>20</v>
      </c>
      <c r="F1181" s="248" t="s">
        <v>309</v>
      </c>
      <c r="G1181" s="246"/>
      <c r="H1181" s="249">
        <v>194.64900000000003</v>
      </c>
      <c r="I1181" s="250"/>
      <c r="J1181" s="246"/>
      <c r="K1181" s="246"/>
      <c r="L1181" s="251"/>
      <c r="M1181" s="252"/>
      <c r="N1181" s="253"/>
      <c r="O1181" s="253"/>
      <c r="P1181" s="253"/>
      <c r="Q1181" s="253"/>
      <c r="R1181" s="253"/>
      <c r="S1181" s="253"/>
      <c r="T1181" s="254"/>
      <c r="AT1181" s="255" t="s">
        <v>247</v>
      </c>
      <c r="AU1181" s="255" t="s">
        <v>83</v>
      </c>
      <c r="AV1181" s="16" t="s">
        <v>243</v>
      </c>
      <c r="AW1181" s="16" t="s">
        <v>37</v>
      </c>
      <c r="AX1181" s="16" t="s">
        <v>22</v>
      </c>
      <c r="AY1181" s="255" t="s">
        <v>236</v>
      </c>
    </row>
    <row r="1182" spans="1:65" s="2" customFormat="1" ht="34.200000000000003">
      <c r="A1182" s="36"/>
      <c r="B1182" s="37"/>
      <c r="C1182" s="196" t="s">
        <v>1351</v>
      </c>
      <c r="D1182" s="196" t="s">
        <v>238</v>
      </c>
      <c r="E1182" s="197" t="s">
        <v>1352</v>
      </c>
      <c r="F1182" s="198" t="s">
        <v>1353</v>
      </c>
      <c r="G1182" s="199" t="s">
        <v>328</v>
      </c>
      <c r="H1182" s="200">
        <v>8.1359999999999992</v>
      </c>
      <c r="I1182" s="201"/>
      <c r="J1182" s="202">
        <f>ROUND(I1182*H1182,2)</f>
        <v>0</v>
      </c>
      <c r="K1182" s="198" t="s">
        <v>242</v>
      </c>
      <c r="L1182" s="41"/>
      <c r="M1182" s="203" t="s">
        <v>20</v>
      </c>
      <c r="N1182" s="204" t="s">
        <v>47</v>
      </c>
      <c r="O1182" s="66"/>
      <c r="P1182" s="205">
        <f>O1182*H1182</f>
        <v>0</v>
      </c>
      <c r="Q1182" s="205">
        <v>4.6963999999999999E-2</v>
      </c>
      <c r="R1182" s="205">
        <f>Q1182*H1182</f>
        <v>0.38209910399999997</v>
      </c>
      <c r="S1182" s="205">
        <v>0</v>
      </c>
      <c r="T1182" s="206">
        <f>S1182*H1182</f>
        <v>0</v>
      </c>
      <c r="U1182" s="36"/>
      <c r="V1182" s="36"/>
      <c r="W1182" s="36"/>
      <c r="X1182" s="36"/>
      <c r="Y1182" s="36"/>
      <c r="Z1182" s="36"/>
      <c r="AA1182" s="36"/>
      <c r="AB1182" s="36"/>
      <c r="AC1182" s="36"/>
      <c r="AD1182" s="36"/>
      <c r="AE1182" s="36"/>
      <c r="AR1182" s="207" t="s">
        <v>336</v>
      </c>
      <c r="AT1182" s="207" t="s">
        <v>238</v>
      </c>
      <c r="AU1182" s="207" t="s">
        <v>83</v>
      </c>
      <c r="AY1182" s="19" t="s">
        <v>236</v>
      </c>
      <c r="BE1182" s="208">
        <f>IF(N1182="základní",J1182,0)</f>
        <v>0</v>
      </c>
      <c r="BF1182" s="208">
        <f>IF(N1182="snížená",J1182,0)</f>
        <v>0</v>
      </c>
      <c r="BG1182" s="208">
        <f>IF(N1182="zákl. přenesená",J1182,0)</f>
        <v>0</v>
      </c>
      <c r="BH1182" s="208">
        <f>IF(N1182="sníž. přenesená",J1182,0)</f>
        <v>0</v>
      </c>
      <c r="BI1182" s="208">
        <f>IF(N1182="nulová",J1182,0)</f>
        <v>0</v>
      </c>
      <c r="BJ1182" s="19" t="s">
        <v>22</v>
      </c>
      <c r="BK1182" s="208">
        <f>ROUND(I1182*H1182,2)</f>
        <v>0</v>
      </c>
      <c r="BL1182" s="19" t="s">
        <v>336</v>
      </c>
      <c r="BM1182" s="207" t="s">
        <v>1354</v>
      </c>
    </row>
    <row r="1183" spans="1:65" s="2" customFormat="1" ht="96">
      <c r="A1183" s="36"/>
      <c r="B1183" s="37"/>
      <c r="C1183" s="38"/>
      <c r="D1183" s="209" t="s">
        <v>245</v>
      </c>
      <c r="E1183" s="38"/>
      <c r="F1183" s="210" t="s">
        <v>1297</v>
      </c>
      <c r="G1183" s="38"/>
      <c r="H1183" s="38"/>
      <c r="I1183" s="118"/>
      <c r="J1183" s="38"/>
      <c r="K1183" s="38"/>
      <c r="L1183" s="41"/>
      <c r="M1183" s="211"/>
      <c r="N1183" s="212"/>
      <c r="O1183" s="66"/>
      <c r="P1183" s="66"/>
      <c r="Q1183" s="66"/>
      <c r="R1183" s="66"/>
      <c r="S1183" s="66"/>
      <c r="T1183" s="67"/>
      <c r="U1183" s="36"/>
      <c r="V1183" s="36"/>
      <c r="W1183" s="36"/>
      <c r="X1183" s="36"/>
      <c r="Y1183" s="36"/>
      <c r="Z1183" s="36"/>
      <c r="AA1183" s="36"/>
      <c r="AB1183" s="36"/>
      <c r="AC1183" s="36"/>
      <c r="AD1183" s="36"/>
      <c r="AE1183" s="36"/>
      <c r="AT1183" s="19" t="s">
        <v>245</v>
      </c>
      <c r="AU1183" s="19" t="s">
        <v>83</v>
      </c>
    </row>
    <row r="1184" spans="1:65" s="13" customFormat="1" ht="10.199999999999999">
      <c r="B1184" s="213"/>
      <c r="C1184" s="214"/>
      <c r="D1184" s="209" t="s">
        <v>247</v>
      </c>
      <c r="E1184" s="215" t="s">
        <v>20</v>
      </c>
      <c r="F1184" s="216" t="s">
        <v>324</v>
      </c>
      <c r="G1184" s="214"/>
      <c r="H1184" s="215" t="s">
        <v>20</v>
      </c>
      <c r="I1184" s="217"/>
      <c r="J1184" s="214"/>
      <c r="K1184" s="214"/>
      <c r="L1184" s="218"/>
      <c r="M1184" s="219"/>
      <c r="N1184" s="220"/>
      <c r="O1184" s="220"/>
      <c r="P1184" s="220"/>
      <c r="Q1184" s="220"/>
      <c r="R1184" s="220"/>
      <c r="S1184" s="220"/>
      <c r="T1184" s="221"/>
      <c r="AT1184" s="222" t="s">
        <v>247</v>
      </c>
      <c r="AU1184" s="222" t="s">
        <v>83</v>
      </c>
      <c r="AV1184" s="13" t="s">
        <v>22</v>
      </c>
      <c r="AW1184" s="13" t="s">
        <v>37</v>
      </c>
      <c r="AX1184" s="13" t="s">
        <v>76</v>
      </c>
      <c r="AY1184" s="222" t="s">
        <v>236</v>
      </c>
    </row>
    <row r="1185" spans="1:65" s="14" customFormat="1" ht="10.199999999999999">
      <c r="B1185" s="223"/>
      <c r="C1185" s="224"/>
      <c r="D1185" s="209" t="s">
        <v>247</v>
      </c>
      <c r="E1185" s="225" t="s">
        <v>20</v>
      </c>
      <c r="F1185" s="226" t="s">
        <v>1355</v>
      </c>
      <c r="G1185" s="224"/>
      <c r="H1185" s="227">
        <v>8.1359999999999992</v>
      </c>
      <c r="I1185" s="228"/>
      <c r="J1185" s="224"/>
      <c r="K1185" s="224"/>
      <c r="L1185" s="229"/>
      <c r="M1185" s="230"/>
      <c r="N1185" s="231"/>
      <c r="O1185" s="231"/>
      <c r="P1185" s="231"/>
      <c r="Q1185" s="231"/>
      <c r="R1185" s="231"/>
      <c r="S1185" s="231"/>
      <c r="T1185" s="232"/>
      <c r="AT1185" s="233" t="s">
        <v>247</v>
      </c>
      <c r="AU1185" s="233" t="s">
        <v>83</v>
      </c>
      <c r="AV1185" s="14" t="s">
        <v>83</v>
      </c>
      <c r="AW1185" s="14" t="s">
        <v>37</v>
      </c>
      <c r="AX1185" s="14" t="s">
        <v>76</v>
      </c>
      <c r="AY1185" s="233" t="s">
        <v>236</v>
      </c>
    </row>
    <row r="1186" spans="1:65" s="16" customFormat="1" ht="10.199999999999999">
      <c r="B1186" s="245"/>
      <c r="C1186" s="246"/>
      <c r="D1186" s="209" t="s">
        <v>247</v>
      </c>
      <c r="E1186" s="247" t="s">
        <v>20</v>
      </c>
      <c r="F1186" s="248" t="s">
        <v>309</v>
      </c>
      <c r="G1186" s="246"/>
      <c r="H1186" s="249">
        <v>8.1359999999999992</v>
      </c>
      <c r="I1186" s="250"/>
      <c r="J1186" s="246"/>
      <c r="K1186" s="246"/>
      <c r="L1186" s="251"/>
      <c r="M1186" s="252"/>
      <c r="N1186" s="253"/>
      <c r="O1186" s="253"/>
      <c r="P1186" s="253"/>
      <c r="Q1186" s="253"/>
      <c r="R1186" s="253"/>
      <c r="S1186" s="253"/>
      <c r="T1186" s="254"/>
      <c r="AT1186" s="255" t="s">
        <v>247</v>
      </c>
      <c r="AU1186" s="255" t="s">
        <v>83</v>
      </c>
      <c r="AV1186" s="16" t="s">
        <v>243</v>
      </c>
      <c r="AW1186" s="16" t="s">
        <v>37</v>
      </c>
      <c r="AX1186" s="16" t="s">
        <v>22</v>
      </c>
      <c r="AY1186" s="255" t="s">
        <v>236</v>
      </c>
    </row>
    <row r="1187" spans="1:65" s="2" customFormat="1" ht="22.8">
      <c r="A1187" s="36"/>
      <c r="B1187" s="37"/>
      <c r="C1187" s="196" t="s">
        <v>1356</v>
      </c>
      <c r="D1187" s="196" t="s">
        <v>238</v>
      </c>
      <c r="E1187" s="197" t="s">
        <v>1357</v>
      </c>
      <c r="F1187" s="198" t="s">
        <v>1358</v>
      </c>
      <c r="G1187" s="199" t="s">
        <v>328</v>
      </c>
      <c r="H1187" s="200">
        <v>832.67</v>
      </c>
      <c r="I1187" s="201"/>
      <c r="J1187" s="202">
        <f>ROUND(I1187*H1187,2)</f>
        <v>0</v>
      </c>
      <c r="K1187" s="198" t="s">
        <v>242</v>
      </c>
      <c r="L1187" s="41"/>
      <c r="M1187" s="203" t="s">
        <v>20</v>
      </c>
      <c r="N1187" s="204" t="s">
        <v>47</v>
      </c>
      <c r="O1187" s="66"/>
      <c r="P1187" s="205">
        <f>O1187*H1187</f>
        <v>0</v>
      </c>
      <c r="Q1187" s="205">
        <v>2.0000000000000001E-4</v>
      </c>
      <c r="R1187" s="205">
        <f>Q1187*H1187</f>
        <v>0.16653399999999999</v>
      </c>
      <c r="S1187" s="205">
        <v>0</v>
      </c>
      <c r="T1187" s="206">
        <f>S1187*H1187</f>
        <v>0</v>
      </c>
      <c r="U1187" s="36"/>
      <c r="V1187" s="36"/>
      <c r="W1187" s="36"/>
      <c r="X1187" s="36"/>
      <c r="Y1187" s="36"/>
      <c r="Z1187" s="36"/>
      <c r="AA1187" s="36"/>
      <c r="AB1187" s="36"/>
      <c r="AC1187" s="36"/>
      <c r="AD1187" s="36"/>
      <c r="AE1187" s="36"/>
      <c r="AR1187" s="207" t="s">
        <v>336</v>
      </c>
      <c r="AT1187" s="207" t="s">
        <v>238</v>
      </c>
      <c r="AU1187" s="207" t="s">
        <v>83</v>
      </c>
      <c r="AY1187" s="19" t="s">
        <v>236</v>
      </c>
      <c r="BE1187" s="208">
        <f>IF(N1187="základní",J1187,0)</f>
        <v>0</v>
      </c>
      <c r="BF1187" s="208">
        <f>IF(N1187="snížená",J1187,0)</f>
        <v>0</v>
      </c>
      <c r="BG1187" s="208">
        <f>IF(N1187="zákl. přenesená",J1187,0)</f>
        <v>0</v>
      </c>
      <c r="BH1187" s="208">
        <f>IF(N1187="sníž. přenesená",J1187,0)</f>
        <v>0</v>
      </c>
      <c r="BI1187" s="208">
        <f>IF(N1187="nulová",J1187,0)</f>
        <v>0</v>
      </c>
      <c r="BJ1187" s="19" t="s">
        <v>22</v>
      </c>
      <c r="BK1187" s="208">
        <f>ROUND(I1187*H1187,2)</f>
        <v>0</v>
      </c>
      <c r="BL1187" s="19" t="s">
        <v>336</v>
      </c>
      <c r="BM1187" s="207" t="s">
        <v>1359</v>
      </c>
    </row>
    <row r="1188" spans="1:65" s="2" customFormat="1" ht="96">
      <c r="A1188" s="36"/>
      <c r="B1188" s="37"/>
      <c r="C1188" s="38"/>
      <c r="D1188" s="209" t="s">
        <v>245</v>
      </c>
      <c r="E1188" s="38"/>
      <c r="F1188" s="210" t="s">
        <v>1297</v>
      </c>
      <c r="G1188" s="38"/>
      <c r="H1188" s="38"/>
      <c r="I1188" s="118"/>
      <c r="J1188" s="38"/>
      <c r="K1188" s="38"/>
      <c r="L1188" s="41"/>
      <c r="M1188" s="211"/>
      <c r="N1188" s="212"/>
      <c r="O1188" s="66"/>
      <c r="P1188" s="66"/>
      <c r="Q1188" s="66"/>
      <c r="R1188" s="66"/>
      <c r="S1188" s="66"/>
      <c r="T1188" s="67"/>
      <c r="U1188" s="36"/>
      <c r="V1188" s="36"/>
      <c r="W1188" s="36"/>
      <c r="X1188" s="36"/>
      <c r="Y1188" s="36"/>
      <c r="Z1188" s="36"/>
      <c r="AA1188" s="36"/>
      <c r="AB1188" s="36"/>
      <c r="AC1188" s="36"/>
      <c r="AD1188" s="36"/>
      <c r="AE1188" s="36"/>
      <c r="AT1188" s="19" t="s">
        <v>245</v>
      </c>
      <c r="AU1188" s="19" t="s">
        <v>83</v>
      </c>
    </row>
    <row r="1189" spans="1:65" s="13" customFormat="1" ht="10.199999999999999">
      <c r="B1189" s="213"/>
      <c r="C1189" s="214"/>
      <c r="D1189" s="209" t="s">
        <v>247</v>
      </c>
      <c r="E1189" s="215" t="s">
        <v>20</v>
      </c>
      <c r="F1189" s="216" t="s">
        <v>1360</v>
      </c>
      <c r="G1189" s="214"/>
      <c r="H1189" s="215" t="s">
        <v>20</v>
      </c>
      <c r="I1189" s="217"/>
      <c r="J1189" s="214"/>
      <c r="K1189" s="214"/>
      <c r="L1189" s="218"/>
      <c r="M1189" s="219"/>
      <c r="N1189" s="220"/>
      <c r="O1189" s="220"/>
      <c r="P1189" s="220"/>
      <c r="Q1189" s="220"/>
      <c r="R1189" s="220"/>
      <c r="S1189" s="220"/>
      <c r="T1189" s="221"/>
      <c r="AT1189" s="222" t="s">
        <v>247</v>
      </c>
      <c r="AU1189" s="222" t="s">
        <v>83</v>
      </c>
      <c r="AV1189" s="13" t="s">
        <v>22</v>
      </c>
      <c r="AW1189" s="13" t="s">
        <v>37</v>
      </c>
      <c r="AX1189" s="13" t="s">
        <v>76</v>
      </c>
      <c r="AY1189" s="222" t="s">
        <v>236</v>
      </c>
    </row>
    <row r="1190" spans="1:65" s="14" customFormat="1" ht="10.199999999999999">
      <c r="B1190" s="223"/>
      <c r="C1190" s="224"/>
      <c r="D1190" s="209" t="s">
        <v>247</v>
      </c>
      <c r="E1190" s="225" t="s">
        <v>20</v>
      </c>
      <c r="F1190" s="226" t="s">
        <v>1361</v>
      </c>
      <c r="G1190" s="224"/>
      <c r="H1190" s="227">
        <v>832.67</v>
      </c>
      <c r="I1190" s="228"/>
      <c r="J1190" s="224"/>
      <c r="K1190" s="224"/>
      <c r="L1190" s="229"/>
      <c r="M1190" s="230"/>
      <c r="N1190" s="231"/>
      <c r="O1190" s="231"/>
      <c r="P1190" s="231"/>
      <c r="Q1190" s="231"/>
      <c r="R1190" s="231"/>
      <c r="S1190" s="231"/>
      <c r="T1190" s="232"/>
      <c r="AT1190" s="233" t="s">
        <v>247</v>
      </c>
      <c r="AU1190" s="233" t="s">
        <v>83</v>
      </c>
      <c r="AV1190" s="14" t="s">
        <v>83</v>
      </c>
      <c r="AW1190" s="14" t="s">
        <v>37</v>
      </c>
      <c r="AX1190" s="14" t="s">
        <v>22</v>
      </c>
      <c r="AY1190" s="233" t="s">
        <v>236</v>
      </c>
    </row>
    <row r="1191" spans="1:65" s="2" customFormat="1" ht="34.200000000000003">
      <c r="A1191" s="36"/>
      <c r="B1191" s="37"/>
      <c r="C1191" s="196" t="s">
        <v>1362</v>
      </c>
      <c r="D1191" s="196" t="s">
        <v>238</v>
      </c>
      <c r="E1191" s="197" t="s">
        <v>1363</v>
      </c>
      <c r="F1191" s="198" t="s">
        <v>1364</v>
      </c>
      <c r="G1191" s="199" t="s">
        <v>463</v>
      </c>
      <c r="H1191" s="200">
        <v>199.46</v>
      </c>
      <c r="I1191" s="201"/>
      <c r="J1191" s="202">
        <f>ROUND(I1191*H1191,2)</f>
        <v>0</v>
      </c>
      <c r="K1191" s="198" t="s">
        <v>242</v>
      </c>
      <c r="L1191" s="41"/>
      <c r="M1191" s="203" t="s">
        <v>20</v>
      </c>
      <c r="N1191" s="204" t="s">
        <v>47</v>
      </c>
      <c r="O1191" s="66"/>
      <c r="P1191" s="205">
        <f>O1191*H1191</f>
        <v>0</v>
      </c>
      <c r="Q1191" s="205">
        <v>2.03E-4</v>
      </c>
      <c r="R1191" s="205">
        <f>Q1191*H1191</f>
        <v>4.0490379999999999E-2</v>
      </c>
      <c r="S1191" s="205">
        <v>0</v>
      </c>
      <c r="T1191" s="206">
        <f>S1191*H1191</f>
        <v>0</v>
      </c>
      <c r="U1191" s="36"/>
      <c r="V1191" s="36"/>
      <c r="W1191" s="36"/>
      <c r="X1191" s="36"/>
      <c r="Y1191" s="36"/>
      <c r="Z1191" s="36"/>
      <c r="AA1191" s="36"/>
      <c r="AB1191" s="36"/>
      <c r="AC1191" s="36"/>
      <c r="AD1191" s="36"/>
      <c r="AE1191" s="36"/>
      <c r="AR1191" s="207" t="s">
        <v>336</v>
      </c>
      <c r="AT1191" s="207" t="s">
        <v>238</v>
      </c>
      <c r="AU1191" s="207" t="s">
        <v>83</v>
      </c>
      <c r="AY1191" s="19" t="s">
        <v>236</v>
      </c>
      <c r="BE1191" s="208">
        <f>IF(N1191="základní",J1191,0)</f>
        <v>0</v>
      </c>
      <c r="BF1191" s="208">
        <f>IF(N1191="snížená",J1191,0)</f>
        <v>0</v>
      </c>
      <c r="BG1191" s="208">
        <f>IF(N1191="zákl. přenesená",J1191,0)</f>
        <v>0</v>
      </c>
      <c r="BH1191" s="208">
        <f>IF(N1191="sníž. přenesená",J1191,0)</f>
        <v>0</v>
      </c>
      <c r="BI1191" s="208">
        <f>IF(N1191="nulová",J1191,0)</f>
        <v>0</v>
      </c>
      <c r="BJ1191" s="19" t="s">
        <v>22</v>
      </c>
      <c r="BK1191" s="208">
        <f>ROUND(I1191*H1191,2)</f>
        <v>0</v>
      </c>
      <c r="BL1191" s="19" t="s">
        <v>336</v>
      </c>
      <c r="BM1191" s="207" t="s">
        <v>1365</v>
      </c>
    </row>
    <row r="1192" spans="1:65" s="2" customFormat="1" ht="96">
      <c r="A1192" s="36"/>
      <c r="B1192" s="37"/>
      <c r="C1192" s="38"/>
      <c r="D1192" s="209" t="s">
        <v>245</v>
      </c>
      <c r="E1192" s="38"/>
      <c r="F1192" s="210" t="s">
        <v>1297</v>
      </c>
      <c r="G1192" s="38"/>
      <c r="H1192" s="38"/>
      <c r="I1192" s="118"/>
      <c r="J1192" s="38"/>
      <c r="K1192" s="38"/>
      <c r="L1192" s="41"/>
      <c r="M1192" s="211"/>
      <c r="N1192" s="212"/>
      <c r="O1192" s="66"/>
      <c r="P1192" s="66"/>
      <c r="Q1192" s="66"/>
      <c r="R1192" s="66"/>
      <c r="S1192" s="66"/>
      <c r="T1192" s="67"/>
      <c r="U1192" s="36"/>
      <c r="V1192" s="36"/>
      <c r="W1192" s="36"/>
      <c r="X1192" s="36"/>
      <c r="Y1192" s="36"/>
      <c r="Z1192" s="36"/>
      <c r="AA1192" s="36"/>
      <c r="AB1192" s="36"/>
      <c r="AC1192" s="36"/>
      <c r="AD1192" s="36"/>
      <c r="AE1192" s="36"/>
      <c r="AT1192" s="19" t="s">
        <v>245</v>
      </c>
      <c r="AU1192" s="19" t="s">
        <v>83</v>
      </c>
    </row>
    <row r="1193" spans="1:65" s="13" customFormat="1" ht="10.199999999999999">
      <c r="B1193" s="213"/>
      <c r="C1193" s="214"/>
      <c r="D1193" s="209" t="s">
        <v>247</v>
      </c>
      <c r="E1193" s="215" t="s">
        <v>20</v>
      </c>
      <c r="F1193" s="216" t="s">
        <v>324</v>
      </c>
      <c r="G1193" s="214"/>
      <c r="H1193" s="215" t="s">
        <v>20</v>
      </c>
      <c r="I1193" s="217"/>
      <c r="J1193" s="214"/>
      <c r="K1193" s="214"/>
      <c r="L1193" s="218"/>
      <c r="M1193" s="219"/>
      <c r="N1193" s="220"/>
      <c r="O1193" s="220"/>
      <c r="P1193" s="220"/>
      <c r="Q1193" s="220"/>
      <c r="R1193" s="220"/>
      <c r="S1193" s="220"/>
      <c r="T1193" s="221"/>
      <c r="AT1193" s="222" t="s">
        <v>247</v>
      </c>
      <c r="AU1193" s="222" t="s">
        <v>83</v>
      </c>
      <c r="AV1193" s="13" t="s">
        <v>22</v>
      </c>
      <c r="AW1193" s="13" t="s">
        <v>37</v>
      </c>
      <c r="AX1193" s="13" t="s">
        <v>76</v>
      </c>
      <c r="AY1193" s="222" t="s">
        <v>236</v>
      </c>
    </row>
    <row r="1194" spans="1:65" s="14" customFormat="1" ht="10.199999999999999">
      <c r="B1194" s="223"/>
      <c r="C1194" s="224"/>
      <c r="D1194" s="209" t="s">
        <v>247</v>
      </c>
      <c r="E1194" s="225" t="s">
        <v>20</v>
      </c>
      <c r="F1194" s="226" t="s">
        <v>1366</v>
      </c>
      <c r="G1194" s="224"/>
      <c r="H1194" s="227">
        <v>3.52</v>
      </c>
      <c r="I1194" s="228"/>
      <c r="J1194" s="224"/>
      <c r="K1194" s="224"/>
      <c r="L1194" s="229"/>
      <c r="M1194" s="230"/>
      <c r="N1194" s="231"/>
      <c r="O1194" s="231"/>
      <c r="P1194" s="231"/>
      <c r="Q1194" s="231"/>
      <c r="R1194" s="231"/>
      <c r="S1194" s="231"/>
      <c r="T1194" s="232"/>
      <c r="AT1194" s="233" t="s">
        <v>247</v>
      </c>
      <c r="AU1194" s="233" t="s">
        <v>83</v>
      </c>
      <c r="AV1194" s="14" t="s">
        <v>83</v>
      </c>
      <c r="AW1194" s="14" t="s">
        <v>37</v>
      </c>
      <c r="AX1194" s="14" t="s">
        <v>76</v>
      </c>
      <c r="AY1194" s="233" t="s">
        <v>236</v>
      </c>
    </row>
    <row r="1195" spans="1:65" s="14" customFormat="1" ht="10.199999999999999">
      <c r="B1195" s="223"/>
      <c r="C1195" s="224"/>
      <c r="D1195" s="209" t="s">
        <v>247</v>
      </c>
      <c r="E1195" s="225" t="s">
        <v>20</v>
      </c>
      <c r="F1195" s="226" t="s">
        <v>1367</v>
      </c>
      <c r="G1195" s="224"/>
      <c r="H1195" s="227">
        <v>2.4</v>
      </c>
      <c r="I1195" s="228"/>
      <c r="J1195" s="224"/>
      <c r="K1195" s="224"/>
      <c r="L1195" s="229"/>
      <c r="M1195" s="230"/>
      <c r="N1195" s="231"/>
      <c r="O1195" s="231"/>
      <c r="P1195" s="231"/>
      <c r="Q1195" s="231"/>
      <c r="R1195" s="231"/>
      <c r="S1195" s="231"/>
      <c r="T1195" s="232"/>
      <c r="AT1195" s="233" t="s">
        <v>247</v>
      </c>
      <c r="AU1195" s="233" t="s">
        <v>83</v>
      </c>
      <c r="AV1195" s="14" t="s">
        <v>83</v>
      </c>
      <c r="AW1195" s="14" t="s">
        <v>37</v>
      </c>
      <c r="AX1195" s="14" t="s">
        <v>76</v>
      </c>
      <c r="AY1195" s="233" t="s">
        <v>236</v>
      </c>
    </row>
    <row r="1196" spans="1:65" s="14" customFormat="1" ht="10.199999999999999">
      <c r="B1196" s="223"/>
      <c r="C1196" s="224"/>
      <c r="D1196" s="209" t="s">
        <v>247</v>
      </c>
      <c r="E1196" s="225" t="s">
        <v>20</v>
      </c>
      <c r="F1196" s="226" t="s">
        <v>1368</v>
      </c>
      <c r="G1196" s="224"/>
      <c r="H1196" s="227">
        <v>19.8</v>
      </c>
      <c r="I1196" s="228"/>
      <c r="J1196" s="224"/>
      <c r="K1196" s="224"/>
      <c r="L1196" s="229"/>
      <c r="M1196" s="230"/>
      <c r="N1196" s="231"/>
      <c r="O1196" s="231"/>
      <c r="P1196" s="231"/>
      <c r="Q1196" s="231"/>
      <c r="R1196" s="231"/>
      <c r="S1196" s="231"/>
      <c r="T1196" s="232"/>
      <c r="AT1196" s="233" t="s">
        <v>247</v>
      </c>
      <c r="AU1196" s="233" t="s">
        <v>83</v>
      </c>
      <c r="AV1196" s="14" t="s">
        <v>83</v>
      </c>
      <c r="AW1196" s="14" t="s">
        <v>37</v>
      </c>
      <c r="AX1196" s="14" t="s">
        <v>76</v>
      </c>
      <c r="AY1196" s="233" t="s">
        <v>236</v>
      </c>
    </row>
    <row r="1197" spans="1:65" s="14" customFormat="1" ht="10.199999999999999">
      <c r="B1197" s="223"/>
      <c r="C1197" s="224"/>
      <c r="D1197" s="209" t="s">
        <v>247</v>
      </c>
      <c r="E1197" s="225" t="s">
        <v>20</v>
      </c>
      <c r="F1197" s="226" t="s">
        <v>1309</v>
      </c>
      <c r="G1197" s="224"/>
      <c r="H1197" s="227">
        <v>-1.89</v>
      </c>
      <c r="I1197" s="228"/>
      <c r="J1197" s="224"/>
      <c r="K1197" s="224"/>
      <c r="L1197" s="229"/>
      <c r="M1197" s="230"/>
      <c r="N1197" s="231"/>
      <c r="O1197" s="231"/>
      <c r="P1197" s="231"/>
      <c r="Q1197" s="231"/>
      <c r="R1197" s="231"/>
      <c r="S1197" s="231"/>
      <c r="T1197" s="232"/>
      <c r="AT1197" s="233" t="s">
        <v>247</v>
      </c>
      <c r="AU1197" s="233" t="s">
        <v>83</v>
      </c>
      <c r="AV1197" s="14" t="s">
        <v>83</v>
      </c>
      <c r="AW1197" s="14" t="s">
        <v>37</v>
      </c>
      <c r="AX1197" s="14" t="s">
        <v>76</v>
      </c>
      <c r="AY1197" s="233" t="s">
        <v>236</v>
      </c>
    </row>
    <row r="1198" spans="1:65" s="14" customFormat="1" ht="10.199999999999999">
      <c r="B1198" s="223"/>
      <c r="C1198" s="224"/>
      <c r="D1198" s="209" t="s">
        <v>247</v>
      </c>
      <c r="E1198" s="225" t="s">
        <v>20</v>
      </c>
      <c r="F1198" s="226" t="s">
        <v>1369</v>
      </c>
      <c r="G1198" s="224"/>
      <c r="H1198" s="227">
        <v>8.3699999999999992</v>
      </c>
      <c r="I1198" s="228"/>
      <c r="J1198" s="224"/>
      <c r="K1198" s="224"/>
      <c r="L1198" s="229"/>
      <c r="M1198" s="230"/>
      <c r="N1198" s="231"/>
      <c r="O1198" s="231"/>
      <c r="P1198" s="231"/>
      <c r="Q1198" s="231"/>
      <c r="R1198" s="231"/>
      <c r="S1198" s="231"/>
      <c r="T1198" s="232"/>
      <c r="AT1198" s="233" t="s">
        <v>247</v>
      </c>
      <c r="AU1198" s="233" t="s">
        <v>83</v>
      </c>
      <c r="AV1198" s="14" t="s">
        <v>83</v>
      </c>
      <c r="AW1198" s="14" t="s">
        <v>37</v>
      </c>
      <c r="AX1198" s="14" t="s">
        <v>76</v>
      </c>
      <c r="AY1198" s="233" t="s">
        <v>236</v>
      </c>
    </row>
    <row r="1199" spans="1:65" s="14" customFormat="1" ht="10.199999999999999">
      <c r="B1199" s="223"/>
      <c r="C1199" s="224"/>
      <c r="D1199" s="209" t="s">
        <v>247</v>
      </c>
      <c r="E1199" s="225" t="s">
        <v>20</v>
      </c>
      <c r="F1199" s="226" t="s">
        <v>1370</v>
      </c>
      <c r="G1199" s="224"/>
      <c r="H1199" s="227">
        <v>4.21</v>
      </c>
      <c r="I1199" s="228"/>
      <c r="J1199" s="224"/>
      <c r="K1199" s="224"/>
      <c r="L1199" s="229"/>
      <c r="M1199" s="230"/>
      <c r="N1199" s="231"/>
      <c r="O1199" s="231"/>
      <c r="P1199" s="231"/>
      <c r="Q1199" s="231"/>
      <c r="R1199" s="231"/>
      <c r="S1199" s="231"/>
      <c r="T1199" s="232"/>
      <c r="AT1199" s="233" t="s">
        <v>247</v>
      </c>
      <c r="AU1199" s="233" t="s">
        <v>83</v>
      </c>
      <c r="AV1199" s="14" t="s">
        <v>83</v>
      </c>
      <c r="AW1199" s="14" t="s">
        <v>37</v>
      </c>
      <c r="AX1199" s="14" t="s">
        <v>76</v>
      </c>
      <c r="AY1199" s="233" t="s">
        <v>236</v>
      </c>
    </row>
    <row r="1200" spans="1:65" s="14" customFormat="1" ht="10.199999999999999">
      <c r="B1200" s="223"/>
      <c r="C1200" s="224"/>
      <c r="D1200" s="209" t="s">
        <v>247</v>
      </c>
      <c r="E1200" s="225" t="s">
        <v>20</v>
      </c>
      <c r="F1200" s="226" t="s">
        <v>1371</v>
      </c>
      <c r="G1200" s="224"/>
      <c r="H1200" s="227">
        <v>11.46</v>
      </c>
      <c r="I1200" s="228"/>
      <c r="J1200" s="224"/>
      <c r="K1200" s="224"/>
      <c r="L1200" s="229"/>
      <c r="M1200" s="230"/>
      <c r="N1200" s="231"/>
      <c r="O1200" s="231"/>
      <c r="P1200" s="231"/>
      <c r="Q1200" s="231"/>
      <c r="R1200" s="231"/>
      <c r="S1200" s="231"/>
      <c r="T1200" s="232"/>
      <c r="AT1200" s="233" t="s">
        <v>247</v>
      </c>
      <c r="AU1200" s="233" t="s">
        <v>83</v>
      </c>
      <c r="AV1200" s="14" t="s">
        <v>83</v>
      </c>
      <c r="AW1200" s="14" t="s">
        <v>37</v>
      </c>
      <c r="AX1200" s="14" t="s">
        <v>76</v>
      </c>
      <c r="AY1200" s="233" t="s">
        <v>236</v>
      </c>
    </row>
    <row r="1201" spans="2:51" s="14" customFormat="1" ht="10.199999999999999">
      <c r="B1201" s="223"/>
      <c r="C1201" s="224"/>
      <c r="D1201" s="209" t="s">
        <v>247</v>
      </c>
      <c r="E1201" s="225" t="s">
        <v>20</v>
      </c>
      <c r="F1201" s="226" t="s">
        <v>1372</v>
      </c>
      <c r="G1201" s="224"/>
      <c r="H1201" s="227">
        <v>1.2</v>
      </c>
      <c r="I1201" s="228"/>
      <c r="J1201" s="224"/>
      <c r="K1201" s="224"/>
      <c r="L1201" s="229"/>
      <c r="M1201" s="230"/>
      <c r="N1201" s="231"/>
      <c r="O1201" s="231"/>
      <c r="P1201" s="231"/>
      <c r="Q1201" s="231"/>
      <c r="R1201" s="231"/>
      <c r="S1201" s="231"/>
      <c r="T1201" s="232"/>
      <c r="AT1201" s="233" t="s">
        <v>247</v>
      </c>
      <c r="AU1201" s="233" t="s">
        <v>83</v>
      </c>
      <c r="AV1201" s="14" t="s">
        <v>83</v>
      </c>
      <c r="AW1201" s="14" t="s">
        <v>37</v>
      </c>
      <c r="AX1201" s="14" t="s">
        <v>76</v>
      </c>
      <c r="AY1201" s="233" t="s">
        <v>236</v>
      </c>
    </row>
    <row r="1202" spans="2:51" s="14" customFormat="1" ht="10.199999999999999">
      <c r="B1202" s="223"/>
      <c r="C1202" s="224"/>
      <c r="D1202" s="209" t="s">
        <v>247</v>
      </c>
      <c r="E1202" s="225" t="s">
        <v>20</v>
      </c>
      <c r="F1202" s="226" t="s">
        <v>1373</v>
      </c>
      <c r="G1202" s="224"/>
      <c r="H1202" s="227">
        <v>5.7</v>
      </c>
      <c r="I1202" s="228"/>
      <c r="J1202" s="224"/>
      <c r="K1202" s="224"/>
      <c r="L1202" s="229"/>
      <c r="M1202" s="230"/>
      <c r="N1202" s="231"/>
      <c r="O1202" s="231"/>
      <c r="P1202" s="231"/>
      <c r="Q1202" s="231"/>
      <c r="R1202" s="231"/>
      <c r="S1202" s="231"/>
      <c r="T1202" s="232"/>
      <c r="AT1202" s="233" t="s">
        <v>247</v>
      </c>
      <c r="AU1202" s="233" t="s">
        <v>83</v>
      </c>
      <c r="AV1202" s="14" t="s">
        <v>83</v>
      </c>
      <c r="AW1202" s="14" t="s">
        <v>37</v>
      </c>
      <c r="AX1202" s="14" t="s">
        <v>76</v>
      </c>
      <c r="AY1202" s="233" t="s">
        <v>236</v>
      </c>
    </row>
    <row r="1203" spans="2:51" s="14" customFormat="1" ht="10.199999999999999">
      <c r="B1203" s="223"/>
      <c r="C1203" s="224"/>
      <c r="D1203" s="209" t="s">
        <v>247</v>
      </c>
      <c r="E1203" s="225" t="s">
        <v>20</v>
      </c>
      <c r="F1203" s="226" t="s">
        <v>1374</v>
      </c>
      <c r="G1203" s="224"/>
      <c r="H1203" s="227">
        <v>5.8</v>
      </c>
      <c r="I1203" s="228"/>
      <c r="J1203" s="224"/>
      <c r="K1203" s="224"/>
      <c r="L1203" s="229"/>
      <c r="M1203" s="230"/>
      <c r="N1203" s="231"/>
      <c r="O1203" s="231"/>
      <c r="P1203" s="231"/>
      <c r="Q1203" s="231"/>
      <c r="R1203" s="231"/>
      <c r="S1203" s="231"/>
      <c r="T1203" s="232"/>
      <c r="AT1203" s="233" t="s">
        <v>247</v>
      </c>
      <c r="AU1203" s="233" t="s">
        <v>83</v>
      </c>
      <c r="AV1203" s="14" t="s">
        <v>83</v>
      </c>
      <c r="AW1203" s="14" t="s">
        <v>37</v>
      </c>
      <c r="AX1203" s="14" t="s">
        <v>76</v>
      </c>
      <c r="AY1203" s="233" t="s">
        <v>236</v>
      </c>
    </row>
    <row r="1204" spans="2:51" s="14" customFormat="1" ht="10.199999999999999">
      <c r="B1204" s="223"/>
      <c r="C1204" s="224"/>
      <c r="D1204" s="209" t="s">
        <v>247</v>
      </c>
      <c r="E1204" s="225" t="s">
        <v>20</v>
      </c>
      <c r="F1204" s="226" t="s">
        <v>1375</v>
      </c>
      <c r="G1204" s="224"/>
      <c r="H1204" s="227">
        <v>6.38</v>
      </c>
      <c r="I1204" s="228"/>
      <c r="J1204" s="224"/>
      <c r="K1204" s="224"/>
      <c r="L1204" s="229"/>
      <c r="M1204" s="230"/>
      <c r="N1204" s="231"/>
      <c r="O1204" s="231"/>
      <c r="P1204" s="231"/>
      <c r="Q1204" s="231"/>
      <c r="R1204" s="231"/>
      <c r="S1204" s="231"/>
      <c r="T1204" s="232"/>
      <c r="AT1204" s="233" t="s">
        <v>247</v>
      </c>
      <c r="AU1204" s="233" t="s">
        <v>83</v>
      </c>
      <c r="AV1204" s="14" t="s">
        <v>83</v>
      </c>
      <c r="AW1204" s="14" t="s">
        <v>37</v>
      </c>
      <c r="AX1204" s="14" t="s">
        <v>76</v>
      </c>
      <c r="AY1204" s="233" t="s">
        <v>236</v>
      </c>
    </row>
    <row r="1205" spans="2:51" s="14" customFormat="1" ht="10.199999999999999">
      <c r="B1205" s="223"/>
      <c r="C1205" s="224"/>
      <c r="D1205" s="209" t="s">
        <v>247</v>
      </c>
      <c r="E1205" s="225" t="s">
        <v>20</v>
      </c>
      <c r="F1205" s="226" t="s">
        <v>1376</v>
      </c>
      <c r="G1205" s="224"/>
      <c r="H1205" s="227">
        <v>6.46</v>
      </c>
      <c r="I1205" s="228"/>
      <c r="J1205" s="224"/>
      <c r="K1205" s="224"/>
      <c r="L1205" s="229"/>
      <c r="M1205" s="230"/>
      <c r="N1205" s="231"/>
      <c r="O1205" s="231"/>
      <c r="P1205" s="231"/>
      <c r="Q1205" s="231"/>
      <c r="R1205" s="231"/>
      <c r="S1205" s="231"/>
      <c r="T1205" s="232"/>
      <c r="AT1205" s="233" t="s">
        <v>247</v>
      </c>
      <c r="AU1205" s="233" t="s">
        <v>83</v>
      </c>
      <c r="AV1205" s="14" t="s">
        <v>83</v>
      </c>
      <c r="AW1205" s="14" t="s">
        <v>37</v>
      </c>
      <c r="AX1205" s="14" t="s">
        <v>76</v>
      </c>
      <c r="AY1205" s="233" t="s">
        <v>236</v>
      </c>
    </row>
    <row r="1206" spans="2:51" s="14" customFormat="1" ht="10.199999999999999">
      <c r="B1206" s="223"/>
      <c r="C1206" s="224"/>
      <c r="D1206" s="209" t="s">
        <v>247</v>
      </c>
      <c r="E1206" s="225" t="s">
        <v>20</v>
      </c>
      <c r="F1206" s="226" t="s">
        <v>1377</v>
      </c>
      <c r="G1206" s="224"/>
      <c r="H1206" s="227">
        <v>7.75</v>
      </c>
      <c r="I1206" s="228"/>
      <c r="J1206" s="224"/>
      <c r="K1206" s="224"/>
      <c r="L1206" s="229"/>
      <c r="M1206" s="230"/>
      <c r="N1206" s="231"/>
      <c r="O1206" s="231"/>
      <c r="P1206" s="231"/>
      <c r="Q1206" s="231"/>
      <c r="R1206" s="231"/>
      <c r="S1206" s="231"/>
      <c r="T1206" s="232"/>
      <c r="AT1206" s="233" t="s">
        <v>247</v>
      </c>
      <c r="AU1206" s="233" t="s">
        <v>83</v>
      </c>
      <c r="AV1206" s="14" t="s">
        <v>83</v>
      </c>
      <c r="AW1206" s="14" t="s">
        <v>37</v>
      </c>
      <c r="AX1206" s="14" t="s">
        <v>76</v>
      </c>
      <c r="AY1206" s="233" t="s">
        <v>236</v>
      </c>
    </row>
    <row r="1207" spans="2:51" s="14" customFormat="1" ht="10.199999999999999">
      <c r="B1207" s="223"/>
      <c r="C1207" s="224"/>
      <c r="D1207" s="209" t="s">
        <v>247</v>
      </c>
      <c r="E1207" s="225" t="s">
        <v>20</v>
      </c>
      <c r="F1207" s="226" t="s">
        <v>1378</v>
      </c>
      <c r="G1207" s="224"/>
      <c r="H1207" s="227">
        <v>5.23</v>
      </c>
      <c r="I1207" s="228"/>
      <c r="J1207" s="224"/>
      <c r="K1207" s="224"/>
      <c r="L1207" s="229"/>
      <c r="M1207" s="230"/>
      <c r="N1207" s="231"/>
      <c r="O1207" s="231"/>
      <c r="P1207" s="231"/>
      <c r="Q1207" s="231"/>
      <c r="R1207" s="231"/>
      <c r="S1207" s="231"/>
      <c r="T1207" s="232"/>
      <c r="AT1207" s="233" t="s">
        <v>247</v>
      </c>
      <c r="AU1207" s="233" t="s">
        <v>83</v>
      </c>
      <c r="AV1207" s="14" t="s">
        <v>83</v>
      </c>
      <c r="AW1207" s="14" t="s">
        <v>37</v>
      </c>
      <c r="AX1207" s="14" t="s">
        <v>76</v>
      </c>
      <c r="AY1207" s="233" t="s">
        <v>236</v>
      </c>
    </row>
    <row r="1208" spans="2:51" s="14" customFormat="1" ht="10.199999999999999">
      <c r="B1208" s="223"/>
      <c r="C1208" s="224"/>
      <c r="D1208" s="209" t="s">
        <v>247</v>
      </c>
      <c r="E1208" s="225" t="s">
        <v>20</v>
      </c>
      <c r="F1208" s="226" t="s">
        <v>1379</v>
      </c>
      <c r="G1208" s="224"/>
      <c r="H1208" s="227">
        <v>5.99</v>
      </c>
      <c r="I1208" s="228"/>
      <c r="J1208" s="224"/>
      <c r="K1208" s="224"/>
      <c r="L1208" s="229"/>
      <c r="M1208" s="230"/>
      <c r="N1208" s="231"/>
      <c r="O1208" s="231"/>
      <c r="P1208" s="231"/>
      <c r="Q1208" s="231"/>
      <c r="R1208" s="231"/>
      <c r="S1208" s="231"/>
      <c r="T1208" s="232"/>
      <c r="AT1208" s="233" t="s">
        <v>247</v>
      </c>
      <c r="AU1208" s="233" t="s">
        <v>83</v>
      </c>
      <c r="AV1208" s="14" t="s">
        <v>83</v>
      </c>
      <c r="AW1208" s="14" t="s">
        <v>37</v>
      </c>
      <c r="AX1208" s="14" t="s">
        <v>76</v>
      </c>
      <c r="AY1208" s="233" t="s">
        <v>236</v>
      </c>
    </row>
    <row r="1209" spans="2:51" s="14" customFormat="1" ht="10.199999999999999">
      <c r="B1209" s="223"/>
      <c r="C1209" s="224"/>
      <c r="D1209" s="209" t="s">
        <v>247</v>
      </c>
      <c r="E1209" s="225" t="s">
        <v>20</v>
      </c>
      <c r="F1209" s="226" t="s">
        <v>1380</v>
      </c>
      <c r="G1209" s="224"/>
      <c r="H1209" s="227">
        <v>3.6</v>
      </c>
      <c r="I1209" s="228"/>
      <c r="J1209" s="224"/>
      <c r="K1209" s="224"/>
      <c r="L1209" s="229"/>
      <c r="M1209" s="230"/>
      <c r="N1209" s="231"/>
      <c r="O1209" s="231"/>
      <c r="P1209" s="231"/>
      <c r="Q1209" s="231"/>
      <c r="R1209" s="231"/>
      <c r="S1209" s="231"/>
      <c r="T1209" s="232"/>
      <c r="AT1209" s="233" t="s">
        <v>247</v>
      </c>
      <c r="AU1209" s="233" t="s">
        <v>83</v>
      </c>
      <c r="AV1209" s="14" t="s">
        <v>83</v>
      </c>
      <c r="AW1209" s="14" t="s">
        <v>37</v>
      </c>
      <c r="AX1209" s="14" t="s">
        <v>76</v>
      </c>
      <c r="AY1209" s="233" t="s">
        <v>236</v>
      </c>
    </row>
    <row r="1210" spans="2:51" s="13" customFormat="1" ht="10.199999999999999">
      <c r="B1210" s="213"/>
      <c r="C1210" s="214"/>
      <c r="D1210" s="209" t="s">
        <v>247</v>
      </c>
      <c r="E1210" s="215" t="s">
        <v>20</v>
      </c>
      <c r="F1210" s="216" t="s">
        <v>325</v>
      </c>
      <c r="G1210" s="214"/>
      <c r="H1210" s="215" t="s">
        <v>20</v>
      </c>
      <c r="I1210" s="217"/>
      <c r="J1210" s="214"/>
      <c r="K1210" s="214"/>
      <c r="L1210" s="218"/>
      <c r="M1210" s="219"/>
      <c r="N1210" s="220"/>
      <c r="O1210" s="220"/>
      <c r="P1210" s="220"/>
      <c r="Q1210" s="220"/>
      <c r="R1210" s="220"/>
      <c r="S1210" s="220"/>
      <c r="T1210" s="221"/>
      <c r="AT1210" s="222" t="s">
        <v>247</v>
      </c>
      <c r="AU1210" s="222" t="s">
        <v>83</v>
      </c>
      <c r="AV1210" s="13" t="s">
        <v>22</v>
      </c>
      <c r="AW1210" s="13" t="s">
        <v>37</v>
      </c>
      <c r="AX1210" s="13" t="s">
        <v>76</v>
      </c>
      <c r="AY1210" s="222" t="s">
        <v>236</v>
      </c>
    </row>
    <row r="1211" spans="2:51" s="14" customFormat="1" ht="10.199999999999999">
      <c r="B1211" s="223"/>
      <c r="C1211" s="224"/>
      <c r="D1211" s="209" t="s">
        <v>247</v>
      </c>
      <c r="E1211" s="225" t="s">
        <v>20</v>
      </c>
      <c r="F1211" s="226" t="s">
        <v>1367</v>
      </c>
      <c r="G1211" s="224"/>
      <c r="H1211" s="227">
        <v>2.4</v>
      </c>
      <c r="I1211" s="228"/>
      <c r="J1211" s="224"/>
      <c r="K1211" s="224"/>
      <c r="L1211" s="229"/>
      <c r="M1211" s="230"/>
      <c r="N1211" s="231"/>
      <c r="O1211" s="231"/>
      <c r="P1211" s="231"/>
      <c r="Q1211" s="231"/>
      <c r="R1211" s="231"/>
      <c r="S1211" s="231"/>
      <c r="T1211" s="232"/>
      <c r="AT1211" s="233" t="s">
        <v>247</v>
      </c>
      <c r="AU1211" s="233" t="s">
        <v>83</v>
      </c>
      <c r="AV1211" s="14" t="s">
        <v>83</v>
      </c>
      <c r="AW1211" s="14" t="s">
        <v>37</v>
      </c>
      <c r="AX1211" s="14" t="s">
        <v>76</v>
      </c>
      <c r="AY1211" s="233" t="s">
        <v>236</v>
      </c>
    </row>
    <row r="1212" spans="2:51" s="14" customFormat="1" ht="10.199999999999999">
      <c r="B1212" s="223"/>
      <c r="C1212" s="224"/>
      <c r="D1212" s="209" t="s">
        <v>247</v>
      </c>
      <c r="E1212" s="225" t="s">
        <v>20</v>
      </c>
      <c r="F1212" s="226" t="s">
        <v>1381</v>
      </c>
      <c r="G1212" s="224"/>
      <c r="H1212" s="227">
        <v>6</v>
      </c>
      <c r="I1212" s="228"/>
      <c r="J1212" s="224"/>
      <c r="K1212" s="224"/>
      <c r="L1212" s="229"/>
      <c r="M1212" s="230"/>
      <c r="N1212" s="231"/>
      <c r="O1212" s="231"/>
      <c r="P1212" s="231"/>
      <c r="Q1212" s="231"/>
      <c r="R1212" s="231"/>
      <c r="S1212" s="231"/>
      <c r="T1212" s="232"/>
      <c r="AT1212" s="233" t="s">
        <v>247</v>
      </c>
      <c r="AU1212" s="233" t="s">
        <v>83</v>
      </c>
      <c r="AV1212" s="14" t="s">
        <v>83</v>
      </c>
      <c r="AW1212" s="14" t="s">
        <v>37</v>
      </c>
      <c r="AX1212" s="14" t="s">
        <v>76</v>
      </c>
      <c r="AY1212" s="233" t="s">
        <v>236</v>
      </c>
    </row>
    <row r="1213" spans="2:51" s="14" customFormat="1" ht="10.199999999999999">
      <c r="B1213" s="223"/>
      <c r="C1213" s="224"/>
      <c r="D1213" s="209" t="s">
        <v>247</v>
      </c>
      <c r="E1213" s="225" t="s">
        <v>20</v>
      </c>
      <c r="F1213" s="226" t="s">
        <v>1382</v>
      </c>
      <c r="G1213" s="224"/>
      <c r="H1213" s="227">
        <v>1.8</v>
      </c>
      <c r="I1213" s="228"/>
      <c r="J1213" s="224"/>
      <c r="K1213" s="224"/>
      <c r="L1213" s="229"/>
      <c r="M1213" s="230"/>
      <c r="N1213" s="231"/>
      <c r="O1213" s="231"/>
      <c r="P1213" s="231"/>
      <c r="Q1213" s="231"/>
      <c r="R1213" s="231"/>
      <c r="S1213" s="231"/>
      <c r="T1213" s="232"/>
      <c r="AT1213" s="233" t="s">
        <v>247</v>
      </c>
      <c r="AU1213" s="233" t="s">
        <v>83</v>
      </c>
      <c r="AV1213" s="14" t="s">
        <v>83</v>
      </c>
      <c r="AW1213" s="14" t="s">
        <v>37</v>
      </c>
      <c r="AX1213" s="14" t="s">
        <v>76</v>
      </c>
      <c r="AY1213" s="233" t="s">
        <v>236</v>
      </c>
    </row>
    <row r="1214" spans="2:51" s="14" customFormat="1" ht="10.199999999999999">
      <c r="B1214" s="223"/>
      <c r="C1214" s="224"/>
      <c r="D1214" s="209" t="s">
        <v>247</v>
      </c>
      <c r="E1214" s="225" t="s">
        <v>20</v>
      </c>
      <c r="F1214" s="226" t="s">
        <v>1383</v>
      </c>
      <c r="G1214" s="224"/>
      <c r="H1214" s="227">
        <v>7.74</v>
      </c>
      <c r="I1214" s="228"/>
      <c r="J1214" s="224"/>
      <c r="K1214" s="224"/>
      <c r="L1214" s="229"/>
      <c r="M1214" s="230"/>
      <c r="N1214" s="231"/>
      <c r="O1214" s="231"/>
      <c r="P1214" s="231"/>
      <c r="Q1214" s="231"/>
      <c r="R1214" s="231"/>
      <c r="S1214" s="231"/>
      <c r="T1214" s="232"/>
      <c r="AT1214" s="233" t="s">
        <v>247</v>
      </c>
      <c r="AU1214" s="233" t="s">
        <v>83</v>
      </c>
      <c r="AV1214" s="14" t="s">
        <v>83</v>
      </c>
      <c r="AW1214" s="14" t="s">
        <v>37</v>
      </c>
      <c r="AX1214" s="14" t="s">
        <v>76</v>
      </c>
      <c r="AY1214" s="233" t="s">
        <v>236</v>
      </c>
    </row>
    <row r="1215" spans="2:51" s="14" customFormat="1" ht="10.199999999999999">
      <c r="B1215" s="223"/>
      <c r="C1215" s="224"/>
      <c r="D1215" s="209" t="s">
        <v>247</v>
      </c>
      <c r="E1215" s="225" t="s">
        <v>20</v>
      </c>
      <c r="F1215" s="226" t="s">
        <v>1384</v>
      </c>
      <c r="G1215" s="224"/>
      <c r="H1215" s="227">
        <v>5.5</v>
      </c>
      <c r="I1215" s="228"/>
      <c r="J1215" s="224"/>
      <c r="K1215" s="224"/>
      <c r="L1215" s="229"/>
      <c r="M1215" s="230"/>
      <c r="N1215" s="231"/>
      <c r="O1215" s="231"/>
      <c r="P1215" s="231"/>
      <c r="Q1215" s="231"/>
      <c r="R1215" s="231"/>
      <c r="S1215" s="231"/>
      <c r="T1215" s="232"/>
      <c r="AT1215" s="233" t="s">
        <v>247</v>
      </c>
      <c r="AU1215" s="233" t="s">
        <v>83</v>
      </c>
      <c r="AV1215" s="14" t="s">
        <v>83</v>
      </c>
      <c r="AW1215" s="14" t="s">
        <v>37</v>
      </c>
      <c r="AX1215" s="14" t="s">
        <v>76</v>
      </c>
      <c r="AY1215" s="233" t="s">
        <v>236</v>
      </c>
    </row>
    <row r="1216" spans="2:51" s="14" customFormat="1" ht="10.199999999999999">
      <c r="B1216" s="223"/>
      <c r="C1216" s="224"/>
      <c r="D1216" s="209" t="s">
        <v>247</v>
      </c>
      <c r="E1216" s="225" t="s">
        <v>20</v>
      </c>
      <c r="F1216" s="226" t="s">
        <v>1383</v>
      </c>
      <c r="G1216" s="224"/>
      <c r="H1216" s="227">
        <v>7.74</v>
      </c>
      <c r="I1216" s="228"/>
      <c r="J1216" s="224"/>
      <c r="K1216" s="224"/>
      <c r="L1216" s="229"/>
      <c r="M1216" s="230"/>
      <c r="N1216" s="231"/>
      <c r="O1216" s="231"/>
      <c r="P1216" s="231"/>
      <c r="Q1216" s="231"/>
      <c r="R1216" s="231"/>
      <c r="S1216" s="231"/>
      <c r="T1216" s="232"/>
      <c r="AT1216" s="233" t="s">
        <v>247</v>
      </c>
      <c r="AU1216" s="233" t="s">
        <v>83</v>
      </c>
      <c r="AV1216" s="14" t="s">
        <v>83</v>
      </c>
      <c r="AW1216" s="14" t="s">
        <v>37</v>
      </c>
      <c r="AX1216" s="14" t="s">
        <v>76</v>
      </c>
      <c r="AY1216" s="233" t="s">
        <v>236</v>
      </c>
    </row>
    <row r="1217" spans="1:65" s="14" customFormat="1" ht="10.199999999999999">
      <c r="B1217" s="223"/>
      <c r="C1217" s="224"/>
      <c r="D1217" s="209" t="s">
        <v>247</v>
      </c>
      <c r="E1217" s="225" t="s">
        <v>20</v>
      </c>
      <c r="F1217" s="226" t="s">
        <v>1385</v>
      </c>
      <c r="G1217" s="224"/>
      <c r="H1217" s="227">
        <v>3.57</v>
      </c>
      <c r="I1217" s="228"/>
      <c r="J1217" s="224"/>
      <c r="K1217" s="224"/>
      <c r="L1217" s="229"/>
      <c r="M1217" s="230"/>
      <c r="N1217" s="231"/>
      <c r="O1217" s="231"/>
      <c r="P1217" s="231"/>
      <c r="Q1217" s="231"/>
      <c r="R1217" s="231"/>
      <c r="S1217" s="231"/>
      <c r="T1217" s="232"/>
      <c r="AT1217" s="233" t="s">
        <v>247</v>
      </c>
      <c r="AU1217" s="233" t="s">
        <v>83</v>
      </c>
      <c r="AV1217" s="14" t="s">
        <v>83</v>
      </c>
      <c r="AW1217" s="14" t="s">
        <v>37</v>
      </c>
      <c r="AX1217" s="14" t="s">
        <v>76</v>
      </c>
      <c r="AY1217" s="233" t="s">
        <v>236</v>
      </c>
    </row>
    <row r="1218" spans="1:65" s="14" customFormat="1" ht="10.199999999999999">
      <c r="B1218" s="223"/>
      <c r="C1218" s="224"/>
      <c r="D1218" s="209" t="s">
        <v>247</v>
      </c>
      <c r="E1218" s="225" t="s">
        <v>20</v>
      </c>
      <c r="F1218" s="226" t="s">
        <v>1386</v>
      </c>
      <c r="G1218" s="224"/>
      <c r="H1218" s="227">
        <v>2.8</v>
      </c>
      <c r="I1218" s="228"/>
      <c r="J1218" s="224"/>
      <c r="K1218" s="224"/>
      <c r="L1218" s="229"/>
      <c r="M1218" s="230"/>
      <c r="N1218" s="231"/>
      <c r="O1218" s="231"/>
      <c r="P1218" s="231"/>
      <c r="Q1218" s="231"/>
      <c r="R1218" s="231"/>
      <c r="S1218" s="231"/>
      <c r="T1218" s="232"/>
      <c r="AT1218" s="233" t="s">
        <v>247</v>
      </c>
      <c r="AU1218" s="233" t="s">
        <v>83</v>
      </c>
      <c r="AV1218" s="14" t="s">
        <v>83</v>
      </c>
      <c r="AW1218" s="14" t="s">
        <v>37</v>
      </c>
      <c r="AX1218" s="14" t="s">
        <v>76</v>
      </c>
      <c r="AY1218" s="233" t="s">
        <v>236</v>
      </c>
    </row>
    <row r="1219" spans="1:65" s="14" customFormat="1" ht="10.199999999999999">
      <c r="B1219" s="223"/>
      <c r="C1219" s="224"/>
      <c r="D1219" s="209" t="s">
        <v>247</v>
      </c>
      <c r="E1219" s="225" t="s">
        <v>20</v>
      </c>
      <c r="F1219" s="226" t="s">
        <v>1387</v>
      </c>
      <c r="G1219" s="224"/>
      <c r="H1219" s="227">
        <v>13.6</v>
      </c>
      <c r="I1219" s="228"/>
      <c r="J1219" s="224"/>
      <c r="K1219" s="224"/>
      <c r="L1219" s="229"/>
      <c r="M1219" s="230"/>
      <c r="N1219" s="231"/>
      <c r="O1219" s="231"/>
      <c r="P1219" s="231"/>
      <c r="Q1219" s="231"/>
      <c r="R1219" s="231"/>
      <c r="S1219" s="231"/>
      <c r="T1219" s="232"/>
      <c r="AT1219" s="233" t="s">
        <v>247</v>
      </c>
      <c r="AU1219" s="233" t="s">
        <v>83</v>
      </c>
      <c r="AV1219" s="14" t="s">
        <v>83</v>
      </c>
      <c r="AW1219" s="14" t="s">
        <v>37</v>
      </c>
      <c r="AX1219" s="14" t="s">
        <v>76</v>
      </c>
      <c r="AY1219" s="233" t="s">
        <v>236</v>
      </c>
    </row>
    <row r="1220" spans="1:65" s="14" customFormat="1" ht="10.199999999999999">
      <c r="B1220" s="223"/>
      <c r="C1220" s="224"/>
      <c r="D1220" s="209" t="s">
        <v>247</v>
      </c>
      <c r="E1220" s="225" t="s">
        <v>20</v>
      </c>
      <c r="F1220" s="226" t="s">
        <v>1388</v>
      </c>
      <c r="G1220" s="224"/>
      <c r="H1220" s="227">
        <v>6.58</v>
      </c>
      <c r="I1220" s="228"/>
      <c r="J1220" s="224"/>
      <c r="K1220" s="224"/>
      <c r="L1220" s="229"/>
      <c r="M1220" s="230"/>
      <c r="N1220" s="231"/>
      <c r="O1220" s="231"/>
      <c r="P1220" s="231"/>
      <c r="Q1220" s="231"/>
      <c r="R1220" s="231"/>
      <c r="S1220" s="231"/>
      <c r="T1220" s="232"/>
      <c r="AT1220" s="233" t="s">
        <v>247</v>
      </c>
      <c r="AU1220" s="233" t="s">
        <v>83</v>
      </c>
      <c r="AV1220" s="14" t="s">
        <v>83</v>
      </c>
      <c r="AW1220" s="14" t="s">
        <v>37</v>
      </c>
      <c r="AX1220" s="14" t="s">
        <v>76</v>
      </c>
      <c r="AY1220" s="233" t="s">
        <v>236</v>
      </c>
    </row>
    <row r="1221" spans="1:65" s="14" customFormat="1" ht="10.199999999999999">
      <c r="B1221" s="223"/>
      <c r="C1221" s="224"/>
      <c r="D1221" s="209" t="s">
        <v>247</v>
      </c>
      <c r="E1221" s="225" t="s">
        <v>20</v>
      </c>
      <c r="F1221" s="226" t="s">
        <v>1389</v>
      </c>
      <c r="G1221" s="224"/>
      <c r="H1221" s="227">
        <v>5.05</v>
      </c>
      <c r="I1221" s="228"/>
      <c r="J1221" s="224"/>
      <c r="K1221" s="224"/>
      <c r="L1221" s="229"/>
      <c r="M1221" s="230"/>
      <c r="N1221" s="231"/>
      <c r="O1221" s="231"/>
      <c r="P1221" s="231"/>
      <c r="Q1221" s="231"/>
      <c r="R1221" s="231"/>
      <c r="S1221" s="231"/>
      <c r="T1221" s="232"/>
      <c r="AT1221" s="233" t="s">
        <v>247</v>
      </c>
      <c r="AU1221" s="233" t="s">
        <v>83</v>
      </c>
      <c r="AV1221" s="14" t="s">
        <v>83</v>
      </c>
      <c r="AW1221" s="14" t="s">
        <v>37</v>
      </c>
      <c r="AX1221" s="14" t="s">
        <v>76</v>
      </c>
      <c r="AY1221" s="233" t="s">
        <v>236</v>
      </c>
    </row>
    <row r="1222" spans="1:65" s="14" customFormat="1" ht="10.199999999999999">
      <c r="B1222" s="223"/>
      <c r="C1222" s="224"/>
      <c r="D1222" s="209" t="s">
        <v>247</v>
      </c>
      <c r="E1222" s="225" t="s">
        <v>20</v>
      </c>
      <c r="F1222" s="226" t="s">
        <v>1390</v>
      </c>
      <c r="G1222" s="224"/>
      <c r="H1222" s="227">
        <v>1.6</v>
      </c>
      <c r="I1222" s="228"/>
      <c r="J1222" s="224"/>
      <c r="K1222" s="224"/>
      <c r="L1222" s="229"/>
      <c r="M1222" s="230"/>
      <c r="N1222" s="231"/>
      <c r="O1222" s="231"/>
      <c r="P1222" s="231"/>
      <c r="Q1222" s="231"/>
      <c r="R1222" s="231"/>
      <c r="S1222" s="231"/>
      <c r="T1222" s="232"/>
      <c r="AT1222" s="233" t="s">
        <v>247</v>
      </c>
      <c r="AU1222" s="233" t="s">
        <v>83</v>
      </c>
      <c r="AV1222" s="14" t="s">
        <v>83</v>
      </c>
      <c r="AW1222" s="14" t="s">
        <v>37</v>
      </c>
      <c r="AX1222" s="14" t="s">
        <v>76</v>
      </c>
      <c r="AY1222" s="233" t="s">
        <v>236</v>
      </c>
    </row>
    <row r="1223" spans="1:65" s="14" customFormat="1" ht="10.199999999999999">
      <c r="B1223" s="223"/>
      <c r="C1223" s="224"/>
      <c r="D1223" s="209" t="s">
        <v>247</v>
      </c>
      <c r="E1223" s="225" t="s">
        <v>20</v>
      </c>
      <c r="F1223" s="226" t="s">
        <v>1384</v>
      </c>
      <c r="G1223" s="224"/>
      <c r="H1223" s="227">
        <v>5.5</v>
      </c>
      <c r="I1223" s="228"/>
      <c r="J1223" s="224"/>
      <c r="K1223" s="224"/>
      <c r="L1223" s="229"/>
      <c r="M1223" s="230"/>
      <c r="N1223" s="231"/>
      <c r="O1223" s="231"/>
      <c r="P1223" s="231"/>
      <c r="Q1223" s="231"/>
      <c r="R1223" s="231"/>
      <c r="S1223" s="231"/>
      <c r="T1223" s="232"/>
      <c r="AT1223" s="233" t="s">
        <v>247</v>
      </c>
      <c r="AU1223" s="233" t="s">
        <v>83</v>
      </c>
      <c r="AV1223" s="14" t="s">
        <v>83</v>
      </c>
      <c r="AW1223" s="14" t="s">
        <v>37</v>
      </c>
      <c r="AX1223" s="14" t="s">
        <v>76</v>
      </c>
      <c r="AY1223" s="233" t="s">
        <v>236</v>
      </c>
    </row>
    <row r="1224" spans="1:65" s="14" customFormat="1" ht="10.199999999999999">
      <c r="B1224" s="223"/>
      <c r="C1224" s="224"/>
      <c r="D1224" s="209" t="s">
        <v>247</v>
      </c>
      <c r="E1224" s="225" t="s">
        <v>20</v>
      </c>
      <c r="F1224" s="226" t="s">
        <v>1391</v>
      </c>
      <c r="G1224" s="224"/>
      <c r="H1224" s="227">
        <v>8.6</v>
      </c>
      <c r="I1224" s="228"/>
      <c r="J1224" s="224"/>
      <c r="K1224" s="224"/>
      <c r="L1224" s="229"/>
      <c r="M1224" s="230"/>
      <c r="N1224" s="231"/>
      <c r="O1224" s="231"/>
      <c r="P1224" s="231"/>
      <c r="Q1224" s="231"/>
      <c r="R1224" s="231"/>
      <c r="S1224" s="231"/>
      <c r="T1224" s="232"/>
      <c r="AT1224" s="233" t="s">
        <v>247</v>
      </c>
      <c r="AU1224" s="233" t="s">
        <v>83</v>
      </c>
      <c r="AV1224" s="14" t="s">
        <v>83</v>
      </c>
      <c r="AW1224" s="14" t="s">
        <v>37</v>
      </c>
      <c r="AX1224" s="14" t="s">
        <v>76</v>
      </c>
      <c r="AY1224" s="233" t="s">
        <v>236</v>
      </c>
    </row>
    <row r="1225" spans="1:65" s="14" customFormat="1" ht="10.199999999999999">
      <c r="B1225" s="223"/>
      <c r="C1225" s="224"/>
      <c r="D1225" s="209" t="s">
        <v>247</v>
      </c>
      <c r="E1225" s="225" t="s">
        <v>20</v>
      </c>
      <c r="F1225" s="226" t="s">
        <v>1392</v>
      </c>
      <c r="G1225" s="224"/>
      <c r="H1225" s="227">
        <v>25</v>
      </c>
      <c r="I1225" s="228"/>
      <c r="J1225" s="224"/>
      <c r="K1225" s="224"/>
      <c r="L1225" s="229"/>
      <c r="M1225" s="230"/>
      <c r="N1225" s="231"/>
      <c r="O1225" s="231"/>
      <c r="P1225" s="231"/>
      <c r="Q1225" s="231"/>
      <c r="R1225" s="231"/>
      <c r="S1225" s="231"/>
      <c r="T1225" s="232"/>
      <c r="AT1225" s="233" t="s">
        <v>247</v>
      </c>
      <c r="AU1225" s="233" t="s">
        <v>83</v>
      </c>
      <c r="AV1225" s="14" t="s">
        <v>83</v>
      </c>
      <c r="AW1225" s="14" t="s">
        <v>37</v>
      </c>
      <c r="AX1225" s="14" t="s">
        <v>76</v>
      </c>
      <c r="AY1225" s="233" t="s">
        <v>236</v>
      </c>
    </row>
    <row r="1226" spans="1:65" s="16" customFormat="1" ht="10.199999999999999">
      <c r="B1226" s="245"/>
      <c r="C1226" s="246"/>
      <c r="D1226" s="209" t="s">
        <v>247</v>
      </c>
      <c r="E1226" s="247" t="s">
        <v>20</v>
      </c>
      <c r="F1226" s="248" t="s">
        <v>309</v>
      </c>
      <c r="G1226" s="246"/>
      <c r="H1226" s="249">
        <v>199.46</v>
      </c>
      <c r="I1226" s="250"/>
      <c r="J1226" s="246"/>
      <c r="K1226" s="246"/>
      <c r="L1226" s="251"/>
      <c r="M1226" s="252"/>
      <c r="N1226" s="253"/>
      <c r="O1226" s="253"/>
      <c r="P1226" s="253"/>
      <c r="Q1226" s="253"/>
      <c r="R1226" s="253"/>
      <c r="S1226" s="253"/>
      <c r="T1226" s="254"/>
      <c r="AT1226" s="255" t="s">
        <v>247</v>
      </c>
      <c r="AU1226" s="255" t="s">
        <v>83</v>
      </c>
      <c r="AV1226" s="16" t="s">
        <v>243</v>
      </c>
      <c r="AW1226" s="16" t="s">
        <v>37</v>
      </c>
      <c r="AX1226" s="16" t="s">
        <v>22</v>
      </c>
      <c r="AY1226" s="255" t="s">
        <v>236</v>
      </c>
    </row>
    <row r="1227" spans="1:65" s="2" customFormat="1" ht="22.8">
      <c r="A1227" s="36"/>
      <c r="B1227" s="37"/>
      <c r="C1227" s="196" t="s">
        <v>1393</v>
      </c>
      <c r="D1227" s="196" t="s">
        <v>238</v>
      </c>
      <c r="E1227" s="197" t="s">
        <v>1394</v>
      </c>
      <c r="F1227" s="198" t="s">
        <v>1395</v>
      </c>
      <c r="G1227" s="199" t="s">
        <v>328</v>
      </c>
      <c r="H1227" s="200">
        <v>832.67</v>
      </c>
      <c r="I1227" s="201"/>
      <c r="J1227" s="202">
        <f>ROUND(I1227*H1227,2)</f>
        <v>0</v>
      </c>
      <c r="K1227" s="198" t="s">
        <v>242</v>
      </c>
      <c r="L1227" s="41"/>
      <c r="M1227" s="203" t="s">
        <v>20</v>
      </c>
      <c r="N1227" s="204" t="s">
        <v>47</v>
      </c>
      <c r="O1227" s="66"/>
      <c r="P1227" s="205">
        <f>O1227*H1227</f>
        <v>0</v>
      </c>
      <c r="Q1227" s="205">
        <v>1.4E-3</v>
      </c>
      <c r="R1227" s="205">
        <f>Q1227*H1227</f>
        <v>1.1657379999999999</v>
      </c>
      <c r="S1227" s="205">
        <v>0</v>
      </c>
      <c r="T1227" s="206">
        <f>S1227*H1227</f>
        <v>0</v>
      </c>
      <c r="U1227" s="36"/>
      <c r="V1227" s="36"/>
      <c r="W1227" s="36"/>
      <c r="X1227" s="36"/>
      <c r="Y1227" s="36"/>
      <c r="Z1227" s="36"/>
      <c r="AA1227" s="36"/>
      <c r="AB1227" s="36"/>
      <c r="AC1227" s="36"/>
      <c r="AD1227" s="36"/>
      <c r="AE1227" s="36"/>
      <c r="AR1227" s="207" t="s">
        <v>336</v>
      </c>
      <c r="AT1227" s="207" t="s">
        <v>238</v>
      </c>
      <c r="AU1227" s="207" t="s">
        <v>83</v>
      </c>
      <c r="AY1227" s="19" t="s">
        <v>236</v>
      </c>
      <c r="BE1227" s="208">
        <f>IF(N1227="základní",J1227,0)</f>
        <v>0</v>
      </c>
      <c r="BF1227" s="208">
        <f>IF(N1227="snížená",J1227,0)</f>
        <v>0</v>
      </c>
      <c r="BG1227" s="208">
        <f>IF(N1227="zákl. přenesená",J1227,0)</f>
        <v>0</v>
      </c>
      <c r="BH1227" s="208">
        <f>IF(N1227="sníž. přenesená",J1227,0)</f>
        <v>0</v>
      </c>
      <c r="BI1227" s="208">
        <f>IF(N1227="nulová",J1227,0)</f>
        <v>0</v>
      </c>
      <c r="BJ1227" s="19" t="s">
        <v>22</v>
      </c>
      <c r="BK1227" s="208">
        <f>ROUND(I1227*H1227,2)</f>
        <v>0</v>
      </c>
      <c r="BL1227" s="19" t="s">
        <v>336</v>
      </c>
      <c r="BM1227" s="207" t="s">
        <v>1396</v>
      </c>
    </row>
    <row r="1228" spans="1:65" s="2" customFormat="1" ht="96">
      <c r="A1228" s="36"/>
      <c r="B1228" s="37"/>
      <c r="C1228" s="38"/>
      <c r="D1228" s="209" t="s">
        <v>245</v>
      </c>
      <c r="E1228" s="38"/>
      <c r="F1228" s="210" t="s">
        <v>1297</v>
      </c>
      <c r="G1228" s="38"/>
      <c r="H1228" s="38"/>
      <c r="I1228" s="118"/>
      <c r="J1228" s="38"/>
      <c r="K1228" s="38"/>
      <c r="L1228" s="41"/>
      <c r="M1228" s="211"/>
      <c r="N1228" s="212"/>
      <c r="O1228" s="66"/>
      <c r="P1228" s="66"/>
      <c r="Q1228" s="66"/>
      <c r="R1228" s="66"/>
      <c r="S1228" s="66"/>
      <c r="T1228" s="67"/>
      <c r="U1228" s="36"/>
      <c r="V1228" s="36"/>
      <c r="W1228" s="36"/>
      <c r="X1228" s="36"/>
      <c r="Y1228" s="36"/>
      <c r="Z1228" s="36"/>
      <c r="AA1228" s="36"/>
      <c r="AB1228" s="36"/>
      <c r="AC1228" s="36"/>
      <c r="AD1228" s="36"/>
      <c r="AE1228" s="36"/>
      <c r="AT1228" s="19" t="s">
        <v>245</v>
      </c>
      <c r="AU1228" s="19" t="s">
        <v>83</v>
      </c>
    </row>
    <row r="1229" spans="1:65" s="13" customFormat="1" ht="10.199999999999999">
      <c r="B1229" s="213"/>
      <c r="C1229" s="214"/>
      <c r="D1229" s="209" t="s">
        <v>247</v>
      </c>
      <c r="E1229" s="215" t="s">
        <v>20</v>
      </c>
      <c r="F1229" s="216" t="s">
        <v>1360</v>
      </c>
      <c r="G1229" s="214"/>
      <c r="H1229" s="215" t="s">
        <v>20</v>
      </c>
      <c r="I1229" s="217"/>
      <c r="J1229" s="214"/>
      <c r="K1229" s="214"/>
      <c r="L1229" s="218"/>
      <c r="M1229" s="219"/>
      <c r="N1229" s="220"/>
      <c r="O1229" s="220"/>
      <c r="P1229" s="220"/>
      <c r="Q1229" s="220"/>
      <c r="R1229" s="220"/>
      <c r="S1229" s="220"/>
      <c r="T1229" s="221"/>
      <c r="AT1229" s="222" t="s">
        <v>247</v>
      </c>
      <c r="AU1229" s="222" t="s">
        <v>83</v>
      </c>
      <c r="AV1229" s="13" t="s">
        <v>22</v>
      </c>
      <c r="AW1229" s="13" t="s">
        <v>37</v>
      </c>
      <c r="AX1229" s="13" t="s">
        <v>76</v>
      </c>
      <c r="AY1229" s="222" t="s">
        <v>236</v>
      </c>
    </row>
    <row r="1230" spans="1:65" s="14" customFormat="1" ht="10.199999999999999">
      <c r="B1230" s="223"/>
      <c r="C1230" s="224"/>
      <c r="D1230" s="209" t="s">
        <v>247</v>
      </c>
      <c r="E1230" s="225" t="s">
        <v>20</v>
      </c>
      <c r="F1230" s="226" t="s">
        <v>1361</v>
      </c>
      <c r="G1230" s="224"/>
      <c r="H1230" s="227">
        <v>832.67</v>
      </c>
      <c r="I1230" s="228"/>
      <c r="J1230" s="224"/>
      <c r="K1230" s="224"/>
      <c r="L1230" s="229"/>
      <c r="M1230" s="230"/>
      <c r="N1230" s="231"/>
      <c r="O1230" s="231"/>
      <c r="P1230" s="231"/>
      <c r="Q1230" s="231"/>
      <c r="R1230" s="231"/>
      <c r="S1230" s="231"/>
      <c r="T1230" s="232"/>
      <c r="AT1230" s="233" t="s">
        <v>247</v>
      </c>
      <c r="AU1230" s="233" t="s">
        <v>83</v>
      </c>
      <c r="AV1230" s="14" t="s">
        <v>83</v>
      </c>
      <c r="AW1230" s="14" t="s">
        <v>37</v>
      </c>
      <c r="AX1230" s="14" t="s">
        <v>22</v>
      </c>
      <c r="AY1230" s="233" t="s">
        <v>236</v>
      </c>
    </row>
    <row r="1231" spans="1:65" s="2" customFormat="1" ht="34.200000000000003">
      <c r="A1231" s="36"/>
      <c r="B1231" s="37"/>
      <c r="C1231" s="196" t="s">
        <v>1397</v>
      </c>
      <c r="D1231" s="196" t="s">
        <v>238</v>
      </c>
      <c r="E1231" s="197" t="s">
        <v>1398</v>
      </c>
      <c r="F1231" s="198" t="s">
        <v>1399</v>
      </c>
      <c r="G1231" s="199" t="s">
        <v>328</v>
      </c>
      <c r="H1231" s="200">
        <v>42.622</v>
      </c>
      <c r="I1231" s="201"/>
      <c r="J1231" s="202">
        <f>ROUND(I1231*H1231,2)</f>
        <v>0</v>
      </c>
      <c r="K1231" s="198" t="s">
        <v>242</v>
      </c>
      <c r="L1231" s="41"/>
      <c r="M1231" s="203" t="s">
        <v>20</v>
      </c>
      <c r="N1231" s="204" t="s">
        <v>47</v>
      </c>
      <c r="O1231" s="66"/>
      <c r="P1231" s="205">
        <f>O1231*H1231</f>
        <v>0</v>
      </c>
      <c r="Q1231" s="205">
        <v>4.7699999999999999E-2</v>
      </c>
      <c r="R1231" s="205">
        <f>Q1231*H1231</f>
        <v>2.0330694</v>
      </c>
      <c r="S1231" s="205">
        <v>0</v>
      </c>
      <c r="T1231" s="206">
        <f>S1231*H1231</f>
        <v>0</v>
      </c>
      <c r="U1231" s="36"/>
      <c r="V1231" s="36"/>
      <c r="W1231" s="36"/>
      <c r="X1231" s="36"/>
      <c r="Y1231" s="36"/>
      <c r="Z1231" s="36"/>
      <c r="AA1231" s="36"/>
      <c r="AB1231" s="36"/>
      <c r="AC1231" s="36"/>
      <c r="AD1231" s="36"/>
      <c r="AE1231" s="36"/>
      <c r="AR1231" s="207" t="s">
        <v>336</v>
      </c>
      <c r="AT1231" s="207" t="s">
        <v>238</v>
      </c>
      <c r="AU1231" s="207" t="s">
        <v>83</v>
      </c>
      <c r="AY1231" s="19" t="s">
        <v>236</v>
      </c>
      <c r="BE1231" s="208">
        <f>IF(N1231="základní",J1231,0)</f>
        <v>0</v>
      </c>
      <c r="BF1231" s="208">
        <f>IF(N1231="snížená",J1231,0)</f>
        <v>0</v>
      </c>
      <c r="BG1231" s="208">
        <f>IF(N1231="zákl. přenesená",J1231,0)</f>
        <v>0</v>
      </c>
      <c r="BH1231" s="208">
        <f>IF(N1231="sníž. přenesená",J1231,0)</f>
        <v>0</v>
      </c>
      <c r="BI1231" s="208">
        <f>IF(N1231="nulová",J1231,0)</f>
        <v>0</v>
      </c>
      <c r="BJ1231" s="19" t="s">
        <v>22</v>
      </c>
      <c r="BK1231" s="208">
        <f>ROUND(I1231*H1231,2)</f>
        <v>0</v>
      </c>
      <c r="BL1231" s="19" t="s">
        <v>336</v>
      </c>
      <c r="BM1231" s="207" t="s">
        <v>1400</v>
      </c>
    </row>
    <row r="1232" spans="1:65" s="2" customFormat="1" ht="96">
      <c r="A1232" s="36"/>
      <c r="B1232" s="37"/>
      <c r="C1232" s="38"/>
      <c r="D1232" s="209" t="s">
        <v>245</v>
      </c>
      <c r="E1232" s="38"/>
      <c r="F1232" s="210" t="s">
        <v>1401</v>
      </c>
      <c r="G1232" s="38"/>
      <c r="H1232" s="38"/>
      <c r="I1232" s="118"/>
      <c r="J1232" s="38"/>
      <c r="K1232" s="38"/>
      <c r="L1232" s="41"/>
      <c r="M1232" s="211"/>
      <c r="N1232" s="212"/>
      <c r="O1232" s="66"/>
      <c r="P1232" s="66"/>
      <c r="Q1232" s="66"/>
      <c r="R1232" s="66"/>
      <c r="S1232" s="66"/>
      <c r="T1232" s="67"/>
      <c r="U1232" s="36"/>
      <c r="V1232" s="36"/>
      <c r="W1232" s="36"/>
      <c r="X1232" s="36"/>
      <c r="Y1232" s="36"/>
      <c r="Z1232" s="36"/>
      <c r="AA1232" s="36"/>
      <c r="AB1232" s="36"/>
      <c r="AC1232" s="36"/>
      <c r="AD1232" s="36"/>
      <c r="AE1232" s="36"/>
      <c r="AT1232" s="19" t="s">
        <v>245</v>
      </c>
      <c r="AU1232" s="19" t="s">
        <v>83</v>
      </c>
    </row>
    <row r="1233" spans="2:51" s="13" customFormat="1" ht="10.199999999999999">
      <c r="B1233" s="213"/>
      <c r="C1233" s="214"/>
      <c r="D1233" s="209" t="s">
        <v>247</v>
      </c>
      <c r="E1233" s="215" t="s">
        <v>20</v>
      </c>
      <c r="F1233" s="216" t="s">
        <v>324</v>
      </c>
      <c r="G1233" s="214"/>
      <c r="H1233" s="215" t="s">
        <v>20</v>
      </c>
      <c r="I1233" s="217"/>
      <c r="J1233" s="214"/>
      <c r="K1233" s="214"/>
      <c r="L1233" s="218"/>
      <c r="M1233" s="219"/>
      <c r="N1233" s="220"/>
      <c r="O1233" s="220"/>
      <c r="P1233" s="220"/>
      <c r="Q1233" s="220"/>
      <c r="R1233" s="220"/>
      <c r="S1233" s="220"/>
      <c r="T1233" s="221"/>
      <c r="AT1233" s="222" t="s">
        <v>247</v>
      </c>
      <c r="AU1233" s="222" t="s">
        <v>83</v>
      </c>
      <c r="AV1233" s="13" t="s">
        <v>22</v>
      </c>
      <c r="AW1233" s="13" t="s">
        <v>37</v>
      </c>
      <c r="AX1233" s="13" t="s">
        <v>76</v>
      </c>
      <c r="AY1233" s="222" t="s">
        <v>236</v>
      </c>
    </row>
    <row r="1234" spans="2:51" s="13" customFormat="1" ht="10.199999999999999">
      <c r="B1234" s="213"/>
      <c r="C1234" s="214"/>
      <c r="D1234" s="209" t="s">
        <v>247</v>
      </c>
      <c r="E1234" s="215" t="s">
        <v>20</v>
      </c>
      <c r="F1234" s="216" t="s">
        <v>1402</v>
      </c>
      <c r="G1234" s="214"/>
      <c r="H1234" s="215" t="s">
        <v>20</v>
      </c>
      <c r="I1234" s="217"/>
      <c r="J1234" s="214"/>
      <c r="K1234" s="214"/>
      <c r="L1234" s="218"/>
      <c r="M1234" s="219"/>
      <c r="N1234" s="220"/>
      <c r="O1234" s="220"/>
      <c r="P1234" s="220"/>
      <c r="Q1234" s="220"/>
      <c r="R1234" s="220"/>
      <c r="S1234" s="220"/>
      <c r="T1234" s="221"/>
      <c r="AT1234" s="222" t="s">
        <v>247</v>
      </c>
      <c r="AU1234" s="222" t="s">
        <v>83</v>
      </c>
      <c r="AV1234" s="13" t="s">
        <v>22</v>
      </c>
      <c r="AW1234" s="13" t="s">
        <v>37</v>
      </c>
      <c r="AX1234" s="13" t="s">
        <v>76</v>
      </c>
      <c r="AY1234" s="222" t="s">
        <v>236</v>
      </c>
    </row>
    <row r="1235" spans="2:51" s="14" customFormat="1" ht="10.199999999999999">
      <c r="B1235" s="223"/>
      <c r="C1235" s="224"/>
      <c r="D1235" s="209" t="s">
        <v>247</v>
      </c>
      <c r="E1235" s="225" t="s">
        <v>20</v>
      </c>
      <c r="F1235" s="226" t="s">
        <v>1403</v>
      </c>
      <c r="G1235" s="224"/>
      <c r="H1235" s="227">
        <v>4.1340000000000003</v>
      </c>
      <c r="I1235" s="228"/>
      <c r="J1235" s="224"/>
      <c r="K1235" s="224"/>
      <c r="L1235" s="229"/>
      <c r="M1235" s="230"/>
      <c r="N1235" s="231"/>
      <c r="O1235" s="231"/>
      <c r="P1235" s="231"/>
      <c r="Q1235" s="231"/>
      <c r="R1235" s="231"/>
      <c r="S1235" s="231"/>
      <c r="T1235" s="232"/>
      <c r="AT1235" s="233" t="s">
        <v>247</v>
      </c>
      <c r="AU1235" s="233" t="s">
        <v>83</v>
      </c>
      <c r="AV1235" s="14" t="s">
        <v>83</v>
      </c>
      <c r="AW1235" s="14" t="s">
        <v>37</v>
      </c>
      <c r="AX1235" s="14" t="s">
        <v>76</v>
      </c>
      <c r="AY1235" s="233" t="s">
        <v>236</v>
      </c>
    </row>
    <row r="1236" spans="2:51" s="13" customFormat="1" ht="10.199999999999999">
      <c r="B1236" s="213"/>
      <c r="C1236" s="214"/>
      <c r="D1236" s="209" t="s">
        <v>247</v>
      </c>
      <c r="E1236" s="215" t="s">
        <v>20</v>
      </c>
      <c r="F1236" s="216" t="s">
        <v>1404</v>
      </c>
      <c r="G1236" s="214"/>
      <c r="H1236" s="215" t="s">
        <v>20</v>
      </c>
      <c r="I1236" s="217"/>
      <c r="J1236" s="214"/>
      <c r="K1236" s="214"/>
      <c r="L1236" s="218"/>
      <c r="M1236" s="219"/>
      <c r="N1236" s="220"/>
      <c r="O1236" s="220"/>
      <c r="P1236" s="220"/>
      <c r="Q1236" s="220"/>
      <c r="R1236" s="220"/>
      <c r="S1236" s="220"/>
      <c r="T1236" s="221"/>
      <c r="AT1236" s="222" t="s">
        <v>247</v>
      </c>
      <c r="AU1236" s="222" t="s">
        <v>83</v>
      </c>
      <c r="AV1236" s="13" t="s">
        <v>22</v>
      </c>
      <c r="AW1236" s="13" t="s">
        <v>37</v>
      </c>
      <c r="AX1236" s="13" t="s">
        <v>76</v>
      </c>
      <c r="AY1236" s="222" t="s">
        <v>236</v>
      </c>
    </row>
    <row r="1237" spans="2:51" s="14" customFormat="1" ht="10.199999999999999">
      <c r="B1237" s="223"/>
      <c r="C1237" s="224"/>
      <c r="D1237" s="209" t="s">
        <v>247</v>
      </c>
      <c r="E1237" s="225" t="s">
        <v>20</v>
      </c>
      <c r="F1237" s="226" t="s">
        <v>1405</v>
      </c>
      <c r="G1237" s="224"/>
      <c r="H1237" s="227">
        <v>12.294</v>
      </c>
      <c r="I1237" s="228"/>
      <c r="J1237" s="224"/>
      <c r="K1237" s="224"/>
      <c r="L1237" s="229"/>
      <c r="M1237" s="230"/>
      <c r="N1237" s="231"/>
      <c r="O1237" s="231"/>
      <c r="P1237" s="231"/>
      <c r="Q1237" s="231"/>
      <c r="R1237" s="231"/>
      <c r="S1237" s="231"/>
      <c r="T1237" s="232"/>
      <c r="AT1237" s="233" t="s">
        <v>247</v>
      </c>
      <c r="AU1237" s="233" t="s">
        <v>83</v>
      </c>
      <c r="AV1237" s="14" t="s">
        <v>83</v>
      </c>
      <c r="AW1237" s="14" t="s">
        <v>37</v>
      </c>
      <c r="AX1237" s="14" t="s">
        <v>76</v>
      </c>
      <c r="AY1237" s="233" t="s">
        <v>236</v>
      </c>
    </row>
    <row r="1238" spans="2:51" s="14" customFormat="1" ht="10.199999999999999">
      <c r="B1238" s="223"/>
      <c r="C1238" s="224"/>
      <c r="D1238" s="209" t="s">
        <v>247</v>
      </c>
      <c r="E1238" s="225" t="s">
        <v>20</v>
      </c>
      <c r="F1238" s="226" t="s">
        <v>1406</v>
      </c>
      <c r="G1238" s="224"/>
      <c r="H1238" s="227">
        <v>-6.24</v>
      </c>
      <c r="I1238" s="228"/>
      <c r="J1238" s="224"/>
      <c r="K1238" s="224"/>
      <c r="L1238" s="229"/>
      <c r="M1238" s="230"/>
      <c r="N1238" s="231"/>
      <c r="O1238" s="231"/>
      <c r="P1238" s="231"/>
      <c r="Q1238" s="231"/>
      <c r="R1238" s="231"/>
      <c r="S1238" s="231"/>
      <c r="T1238" s="232"/>
      <c r="AT1238" s="233" t="s">
        <v>247</v>
      </c>
      <c r="AU1238" s="233" t="s">
        <v>83</v>
      </c>
      <c r="AV1238" s="14" t="s">
        <v>83</v>
      </c>
      <c r="AW1238" s="14" t="s">
        <v>37</v>
      </c>
      <c r="AX1238" s="14" t="s">
        <v>76</v>
      </c>
      <c r="AY1238" s="233" t="s">
        <v>236</v>
      </c>
    </row>
    <row r="1239" spans="2:51" s="13" customFormat="1" ht="10.199999999999999">
      <c r="B1239" s="213"/>
      <c r="C1239" s="214"/>
      <c r="D1239" s="209" t="s">
        <v>247</v>
      </c>
      <c r="E1239" s="215" t="s">
        <v>20</v>
      </c>
      <c r="F1239" s="216" t="s">
        <v>1407</v>
      </c>
      <c r="G1239" s="214"/>
      <c r="H1239" s="215" t="s">
        <v>20</v>
      </c>
      <c r="I1239" s="217"/>
      <c r="J1239" s="214"/>
      <c r="K1239" s="214"/>
      <c r="L1239" s="218"/>
      <c r="M1239" s="219"/>
      <c r="N1239" s="220"/>
      <c r="O1239" s="220"/>
      <c r="P1239" s="220"/>
      <c r="Q1239" s="220"/>
      <c r="R1239" s="220"/>
      <c r="S1239" s="220"/>
      <c r="T1239" s="221"/>
      <c r="AT1239" s="222" t="s">
        <v>247</v>
      </c>
      <c r="AU1239" s="222" t="s">
        <v>83</v>
      </c>
      <c r="AV1239" s="13" t="s">
        <v>22</v>
      </c>
      <c r="AW1239" s="13" t="s">
        <v>37</v>
      </c>
      <c r="AX1239" s="13" t="s">
        <v>76</v>
      </c>
      <c r="AY1239" s="222" t="s">
        <v>236</v>
      </c>
    </row>
    <row r="1240" spans="2:51" s="14" customFormat="1" ht="10.199999999999999">
      <c r="B1240" s="223"/>
      <c r="C1240" s="224"/>
      <c r="D1240" s="209" t="s">
        <v>247</v>
      </c>
      <c r="E1240" s="225" t="s">
        <v>20</v>
      </c>
      <c r="F1240" s="226" t="s">
        <v>1408</v>
      </c>
      <c r="G1240" s="224"/>
      <c r="H1240" s="227">
        <v>9.25</v>
      </c>
      <c r="I1240" s="228"/>
      <c r="J1240" s="224"/>
      <c r="K1240" s="224"/>
      <c r="L1240" s="229"/>
      <c r="M1240" s="230"/>
      <c r="N1240" s="231"/>
      <c r="O1240" s="231"/>
      <c r="P1240" s="231"/>
      <c r="Q1240" s="231"/>
      <c r="R1240" s="231"/>
      <c r="S1240" s="231"/>
      <c r="T1240" s="232"/>
      <c r="AT1240" s="233" t="s">
        <v>247</v>
      </c>
      <c r="AU1240" s="233" t="s">
        <v>83</v>
      </c>
      <c r="AV1240" s="14" t="s">
        <v>83</v>
      </c>
      <c r="AW1240" s="14" t="s">
        <v>37</v>
      </c>
      <c r="AX1240" s="14" t="s">
        <v>76</v>
      </c>
      <c r="AY1240" s="233" t="s">
        <v>236</v>
      </c>
    </row>
    <row r="1241" spans="2:51" s="14" customFormat="1" ht="10.199999999999999">
      <c r="B1241" s="223"/>
      <c r="C1241" s="224"/>
      <c r="D1241" s="209" t="s">
        <v>247</v>
      </c>
      <c r="E1241" s="225" t="s">
        <v>20</v>
      </c>
      <c r="F1241" s="226" t="s">
        <v>1409</v>
      </c>
      <c r="G1241" s="224"/>
      <c r="H1241" s="227">
        <v>-3.6</v>
      </c>
      <c r="I1241" s="228"/>
      <c r="J1241" s="224"/>
      <c r="K1241" s="224"/>
      <c r="L1241" s="229"/>
      <c r="M1241" s="230"/>
      <c r="N1241" s="231"/>
      <c r="O1241" s="231"/>
      <c r="P1241" s="231"/>
      <c r="Q1241" s="231"/>
      <c r="R1241" s="231"/>
      <c r="S1241" s="231"/>
      <c r="T1241" s="232"/>
      <c r="AT1241" s="233" t="s">
        <v>247</v>
      </c>
      <c r="AU1241" s="233" t="s">
        <v>83</v>
      </c>
      <c r="AV1241" s="14" t="s">
        <v>83</v>
      </c>
      <c r="AW1241" s="14" t="s">
        <v>37</v>
      </c>
      <c r="AX1241" s="14" t="s">
        <v>76</v>
      </c>
      <c r="AY1241" s="233" t="s">
        <v>236</v>
      </c>
    </row>
    <row r="1242" spans="2:51" s="13" customFormat="1" ht="10.199999999999999">
      <c r="B1242" s="213"/>
      <c r="C1242" s="214"/>
      <c r="D1242" s="209" t="s">
        <v>247</v>
      </c>
      <c r="E1242" s="215" t="s">
        <v>20</v>
      </c>
      <c r="F1242" s="216" t="s">
        <v>1410</v>
      </c>
      <c r="G1242" s="214"/>
      <c r="H1242" s="215" t="s">
        <v>20</v>
      </c>
      <c r="I1242" s="217"/>
      <c r="J1242" s="214"/>
      <c r="K1242" s="214"/>
      <c r="L1242" s="218"/>
      <c r="M1242" s="219"/>
      <c r="N1242" s="220"/>
      <c r="O1242" s="220"/>
      <c r="P1242" s="220"/>
      <c r="Q1242" s="220"/>
      <c r="R1242" s="220"/>
      <c r="S1242" s="220"/>
      <c r="T1242" s="221"/>
      <c r="AT1242" s="222" t="s">
        <v>247</v>
      </c>
      <c r="AU1242" s="222" t="s">
        <v>83</v>
      </c>
      <c r="AV1242" s="13" t="s">
        <v>22</v>
      </c>
      <c r="AW1242" s="13" t="s">
        <v>37</v>
      </c>
      <c r="AX1242" s="13" t="s">
        <v>76</v>
      </c>
      <c r="AY1242" s="222" t="s">
        <v>236</v>
      </c>
    </row>
    <row r="1243" spans="2:51" s="14" customFormat="1" ht="10.199999999999999">
      <c r="B1243" s="223"/>
      <c r="C1243" s="224"/>
      <c r="D1243" s="209" t="s">
        <v>247</v>
      </c>
      <c r="E1243" s="225" t="s">
        <v>20</v>
      </c>
      <c r="F1243" s="226" t="s">
        <v>1411</v>
      </c>
      <c r="G1243" s="224"/>
      <c r="H1243" s="227">
        <v>3.5990000000000002</v>
      </c>
      <c r="I1243" s="228"/>
      <c r="J1243" s="224"/>
      <c r="K1243" s="224"/>
      <c r="L1243" s="229"/>
      <c r="M1243" s="230"/>
      <c r="N1243" s="231"/>
      <c r="O1243" s="231"/>
      <c r="P1243" s="231"/>
      <c r="Q1243" s="231"/>
      <c r="R1243" s="231"/>
      <c r="S1243" s="231"/>
      <c r="T1243" s="232"/>
      <c r="AT1243" s="233" t="s">
        <v>247</v>
      </c>
      <c r="AU1243" s="233" t="s">
        <v>83</v>
      </c>
      <c r="AV1243" s="14" t="s">
        <v>83</v>
      </c>
      <c r="AW1243" s="14" t="s">
        <v>37</v>
      </c>
      <c r="AX1243" s="14" t="s">
        <v>76</v>
      </c>
      <c r="AY1243" s="233" t="s">
        <v>236</v>
      </c>
    </row>
    <row r="1244" spans="2:51" s="13" customFormat="1" ht="10.199999999999999">
      <c r="B1244" s="213"/>
      <c r="C1244" s="214"/>
      <c r="D1244" s="209" t="s">
        <v>247</v>
      </c>
      <c r="E1244" s="215" t="s">
        <v>20</v>
      </c>
      <c r="F1244" s="216" t="s">
        <v>1412</v>
      </c>
      <c r="G1244" s="214"/>
      <c r="H1244" s="215" t="s">
        <v>20</v>
      </c>
      <c r="I1244" s="217"/>
      <c r="J1244" s="214"/>
      <c r="K1244" s="214"/>
      <c r="L1244" s="218"/>
      <c r="M1244" s="219"/>
      <c r="N1244" s="220"/>
      <c r="O1244" s="220"/>
      <c r="P1244" s="220"/>
      <c r="Q1244" s="220"/>
      <c r="R1244" s="220"/>
      <c r="S1244" s="220"/>
      <c r="T1244" s="221"/>
      <c r="AT1244" s="222" t="s">
        <v>247</v>
      </c>
      <c r="AU1244" s="222" t="s">
        <v>83</v>
      </c>
      <c r="AV1244" s="13" t="s">
        <v>22</v>
      </c>
      <c r="AW1244" s="13" t="s">
        <v>37</v>
      </c>
      <c r="AX1244" s="13" t="s">
        <v>76</v>
      </c>
      <c r="AY1244" s="222" t="s">
        <v>236</v>
      </c>
    </row>
    <row r="1245" spans="2:51" s="14" customFormat="1" ht="10.199999999999999">
      <c r="B1245" s="223"/>
      <c r="C1245" s="224"/>
      <c r="D1245" s="209" t="s">
        <v>247</v>
      </c>
      <c r="E1245" s="225" t="s">
        <v>20</v>
      </c>
      <c r="F1245" s="226" t="s">
        <v>1413</v>
      </c>
      <c r="G1245" s="224"/>
      <c r="H1245" s="227">
        <v>2.0699999999999998</v>
      </c>
      <c r="I1245" s="228"/>
      <c r="J1245" s="224"/>
      <c r="K1245" s="224"/>
      <c r="L1245" s="229"/>
      <c r="M1245" s="230"/>
      <c r="N1245" s="231"/>
      <c r="O1245" s="231"/>
      <c r="P1245" s="231"/>
      <c r="Q1245" s="231"/>
      <c r="R1245" s="231"/>
      <c r="S1245" s="231"/>
      <c r="T1245" s="232"/>
      <c r="AT1245" s="233" t="s">
        <v>247</v>
      </c>
      <c r="AU1245" s="233" t="s">
        <v>83</v>
      </c>
      <c r="AV1245" s="14" t="s">
        <v>83</v>
      </c>
      <c r="AW1245" s="14" t="s">
        <v>37</v>
      </c>
      <c r="AX1245" s="14" t="s">
        <v>76</v>
      </c>
      <c r="AY1245" s="233" t="s">
        <v>236</v>
      </c>
    </row>
    <row r="1246" spans="2:51" s="13" customFormat="1" ht="10.199999999999999">
      <c r="B1246" s="213"/>
      <c r="C1246" s="214"/>
      <c r="D1246" s="209" t="s">
        <v>247</v>
      </c>
      <c r="E1246" s="215" t="s">
        <v>20</v>
      </c>
      <c r="F1246" s="216" t="s">
        <v>1414</v>
      </c>
      <c r="G1246" s="214"/>
      <c r="H1246" s="215" t="s">
        <v>20</v>
      </c>
      <c r="I1246" s="217"/>
      <c r="J1246" s="214"/>
      <c r="K1246" s="214"/>
      <c r="L1246" s="218"/>
      <c r="M1246" s="219"/>
      <c r="N1246" s="220"/>
      <c r="O1246" s="220"/>
      <c r="P1246" s="220"/>
      <c r="Q1246" s="220"/>
      <c r="R1246" s="220"/>
      <c r="S1246" s="220"/>
      <c r="T1246" s="221"/>
      <c r="AT1246" s="222" t="s">
        <v>247</v>
      </c>
      <c r="AU1246" s="222" t="s">
        <v>83</v>
      </c>
      <c r="AV1246" s="13" t="s">
        <v>22</v>
      </c>
      <c r="AW1246" s="13" t="s">
        <v>37</v>
      </c>
      <c r="AX1246" s="13" t="s">
        <v>76</v>
      </c>
      <c r="AY1246" s="222" t="s">
        <v>236</v>
      </c>
    </row>
    <row r="1247" spans="2:51" s="14" customFormat="1" ht="10.199999999999999">
      <c r="B1247" s="223"/>
      <c r="C1247" s="224"/>
      <c r="D1247" s="209" t="s">
        <v>247</v>
      </c>
      <c r="E1247" s="225" t="s">
        <v>20</v>
      </c>
      <c r="F1247" s="226" t="s">
        <v>1415</v>
      </c>
      <c r="G1247" s="224"/>
      <c r="H1247" s="227">
        <v>10.038</v>
      </c>
      <c r="I1247" s="228"/>
      <c r="J1247" s="224"/>
      <c r="K1247" s="224"/>
      <c r="L1247" s="229"/>
      <c r="M1247" s="230"/>
      <c r="N1247" s="231"/>
      <c r="O1247" s="231"/>
      <c r="P1247" s="231"/>
      <c r="Q1247" s="231"/>
      <c r="R1247" s="231"/>
      <c r="S1247" s="231"/>
      <c r="T1247" s="232"/>
      <c r="AT1247" s="233" t="s">
        <v>247</v>
      </c>
      <c r="AU1247" s="233" t="s">
        <v>83</v>
      </c>
      <c r="AV1247" s="14" t="s">
        <v>83</v>
      </c>
      <c r="AW1247" s="14" t="s">
        <v>37</v>
      </c>
      <c r="AX1247" s="14" t="s">
        <v>76</v>
      </c>
      <c r="AY1247" s="233" t="s">
        <v>236</v>
      </c>
    </row>
    <row r="1248" spans="2:51" s="14" customFormat="1" ht="10.199999999999999">
      <c r="B1248" s="223"/>
      <c r="C1248" s="224"/>
      <c r="D1248" s="209" t="s">
        <v>247</v>
      </c>
      <c r="E1248" s="225" t="s">
        <v>20</v>
      </c>
      <c r="F1248" s="226" t="s">
        <v>1416</v>
      </c>
      <c r="G1248" s="224"/>
      <c r="H1248" s="227">
        <v>-7.44</v>
      </c>
      <c r="I1248" s="228"/>
      <c r="J1248" s="224"/>
      <c r="K1248" s="224"/>
      <c r="L1248" s="229"/>
      <c r="M1248" s="230"/>
      <c r="N1248" s="231"/>
      <c r="O1248" s="231"/>
      <c r="P1248" s="231"/>
      <c r="Q1248" s="231"/>
      <c r="R1248" s="231"/>
      <c r="S1248" s="231"/>
      <c r="T1248" s="232"/>
      <c r="AT1248" s="233" t="s">
        <v>247</v>
      </c>
      <c r="AU1248" s="233" t="s">
        <v>83</v>
      </c>
      <c r="AV1248" s="14" t="s">
        <v>83</v>
      </c>
      <c r="AW1248" s="14" t="s">
        <v>37</v>
      </c>
      <c r="AX1248" s="14" t="s">
        <v>76</v>
      </c>
      <c r="AY1248" s="233" t="s">
        <v>236</v>
      </c>
    </row>
    <row r="1249" spans="1:65" s="13" customFormat="1" ht="10.199999999999999">
      <c r="B1249" s="213"/>
      <c r="C1249" s="214"/>
      <c r="D1249" s="209" t="s">
        <v>247</v>
      </c>
      <c r="E1249" s="215" t="s">
        <v>20</v>
      </c>
      <c r="F1249" s="216" t="s">
        <v>1417</v>
      </c>
      <c r="G1249" s="214"/>
      <c r="H1249" s="215" t="s">
        <v>20</v>
      </c>
      <c r="I1249" s="217"/>
      <c r="J1249" s="214"/>
      <c r="K1249" s="214"/>
      <c r="L1249" s="218"/>
      <c r="M1249" s="219"/>
      <c r="N1249" s="220"/>
      <c r="O1249" s="220"/>
      <c r="P1249" s="220"/>
      <c r="Q1249" s="220"/>
      <c r="R1249" s="220"/>
      <c r="S1249" s="220"/>
      <c r="T1249" s="221"/>
      <c r="AT1249" s="222" t="s">
        <v>247</v>
      </c>
      <c r="AU1249" s="222" t="s">
        <v>83</v>
      </c>
      <c r="AV1249" s="13" t="s">
        <v>22</v>
      </c>
      <c r="AW1249" s="13" t="s">
        <v>37</v>
      </c>
      <c r="AX1249" s="13" t="s">
        <v>76</v>
      </c>
      <c r="AY1249" s="222" t="s">
        <v>236</v>
      </c>
    </row>
    <row r="1250" spans="1:65" s="14" customFormat="1" ht="10.199999999999999">
      <c r="B1250" s="223"/>
      <c r="C1250" s="224"/>
      <c r="D1250" s="209" t="s">
        <v>247</v>
      </c>
      <c r="E1250" s="225" t="s">
        <v>20</v>
      </c>
      <c r="F1250" s="226" t="s">
        <v>1418</v>
      </c>
      <c r="G1250" s="224"/>
      <c r="H1250" s="227">
        <v>2.1869999999999998</v>
      </c>
      <c r="I1250" s="228"/>
      <c r="J1250" s="224"/>
      <c r="K1250" s="224"/>
      <c r="L1250" s="229"/>
      <c r="M1250" s="230"/>
      <c r="N1250" s="231"/>
      <c r="O1250" s="231"/>
      <c r="P1250" s="231"/>
      <c r="Q1250" s="231"/>
      <c r="R1250" s="231"/>
      <c r="S1250" s="231"/>
      <c r="T1250" s="232"/>
      <c r="AT1250" s="233" t="s">
        <v>247</v>
      </c>
      <c r="AU1250" s="233" t="s">
        <v>83</v>
      </c>
      <c r="AV1250" s="14" t="s">
        <v>83</v>
      </c>
      <c r="AW1250" s="14" t="s">
        <v>37</v>
      </c>
      <c r="AX1250" s="14" t="s">
        <v>76</v>
      </c>
      <c r="AY1250" s="233" t="s">
        <v>236</v>
      </c>
    </row>
    <row r="1251" spans="1:65" s="13" customFormat="1" ht="10.199999999999999">
      <c r="B1251" s="213"/>
      <c r="C1251" s="214"/>
      <c r="D1251" s="209" t="s">
        <v>247</v>
      </c>
      <c r="E1251" s="215" t="s">
        <v>20</v>
      </c>
      <c r="F1251" s="216" t="s">
        <v>325</v>
      </c>
      <c r="G1251" s="214"/>
      <c r="H1251" s="215" t="s">
        <v>20</v>
      </c>
      <c r="I1251" s="217"/>
      <c r="J1251" s="214"/>
      <c r="K1251" s="214"/>
      <c r="L1251" s="218"/>
      <c r="M1251" s="219"/>
      <c r="N1251" s="220"/>
      <c r="O1251" s="220"/>
      <c r="P1251" s="220"/>
      <c r="Q1251" s="220"/>
      <c r="R1251" s="220"/>
      <c r="S1251" s="220"/>
      <c r="T1251" s="221"/>
      <c r="AT1251" s="222" t="s">
        <v>247</v>
      </c>
      <c r="AU1251" s="222" t="s">
        <v>83</v>
      </c>
      <c r="AV1251" s="13" t="s">
        <v>22</v>
      </c>
      <c r="AW1251" s="13" t="s">
        <v>37</v>
      </c>
      <c r="AX1251" s="13" t="s">
        <v>76</v>
      </c>
      <c r="AY1251" s="222" t="s">
        <v>236</v>
      </c>
    </row>
    <row r="1252" spans="1:65" s="14" customFormat="1" ht="10.199999999999999">
      <c r="B1252" s="223"/>
      <c r="C1252" s="224"/>
      <c r="D1252" s="209" t="s">
        <v>247</v>
      </c>
      <c r="E1252" s="225" t="s">
        <v>20</v>
      </c>
      <c r="F1252" s="226" t="s">
        <v>1419</v>
      </c>
      <c r="G1252" s="224"/>
      <c r="H1252" s="227">
        <v>11.33</v>
      </c>
      <c r="I1252" s="228"/>
      <c r="J1252" s="224"/>
      <c r="K1252" s="224"/>
      <c r="L1252" s="229"/>
      <c r="M1252" s="230"/>
      <c r="N1252" s="231"/>
      <c r="O1252" s="231"/>
      <c r="P1252" s="231"/>
      <c r="Q1252" s="231"/>
      <c r="R1252" s="231"/>
      <c r="S1252" s="231"/>
      <c r="T1252" s="232"/>
      <c r="AT1252" s="233" t="s">
        <v>247</v>
      </c>
      <c r="AU1252" s="233" t="s">
        <v>83</v>
      </c>
      <c r="AV1252" s="14" t="s">
        <v>83</v>
      </c>
      <c r="AW1252" s="14" t="s">
        <v>37</v>
      </c>
      <c r="AX1252" s="14" t="s">
        <v>76</v>
      </c>
      <c r="AY1252" s="233" t="s">
        <v>236</v>
      </c>
    </row>
    <row r="1253" spans="1:65" s="14" customFormat="1" ht="10.199999999999999">
      <c r="B1253" s="223"/>
      <c r="C1253" s="224"/>
      <c r="D1253" s="209" t="s">
        <v>247</v>
      </c>
      <c r="E1253" s="225" t="s">
        <v>20</v>
      </c>
      <c r="F1253" s="226" t="s">
        <v>1420</v>
      </c>
      <c r="G1253" s="224"/>
      <c r="H1253" s="227">
        <v>5</v>
      </c>
      <c r="I1253" s="228"/>
      <c r="J1253" s="224"/>
      <c r="K1253" s="224"/>
      <c r="L1253" s="229"/>
      <c r="M1253" s="230"/>
      <c r="N1253" s="231"/>
      <c r="O1253" s="231"/>
      <c r="P1253" s="231"/>
      <c r="Q1253" s="231"/>
      <c r="R1253" s="231"/>
      <c r="S1253" s="231"/>
      <c r="T1253" s="232"/>
      <c r="AT1253" s="233" t="s">
        <v>247</v>
      </c>
      <c r="AU1253" s="233" t="s">
        <v>83</v>
      </c>
      <c r="AV1253" s="14" t="s">
        <v>83</v>
      </c>
      <c r="AW1253" s="14" t="s">
        <v>37</v>
      </c>
      <c r="AX1253" s="14" t="s">
        <v>76</v>
      </c>
      <c r="AY1253" s="233" t="s">
        <v>236</v>
      </c>
    </row>
    <row r="1254" spans="1:65" s="16" customFormat="1" ht="10.199999999999999">
      <c r="B1254" s="245"/>
      <c r="C1254" s="246"/>
      <c r="D1254" s="209" t="s">
        <v>247</v>
      </c>
      <c r="E1254" s="247" t="s">
        <v>20</v>
      </c>
      <c r="F1254" s="248" t="s">
        <v>309</v>
      </c>
      <c r="G1254" s="246"/>
      <c r="H1254" s="249">
        <v>42.622</v>
      </c>
      <c r="I1254" s="250"/>
      <c r="J1254" s="246"/>
      <c r="K1254" s="246"/>
      <c r="L1254" s="251"/>
      <c r="M1254" s="252"/>
      <c r="N1254" s="253"/>
      <c r="O1254" s="253"/>
      <c r="P1254" s="253"/>
      <c r="Q1254" s="253"/>
      <c r="R1254" s="253"/>
      <c r="S1254" s="253"/>
      <c r="T1254" s="254"/>
      <c r="AT1254" s="255" t="s">
        <v>247</v>
      </c>
      <c r="AU1254" s="255" t="s">
        <v>83</v>
      </c>
      <c r="AV1254" s="16" t="s">
        <v>243</v>
      </c>
      <c r="AW1254" s="16" t="s">
        <v>37</v>
      </c>
      <c r="AX1254" s="16" t="s">
        <v>22</v>
      </c>
      <c r="AY1254" s="255" t="s">
        <v>236</v>
      </c>
    </row>
    <row r="1255" spans="1:65" s="2" customFormat="1" ht="45.6">
      <c r="A1255" s="36"/>
      <c r="B1255" s="37"/>
      <c r="C1255" s="196" t="s">
        <v>1421</v>
      </c>
      <c r="D1255" s="196" t="s">
        <v>238</v>
      </c>
      <c r="E1255" s="197" t="s">
        <v>1422</v>
      </c>
      <c r="F1255" s="198" t="s">
        <v>1423</v>
      </c>
      <c r="G1255" s="199" t="s">
        <v>328</v>
      </c>
      <c r="H1255" s="200">
        <v>8.1630000000000003</v>
      </c>
      <c r="I1255" s="201"/>
      <c r="J1255" s="202">
        <f>ROUND(I1255*H1255,2)</f>
        <v>0</v>
      </c>
      <c r="K1255" s="198" t="s">
        <v>242</v>
      </c>
      <c r="L1255" s="41"/>
      <c r="M1255" s="203" t="s">
        <v>20</v>
      </c>
      <c r="N1255" s="204" t="s">
        <v>47</v>
      </c>
      <c r="O1255" s="66"/>
      <c r="P1255" s="205">
        <f>O1255*H1255</f>
        <v>0</v>
      </c>
      <c r="Q1255" s="205">
        <v>4.9845899999999999E-2</v>
      </c>
      <c r="R1255" s="205">
        <f>Q1255*H1255</f>
        <v>0.40689208170000002</v>
      </c>
      <c r="S1255" s="205">
        <v>0</v>
      </c>
      <c r="T1255" s="206">
        <f>S1255*H1255</f>
        <v>0</v>
      </c>
      <c r="U1255" s="36"/>
      <c r="V1255" s="36"/>
      <c r="W1255" s="36"/>
      <c r="X1255" s="36"/>
      <c r="Y1255" s="36"/>
      <c r="Z1255" s="36"/>
      <c r="AA1255" s="36"/>
      <c r="AB1255" s="36"/>
      <c r="AC1255" s="36"/>
      <c r="AD1255" s="36"/>
      <c r="AE1255" s="36"/>
      <c r="AR1255" s="207" t="s">
        <v>336</v>
      </c>
      <c r="AT1255" s="207" t="s">
        <v>238</v>
      </c>
      <c r="AU1255" s="207" t="s">
        <v>83</v>
      </c>
      <c r="AY1255" s="19" t="s">
        <v>236</v>
      </c>
      <c r="BE1255" s="208">
        <f>IF(N1255="základní",J1255,0)</f>
        <v>0</v>
      </c>
      <c r="BF1255" s="208">
        <f>IF(N1255="snížená",J1255,0)</f>
        <v>0</v>
      </c>
      <c r="BG1255" s="208">
        <f>IF(N1255="zákl. přenesená",J1255,0)</f>
        <v>0</v>
      </c>
      <c r="BH1255" s="208">
        <f>IF(N1255="sníž. přenesená",J1255,0)</f>
        <v>0</v>
      </c>
      <c r="BI1255" s="208">
        <f>IF(N1255="nulová",J1255,0)</f>
        <v>0</v>
      </c>
      <c r="BJ1255" s="19" t="s">
        <v>22</v>
      </c>
      <c r="BK1255" s="208">
        <f>ROUND(I1255*H1255,2)</f>
        <v>0</v>
      </c>
      <c r="BL1255" s="19" t="s">
        <v>336</v>
      </c>
      <c r="BM1255" s="207" t="s">
        <v>1424</v>
      </c>
    </row>
    <row r="1256" spans="1:65" s="2" customFormat="1" ht="96">
      <c r="A1256" s="36"/>
      <c r="B1256" s="37"/>
      <c r="C1256" s="38"/>
      <c r="D1256" s="209" t="s">
        <v>245</v>
      </c>
      <c r="E1256" s="38"/>
      <c r="F1256" s="210" t="s">
        <v>1425</v>
      </c>
      <c r="G1256" s="38"/>
      <c r="H1256" s="38"/>
      <c r="I1256" s="118"/>
      <c r="J1256" s="38"/>
      <c r="K1256" s="38"/>
      <c r="L1256" s="41"/>
      <c r="M1256" s="211"/>
      <c r="N1256" s="212"/>
      <c r="O1256" s="66"/>
      <c r="P1256" s="66"/>
      <c r="Q1256" s="66"/>
      <c r="R1256" s="66"/>
      <c r="S1256" s="66"/>
      <c r="T1256" s="67"/>
      <c r="U1256" s="36"/>
      <c r="V1256" s="36"/>
      <c r="W1256" s="36"/>
      <c r="X1256" s="36"/>
      <c r="Y1256" s="36"/>
      <c r="Z1256" s="36"/>
      <c r="AA1256" s="36"/>
      <c r="AB1256" s="36"/>
      <c r="AC1256" s="36"/>
      <c r="AD1256" s="36"/>
      <c r="AE1256" s="36"/>
      <c r="AT1256" s="19" t="s">
        <v>245</v>
      </c>
      <c r="AU1256" s="19" t="s">
        <v>83</v>
      </c>
    </row>
    <row r="1257" spans="1:65" s="13" customFormat="1" ht="10.199999999999999">
      <c r="B1257" s="213"/>
      <c r="C1257" s="214"/>
      <c r="D1257" s="209" t="s">
        <v>247</v>
      </c>
      <c r="E1257" s="215" t="s">
        <v>20</v>
      </c>
      <c r="F1257" s="216" t="s">
        <v>324</v>
      </c>
      <c r="G1257" s="214"/>
      <c r="H1257" s="215" t="s">
        <v>20</v>
      </c>
      <c r="I1257" s="217"/>
      <c r="J1257" s="214"/>
      <c r="K1257" s="214"/>
      <c r="L1257" s="218"/>
      <c r="M1257" s="219"/>
      <c r="N1257" s="220"/>
      <c r="O1257" s="220"/>
      <c r="P1257" s="220"/>
      <c r="Q1257" s="220"/>
      <c r="R1257" s="220"/>
      <c r="S1257" s="220"/>
      <c r="T1257" s="221"/>
      <c r="AT1257" s="222" t="s">
        <v>247</v>
      </c>
      <c r="AU1257" s="222" t="s">
        <v>83</v>
      </c>
      <c r="AV1257" s="13" t="s">
        <v>22</v>
      </c>
      <c r="AW1257" s="13" t="s">
        <v>37</v>
      </c>
      <c r="AX1257" s="13" t="s">
        <v>76</v>
      </c>
      <c r="AY1257" s="222" t="s">
        <v>236</v>
      </c>
    </row>
    <row r="1258" spans="1:65" s="14" customFormat="1" ht="10.199999999999999">
      <c r="B1258" s="223"/>
      <c r="C1258" s="224"/>
      <c r="D1258" s="209" t="s">
        <v>247</v>
      </c>
      <c r="E1258" s="225" t="s">
        <v>20</v>
      </c>
      <c r="F1258" s="226" t="s">
        <v>1426</v>
      </c>
      <c r="G1258" s="224"/>
      <c r="H1258" s="227">
        <v>4.0679999999999996</v>
      </c>
      <c r="I1258" s="228"/>
      <c r="J1258" s="224"/>
      <c r="K1258" s="224"/>
      <c r="L1258" s="229"/>
      <c r="M1258" s="230"/>
      <c r="N1258" s="231"/>
      <c r="O1258" s="231"/>
      <c r="P1258" s="231"/>
      <c r="Q1258" s="231"/>
      <c r="R1258" s="231"/>
      <c r="S1258" s="231"/>
      <c r="T1258" s="232"/>
      <c r="AT1258" s="233" t="s">
        <v>247</v>
      </c>
      <c r="AU1258" s="233" t="s">
        <v>83</v>
      </c>
      <c r="AV1258" s="14" t="s">
        <v>83</v>
      </c>
      <c r="AW1258" s="14" t="s">
        <v>37</v>
      </c>
      <c r="AX1258" s="14" t="s">
        <v>76</v>
      </c>
      <c r="AY1258" s="233" t="s">
        <v>236</v>
      </c>
    </row>
    <row r="1259" spans="1:65" s="13" customFormat="1" ht="10.199999999999999">
      <c r="B1259" s="213"/>
      <c r="C1259" s="214"/>
      <c r="D1259" s="209" t="s">
        <v>247</v>
      </c>
      <c r="E1259" s="215" t="s">
        <v>20</v>
      </c>
      <c r="F1259" s="216" t="s">
        <v>325</v>
      </c>
      <c r="G1259" s="214"/>
      <c r="H1259" s="215" t="s">
        <v>20</v>
      </c>
      <c r="I1259" s="217"/>
      <c r="J1259" s="214"/>
      <c r="K1259" s="214"/>
      <c r="L1259" s="218"/>
      <c r="M1259" s="219"/>
      <c r="N1259" s="220"/>
      <c r="O1259" s="220"/>
      <c r="P1259" s="220"/>
      <c r="Q1259" s="220"/>
      <c r="R1259" s="220"/>
      <c r="S1259" s="220"/>
      <c r="T1259" s="221"/>
      <c r="AT1259" s="222" t="s">
        <v>247</v>
      </c>
      <c r="AU1259" s="222" t="s">
        <v>83</v>
      </c>
      <c r="AV1259" s="13" t="s">
        <v>22</v>
      </c>
      <c r="AW1259" s="13" t="s">
        <v>37</v>
      </c>
      <c r="AX1259" s="13" t="s">
        <v>76</v>
      </c>
      <c r="AY1259" s="222" t="s">
        <v>236</v>
      </c>
    </row>
    <row r="1260" spans="1:65" s="14" customFormat="1" ht="10.199999999999999">
      <c r="B1260" s="223"/>
      <c r="C1260" s="224"/>
      <c r="D1260" s="209" t="s">
        <v>247</v>
      </c>
      <c r="E1260" s="225" t="s">
        <v>20</v>
      </c>
      <c r="F1260" s="226" t="s">
        <v>1301</v>
      </c>
      <c r="G1260" s="224"/>
      <c r="H1260" s="227">
        <v>4.0949999999999998</v>
      </c>
      <c r="I1260" s="228"/>
      <c r="J1260" s="224"/>
      <c r="K1260" s="224"/>
      <c r="L1260" s="229"/>
      <c r="M1260" s="230"/>
      <c r="N1260" s="231"/>
      <c r="O1260" s="231"/>
      <c r="P1260" s="231"/>
      <c r="Q1260" s="231"/>
      <c r="R1260" s="231"/>
      <c r="S1260" s="231"/>
      <c r="T1260" s="232"/>
      <c r="AT1260" s="233" t="s">
        <v>247</v>
      </c>
      <c r="AU1260" s="233" t="s">
        <v>83</v>
      </c>
      <c r="AV1260" s="14" t="s">
        <v>83</v>
      </c>
      <c r="AW1260" s="14" t="s">
        <v>37</v>
      </c>
      <c r="AX1260" s="14" t="s">
        <v>76</v>
      </c>
      <c r="AY1260" s="233" t="s">
        <v>236</v>
      </c>
    </row>
    <row r="1261" spans="1:65" s="16" customFormat="1" ht="10.199999999999999">
      <c r="B1261" s="245"/>
      <c r="C1261" s="246"/>
      <c r="D1261" s="209" t="s">
        <v>247</v>
      </c>
      <c r="E1261" s="247" t="s">
        <v>20</v>
      </c>
      <c r="F1261" s="248" t="s">
        <v>309</v>
      </c>
      <c r="G1261" s="246"/>
      <c r="H1261" s="249">
        <v>8.1630000000000003</v>
      </c>
      <c r="I1261" s="250"/>
      <c r="J1261" s="246"/>
      <c r="K1261" s="246"/>
      <c r="L1261" s="251"/>
      <c r="M1261" s="252"/>
      <c r="N1261" s="253"/>
      <c r="O1261" s="253"/>
      <c r="P1261" s="253"/>
      <c r="Q1261" s="253"/>
      <c r="R1261" s="253"/>
      <c r="S1261" s="253"/>
      <c r="T1261" s="254"/>
      <c r="AT1261" s="255" t="s">
        <v>247</v>
      </c>
      <c r="AU1261" s="255" t="s">
        <v>83</v>
      </c>
      <c r="AV1261" s="16" t="s">
        <v>243</v>
      </c>
      <c r="AW1261" s="16" t="s">
        <v>37</v>
      </c>
      <c r="AX1261" s="16" t="s">
        <v>22</v>
      </c>
      <c r="AY1261" s="255" t="s">
        <v>236</v>
      </c>
    </row>
    <row r="1262" spans="1:65" s="2" customFormat="1" ht="22.8">
      <c r="A1262" s="36"/>
      <c r="B1262" s="37"/>
      <c r="C1262" s="196" t="s">
        <v>1427</v>
      </c>
      <c r="D1262" s="196" t="s">
        <v>238</v>
      </c>
      <c r="E1262" s="197" t="s">
        <v>1428</v>
      </c>
      <c r="F1262" s="198" t="s">
        <v>1429</v>
      </c>
      <c r="G1262" s="199" t="s">
        <v>328</v>
      </c>
      <c r="H1262" s="200">
        <v>44.656999999999996</v>
      </c>
      <c r="I1262" s="201"/>
      <c r="J1262" s="202">
        <f>ROUND(I1262*H1262,2)</f>
        <v>0</v>
      </c>
      <c r="K1262" s="198" t="s">
        <v>242</v>
      </c>
      <c r="L1262" s="41"/>
      <c r="M1262" s="203" t="s">
        <v>20</v>
      </c>
      <c r="N1262" s="204" t="s">
        <v>47</v>
      </c>
      <c r="O1262" s="66"/>
      <c r="P1262" s="205">
        <f>O1262*H1262</f>
        <v>0</v>
      </c>
      <c r="Q1262" s="205">
        <v>1E-4</v>
      </c>
      <c r="R1262" s="205">
        <f>Q1262*H1262</f>
        <v>4.4656999999999995E-3</v>
      </c>
      <c r="S1262" s="205">
        <v>0</v>
      </c>
      <c r="T1262" s="206">
        <f>S1262*H1262</f>
        <v>0</v>
      </c>
      <c r="U1262" s="36"/>
      <c r="V1262" s="36"/>
      <c r="W1262" s="36"/>
      <c r="X1262" s="36"/>
      <c r="Y1262" s="36"/>
      <c r="Z1262" s="36"/>
      <c r="AA1262" s="36"/>
      <c r="AB1262" s="36"/>
      <c r="AC1262" s="36"/>
      <c r="AD1262" s="36"/>
      <c r="AE1262" s="36"/>
      <c r="AR1262" s="207" t="s">
        <v>336</v>
      </c>
      <c r="AT1262" s="207" t="s">
        <v>238</v>
      </c>
      <c r="AU1262" s="207" t="s">
        <v>83</v>
      </c>
      <c r="AY1262" s="19" t="s">
        <v>236</v>
      </c>
      <c r="BE1262" s="208">
        <f>IF(N1262="základní",J1262,0)</f>
        <v>0</v>
      </c>
      <c r="BF1262" s="208">
        <f>IF(N1262="snížená",J1262,0)</f>
        <v>0</v>
      </c>
      <c r="BG1262" s="208">
        <f>IF(N1262="zákl. přenesená",J1262,0)</f>
        <v>0</v>
      </c>
      <c r="BH1262" s="208">
        <f>IF(N1262="sníž. přenesená",J1262,0)</f>
        <v>0</v>
      </c>
      <c r="BI1262" s="208">
        <f>IF(N1262="nulová",J1262,0)</f>
        <v>0</v>
      </c>
      <c r="BJ1262" s="19" t="s">
        <v>22</v>
      </c>
      <c r="BK1262" s="208">
        <f>ROUND(I1262*H1262,2)</f>
        <v>0</v>
      </c>
      <c r="BL1262" s="19" t="s">
        <v>336</v>
      </c>
      <c r="BM1262" s="207" t="s">
        <v>1430</v>
      </c>
    </row>
    <row r="1263" spans="1:65" s="2" customFormat="1" ht="115.2">
      <c r="A1263" s="36"/>
      <c r="B1263" s="37"/>
      <c r="C1263" s="38"/>
      <c r="D1263" s="209" t="s">
        <v>245</v>
      </c>
      <c r="E1263" s="38"/>
      <c r="F1263" s="210" t="s">
        <v>1431</v>
      </c>
      <c r="G1263" s="38"/>
      <c r="H1263" s="38"/>
      <c r="I1263" s="118"/>
      <c r="J1263" s="38"/>
      <c r="K1263" s="38"/>
      <c r="L1263" s="41"/>
      <c r="M1263" s="211"/>
      <c r="N1263" s="212"/>
      <c r="O1263" s="66"/>
      <c r="P1263" s="66"/>
      <c r="Q1263" s="66"/>
      <c r="R1263" s="66"/>
      <c r="S1263" s="66"/>
      <c r="T1263" s="67"/>
      <c r="U1263" s="36"/>
      <c r="V1263" s="36"/>
      <c r="W1263" s="36"/>
      <c r="X1263" s="36"/>
      <c r="Y1263" s="36"/>
      <c r="Z1263" s="36"/>
      <c r="AA1263" s="36"/>
      <c r="AB1263" s="36"/>
      <c r="AC1263" s="36"/>
      <c r="AD1263" s="36"/>
      <c r="AE1263" s="36"/>
      <c r="AT1263" s="19" t="s">
        <v>245</v>
      </c>
      <c r="AU1263" s="19" t="s">
        <v>83</v>
      </c>
    </row>
    <row r="1264" spans="1:65" s="13" customFormat="1" ht="10.199999999999999">
      <c r="B1264" s="213"/>
      <c r="C1264" s="214"/>
      <c r="D1264" s="209" t="s">
        <v>247</v>
      </c>
      <c r="E1264" s="215" t="s">
        <v>20</v>
      </c>
      <c r="F1264" s="216" t="s">
        <v>324</v>
      </c>
      <c r="G1264" s="214"/>
      <c r="H1264" s="215" t="s">
        <v>20</v>
      </c>
      <c r="I1264" s="217"/>
      <c r="J1264" s="214"/>
      <c r="K1264" s="214"/>
      <c r="L1264" s="218"/>
      <c r="M1264" s="219"/>
      <c r="N1264" s="220"/>
      <c r="O1264" s="220"/>
      <c r="P1264" s="220"/>
      <c r="Q1264" s="220"/>
      <c r="R1264" s="220"/>
      <c r="S1264" s="220"/>
      <c r="T1264" s="221"/>
      <c r="AT1264" s="222" t="s">
        <v>247</v>
      </c>
      <c r="AU1264" s="222" t="s">
        <v>83</v>
      </c>
      <c r="AV1264" s="13" t="s">
        <v>22</v>
      </c>
      <c r="AW1264" s="13" t="s">
        <v>37</v>
      </c>
      <c r="AX1264" s="13" t="s">
        <v>76</v>
      </c>
      <c r="AY1264" s="222" t="s">
        <v>236</v>
      </c>
    </row>
    <row r="1265" spans="1:65" s="14" customFormat="1" ht="10.199999999999999">
      <c r="B1265" s="223"/>
      <c r="C1265" s="224"/>
      <c r="D1265" s="209" t="s">
        <v>247</v>
      </c>
      <c r="E1265" s="225" t="s">
        <v>20</v>
      </c>
      <c r="F1265" s="226" t="s">
        <v>1426</v>
      </c>
      <c r="G1265" s="224"/>
      <c r="H1265" s="227">
        <v>4.0679999999999996</v>
      </c>
      <c r="I1265" s="228"/>
      <c r="J1265" s="224"/>
      <c r="K1265" s="224"/>
      <c r="L1265" s="229"/>
      <c r="M1265" s="230"/>
      <c r="N1265" s="231"/>
      <c r="O1265" s="231"/>
      <c r="P1265" s="231"/>
      <c r="Q1265" s="231"/>
      <c r="R1265" s="231"/>
      <c r="S1265" s="231"/>
      <c r="T1265" s="232"/>
      <c r="AT1265" s="233" t="s">
        <v>247</v>
      </c>
      <c r="AU1265" s="233" t="s">
        <v>83</v>
      </c>
      <c r="AV1265" s="14" t="s">
        <v>83</v>
      </c>
      <c r="AW1265" s="14" t="s">
        <v>37</v>
      </c>
      <c r="AX1265" s="14" t="s">
        <v>76</v>
      </c>
      <c r="AY1265" s="233" t="s">
        <v>236</v>
      </c>
    </row>
    <row r="1266" spans="1:65" s="14" customFormat="1" ht="10.199999999999999">
      <c r="B1266" s="223"/>
      <c r="C1266" s="224"/>
      <c r="D1266" s="209" t="s">
        <v>247</v>
      </c>
      <c r="E1266" s="225" t="s">
        <v>20</v>
      </c>
      <c r="F1266" s="226" t="s">
        <v>1432</v>
      </c>
      <c r="G1266" s="224"/>
      <c r="H1266" s="227">
        <v>16.271999999999998</v>
      </c>
      <c r="I1266" s="228"/>
      <c r="J1266" s="224"/>
      <c r="K1266" s="224"/>
      <c r="L1266" s="229"/>
      <c r="M1266" s="230"/>
      <c r="N1266" s="231"/>
      <c r="O1266" s="231"/>
      <c r="P1266" s="231"/>
      <c r="Q1266" s="231"/>
      <c r="R1266" s="231"/>
      <c r="S1266" s="231"/>
      <c r="T1266" s="232"/>
      <c r="AT1266" s="233" t="s">
        <v>247</v>
      </c>
      <c r="AU1266" s="233" t="s">
        <v>83</v>
      </c>
      <c r="AV1266" s="14" t="s">
        <v>83</v>
      </c>
      <c r="AW1266" s="14" t="s">
        <v>37</v>
      </c>
      <c r="AX1266" s="14" t="s">
        <v>76</v>
      </c>
      <c r="AY1266" s="233" t="s">
        <v>236</v>
      </c>
    </row>
    <row r="1267" spans="1:65" s="14" customFormat="1" ht="10.199999999999999">
      <c r="B1267" s="223"/>
      <c r="C1267" s="224"/>
      <c r="D1267" s="209" t="s">
        <v>247</v>
      </c>
      <c r="E1267" s="225" t="s">
        <v>20</v>
      </c>
      <c r="F1267" s="226" t="s">
        <v>1433</v>
      </c>
      <c r="G1267" s="224"/>
      <c r="H1267" s="227">
        <v>3.8420000000000001</v>
      </c>
      <c r="I1267" s="228"/>
      <c r="J1267" s="224"/>
      <c r="K1267" s="224"/>
      <c r="L1267" s="229"/>
      <c r="M1267" s="230"/>
      <c r="N1267" s="231"/>
      <c r="O1267" s="231"/>
      <c r="P1267" s="231"/>
      <c r="Q1267" s="231"/>
      <c r="R1267" s="231"/>
      <c r="S1267" s="231"/>
      <c r="T1267" s="232"/>
      <c r="AT1267" s="233" t="s">
        <v>247</v>
      </c>
      <c r="AU1267" s="233" t="s">
        <v>83</v>
      </c>
      <c r="AV1267" s="14" t="s">
        <v>83</v>
      </c>
      <c r="AW1267" s="14" t="s">
        <v>37</v>
      </c>
      <c r="AX1267" s="14" t="s">
        <v>76</v>
      </c>
      <c r="AY1267" s="233" t="s">
        <v>236</v>
      </c>
    </row>
    <row r="1268" spans="1:65" s="13" customFormat="1" ht="10.199999999999999">
      <c r="B1268" s="213"/>
      <c r="C1268" s="214"/>
      <c r="D1268" s="209" t="s">
        <v>247</v>
      </c>
      <c r="E1268" s="215" t="s">
        <v>20</v>
      </c>
      <c r="F1268" s="216" t="s">
        <v>325</v>
      </c>
      <c r="G1268" s="214"/>
      <c r="H1268" s="215" t="s">
        <v>20</v>
      </c>
      <c r="I1268" s="217"/>
      <c r="J1268" s="214"/>
      <c r="K1268" s="214"/>
      <c r="L1268" s="218"/>
      <c r="M1268" s="219"/>
      <c r="N1268" s="220"/>
      <c r="O1268" s="220"/>
      <c r="P1268" s="220"/>
      <c r="Q1268" s="220"/>
      <c r="R1268" s="220"/>
      <c r="S1268" s="220"/>
      <c r="T1268" s="221"/>
      <c r="AT1268" s="222" t="s">
        <v>247</v>
      </c>
      <c r="AU1268" s="222" t="s">
        <v>83</v>
      </c>
      <c r="AV1268" s="13" t="s">
        <v>22</v>
      </c>
      <c r="AW1268" s="13" t="s">
        <v>37</v>
      </c>
      <c r="AX1268" s="13" t="s">
        <v>76</v>
      </c>
      <c r="AY1268" s="222" t="s">
        <v>236</v>
      </c>
    </row>
    <row r="1269" spans="1:65" s="14" customFormat="1" ht="10.199999999999999">
      <c r="B1269" s="223"/>
      <c r="C1269" s="224"/>
      <c r="D1269" s="209" t="s">
        <v>247</v>
      </c>
      <c r="E1269" s="225" t="s">
        <v>20</v>
      </c>
      <c r="F1269" s="226" t="s">
        <v>1301</v>
      </c>
      <c r="G1269" s="224"/>
      <c r="H1269" s="227">
        <v>4.0949999999999998</v>
      </c>
      <c r="I1269" s="228"/>
      <c r="J1269" s="224"/>
      <c r="K1269" s="224"/>
      <c r="L1269" s="229"/>
      <c r="M1269" s="230"/>
      <c r="N1269" s="231"/>
      <c r="O1269" s="231"/>
      <c r="P1269" s="231"/>
      <c r="Q1269" s="231"/>
      <c r="R1269" s="231"/>
      <c r="S1269" s="231"/>
      <c r="T1269" s="232"/>
      <c r="AT1269" s="233" t="s">
        <v>247</v>
      </c>
      <c r="AU1269" s="233" t="s">
        <v>83</v>
      </c>
      <c r="AV1269" s="14" t="s">
        <v>83</v>
      </c>
      <c r="AW1269" s="14" t="s">
        <v>37</v>
      </c>
      <c r="AX1269" s="14" t="s">
        <v>76</v>
      </c>
      <c r="AY1269" s="233" t="s">
        <v>236</v>
      </c>
    </row>
    <row r="1270" spans="1:65" s="14" customFormat="1" ht="10.199999999999999">
      <c r="B1270" s="223"/>
      <c r="C1270" s="224"/>
      <c r="D1270" s="209" t="s">
        <v>247</v>
      </c>
      <c r="E1270" s="225" t="s">
        <v>20</v>
      </c>
      <c r="F1270" s="226" t="s">
        <v>1434</v>
      </c>
      <c r="G1270" s="224"/>
      <c r="H1270" s="227">
        <v>16.38</v>
      </c>
      <c r="I1270" s="228"/>
      <c r="J1270" s="224"/>
      <c r="K1270" s="224"/>
      <c r="L1270" s="229"/>
      <c r="M1270" s="230"/>
      <c r="N1270" s="231"/>
      <c r="O1270" s="231"/>
      <c r="P1270" s="231"/>
      <c r="Q1270" s="231"/>
      <c r="R1270" s="231"/>
      <c r="S1270" s="231"/>
      <c r="T1270" s="232"/>
      <c r="AT1270" s="233" t="s">
        <v>247</v>
      </c>
      <c r="AU1270" s="233" t="s">
        <v>83</v>
      </c>
      <c r="AV1270" s="14" t="s">
        <v>83</v>
      </c>
      <c r="AW1270" s="14" t="s">
        <v>37</v>
      </c>
      <c r="AX1270" s="14" t="s">
        <v>76</v>
      </c>
      <c r="AY1270" s="233" t="s">
        <v>236</v>
      </c>
    </row>
    <row r="1271" spans="1:65" s="16" customFormat="1" ht="10.199999999999999">
      <c r="B1271" s="245"/>
      <c r="C1271" s="246"/>
      <c r="D1271" s="209" t="s">
        <v>247</v>
      </c>
      <c r="E1271" s="247" t="s">
        <v>20</v>
      </c>
      <c r="F1271" s="248" t="s">
        <v>309</v>
      </c>
      <c r="G1271" s="246"/>
      <c r="H1271" s="249">
        <v>44.656999999999996</v>
      </c>
      <c r="I1271" s="250"/>
      <c r="J1271" s="246"/>
      <c r="K1271" s="246"/>
      <c r="L1271" s="251"/>
      <c r="M1271" s="252"/>
      <c r="N1271" s="253"/>
      <c r="O1271" s="253"/>
      <c r="P1271" s="253"/>
      <c r="Q1271" s="253"/>
      <c r="R1271" s="253"/>
      <c r="S1271" s="253"/>
      <c r="T1271" s="254"/>
      <c r="AT1271" s="255" t="s">
        <v>247</v>
      </c>
      <c r="AU1271" s="255" t="s">
        <v>83</v>
      </c>
      <c r="AV1271" s="16" t="s">
        <v>243</v>
      </c>
      <c r="AW1271" s="16" t="s">
        <v>37</v>
      </c>
      <c r="AX1271" s="16" t="s">
        <v>22</v>
      </c>
      <c r="AY1271" s="255" t="s">
        <v>236</v>
      </c>
    </row>
    <row r="1272" spans="1:65" s="2" customFormat="1" ht="34.200000000000003">
      <c r="A1272" s="36"/>
      <c r="B1272" s="37"/>
      <c r="C1272" s="196" t="s">
        <v>1435</v>
      </c>
      <c r="D1272" s="196" t="s">
        <v>238</v>
      </c>
      <c r="E1272" s="197" t="s">
        <v>1436</v>
      </c>
      <c r="F1272" s="198" t="s">
        <v>1437</v>
      </c>
      <c r="G1272" s="199" t="s">
        <v>463</v>
      </c>
      <c r="H1272" s="200">
        <v>9.85</v>
      </c>
      <c r="I1272" s="201"/>
      <c r="J1272" s="202">
        <f>ROUND(I1272*H1272,2)</f>
        <v>0</v>
      </c>
      <c r="K1272" s="198" t="s">
        <v>242</v>
      </c>
      <c r="L1272" s="41"/>
      <c r="M1272" s="203" t="s">
        <v>20</v>
      </c>
      <c r="N1272" s="204" t="s">
        <v>47</v>
      </c>
      <c r="O1272" s="66"/>
      <c r="P1272" s="205">
        <f>O1272*H1272</f>
        <v>0</v>
      </c>
      <c r="Q1272" s="205">
        <v>1.015E-4</v>
      </c>
      <c r="R1272" s="205">
        <f>Q1272*H1272</f>
        <v>9.9977500000000006E-4</v>
      </c>
      <c r="S1272" s="205">
        <v>0</v>
      </c>
      <c r="T1272" s="206">
        <f>S1272*H1272</f>
        <v>0</v>
      </c>
      <c r="U1272" s="36"/>
      <c r="V1272" s="36"/>
      <c r="W1272" s="36"/>
      <c r="X1272" s="36"/>
      <c r="Y1272" s="36"/>
      <c r="Z1272" s="36"/>
      <c r="AA1272" s="36"/>
      <c r="AB1272" s="36"/>
      <c r="AC1272" s="36"/>
      <c r="AD1272" s="36"/>
      <c r="AE1272" s="36"/>
      <c r="AR1272" s="207" t="s">
        <v>336</v>
      </c>
      <c r="AT1272" s="207" t="s">
        <v>238</v>
      </c>
      <c r="AU1272" s="207" t="s">
        <v>83</v>
      </c>
      <c r="AY1272" s="19" t="s">
        <v>236</v>
      </c>
      <c r="BE1272" s="208">
        <f>IF(N1272="základní",J1272,0)</f>
        <v>0</v>
      </c>
      <c r="BF1272" s="208">
        <f>IF(N1272="snížená",J1272,0)</f>
        <v>0</v>
      </c>
      <c r="BG1272" s="208">
        <f>IF(N1272="zákl. přenesená",J1272,0)</f>
        <v>0</v>
      </c>
      <c r="BH1272" s="208">
        <f>IF(N1272="sníž. přenesená",J1272,0)</f>
        <v>0</v>
      </c>
      <c r="BI1272" s="208">
        <f>IF(N1272="nulová",J1272,0)</f>
        <v>0</v>
      </c>
      <c r="BJ1272" s="19" t="s">
        <v>22</v>
      </c>
      <c r="BK1272" s="208">
        <f>ROUND(I1272*H1272,2)</f>
        <v>0</v>
      </c>
      <c r="BL1272" s="19" t="s">
        <v>336</v>
      </c>
      <c r="BM1272" s="207" t="s">
        <v>1438</v>
      </c>
    </row>
    <row r="1273" spans="1:65" s="2" customFormat="1" ht="115.2">
      <c r="A1273" s="36"/>
      <c r="B1273" s="37"/>
      <c r="C1273" s="38"/>
      <c r="D1273" s="209" t="s">
        <v>245</v>
      </c>
      <c r="E1273" s="38"/>
      <c r="F1273" s="210" t="s">
        <v>1431</v>
      </c>
      <c r="G1273" s="38"/>
      <c r="H1273" s="38"/>
      <c r="I1273" s="118"/>
      <c r="J1273" s="38"/>
      <c r="K1273" s="38"/>
      <c r="L1273" s="41"/>
      <c r="M1273" s="211"/>
      <c r="N1273" s="212"/>
      <c r="O1273" s="66"/>
      <c r="P1273" s="66"/>
      <c r="Q1273" s="66"/>
      <c r="R1273" s="66"/>
      <c r="S1273" s="66"/>
      <c r="T1273" s="67"/>
      <c r="U1273" s="36"/>
      <c r="V1273" s="36"/>
      <c r="W1273" s="36"/>
      <c r="X1273" s="36"/>
      <c r="Y1273" s="36"/>
      <c r="Z1273" s="36"/>
      <c r="AA1273" s="36"/>
      <c r="AB1273" s="36"/>
      <c r="AC1273" s="36"/>
      <c r="AD1273" s="36"/>
      <c r="AE1273" s="36"/>
      <c r="AT1273" s="19" t="s">
        <v>245</v>
      </c>
      <c r="AU1273" s="19" t="s">
        <v>83</v>
      </c>
    </row>
    <row r="1274" spans="1:65" s="13" customFormat="1" ht="10.199999999999999">
      <c r="B1274" s="213"/>
      <c r="C1274" s="214"/>
      <c r="D1274" s="209" t="s">
        <v>247</v>
      </c>
      <c r="E1274" s="215" t="s">
        <v>20</v>
      </c>
      <c r="F1274" s="216" t="s">
        <v>324</v>
      </c>
      <c r="G1274" s="214"/>
      <c r="H1274" s="215" t="s">
        <v>20</v>
      </c>
      <c r="I1274" s="217"/>
      <c r="J1274" s="214"/>
      <c r="K1274" s="214"/>
      <c r="L1274" s="218"/>
      <c r="M1274" s="219"/>
      <c r="N1274" s="220"/>
      <c r="O1274" s="220"/>
      <c r="P1274" s="220"/>
      <c r="Q1274" s="220"/>
      <c r="R1274" s="220"/>
      <c r="S1274" s="220"/>
      <c r="T1274" s="221"/>
      <c r="AT1274" s="222" t="s">
        <v>247</v>
      </c>
      <c r="AU1274" s="222" t="s">
        <v>83</v>
      </c>
      <c r="AV1274" s="13" t="s">
        <v>22</v>
      </c>
      <c r="AW1274" s="13" t="s">
        <v>37</v>
      </c>
      <c r="AX1274" s="13" t="s">
        <v>76</v>
      </c>
      <c r="AY1274" s="222" t="s">
        <v>236</v>
      </c>
    </row>
    <row r="1275" spans="1:65" s="14" customFormat="1" ht="10.199999999999999">
      <c r="B1275" s="223"/>
      <c r="C1275" s="224"/>
      <c r="D1275" s="209" t="s">
        <v>247</v>
      </c>
      <c r="E1275" s="225" t="s">
        <v>20</v>
      </c>
      <c r="F1275" s="226" t="s">
        <v>1439</v>
      </c>
      <c r="G1275" s="224"/>
      <c r="H1275" s="227">
        <v>0.9</v>
      </c>
      <c r="I1275" s="228"/>
      <c r="J1275" s="224"/>
      <c r="K1275" s="224"/>
      <c r="L1275" s="229"/>
      <c r="M1275" s="230"/>
      <c r="N1275" s="231"/>
      <c r="O1275" s="231"/>
      <c r="P1275" s="231"/>
      <c r="Q1275" s="231"/>
      <c r="R1275" s="231"/>
      <c r="S1275" s="231"/>
      <c r="T1275" s="232"/>
      <c r="AT1275" s="233" t="s">
        <v>247</v>
      </c>
      <c r="AU1275" s="233" t="s">
        <v>83</v>
      </c>
      <c r="AV1275" s="14" t="s">
        <v>83</v>
      </c>
      <c r="AW1275" s="14" t="s">
        <v>37</v>
      </c>
      <c r="AX1275" s="14" t="s">
        <v>76</v>
      </c>
      <c r="AY1275" s="233" t="s">
        <v>236</v>
      </c>
    </row>
    <row r="1276" spans="1:65" s="14" customFormat="1" ht="10.199999999999999">
      <c r="B1276" s="223"/>
      <c r="C1276" s="224"/>
      <c r="D1276" s="209" t="s">
        <v>247</v>
      </c>
      <c r="E1276" s="225" t="s">
        <v>20</v>
      </c>
      <c r="F1276" s="226" t="s">
        <v>1440</v>
      </c>
      <c r="G1276" s="224"/>
      <c r="H1276" s="227">
        <v>3.6</v>
      </c>
      <c r="I1276" s="228"/>
      <c r="J1276" s="224"/>
      <c r="K1276" s="224"/>
      <c r="L1276" s="229"/>
      <c r="M1276" s="230"/>
      <c r="N1276" s="231"/>
      <c r="O1276" s="231"/>
      <c r="P1276" s="231"/>
      <c r="Q1276" s="231"/>
      <c r="R1276" s="231"/>
      <c r="S1276" s="231"/>
      <c r="T1276" s="232"/>
      <c r="AT1276" s="233" t="s">
        <v>247</v>
      </c>
      <c r="AU1276" s="233" t="s">
        <v>83</v>
      </c>
      <c r="AV1276" s="14" t="s">
        <v>83</v>
      </c>
      <c r="AW1276" s="14" t="s">
        <v>37</v>
      </c>
      <c r="AX1276" s="14" t="s">
        <v>76</v>
      </c>
      <c r="AY1276" s="233" t="s">
        <v>236</v>
      </c>
    </row>
    <row r="1277" spans="1:65" s="14" customFormat="1" ht="10.199999999999999">
      <c r="B1277" s="223"/>
      <c r="C1277" s="224"/>
      <c r="D1277" s="209" t="s">
        <v>247</v>
      </c>
      <c r="E1277" s="225" t="s">
        <v>20</v>
      </c>
      <c r="F1277" s="226" t="s">
        <v>1441</v>
      </c>
      <c r="G1277" s="224"/>
      <c r="H1277" s="227">
        <v>0.85</v>
      </c>
      <c r="I1277" s="228"/>
      <c r="J1277" s="224"/>
      <c r="K1277" s="224"/>
      <c r="L1277" s="229"/>
      <c r="M1277" s="230"/>
      <c r="N1277" s="231"/>
      <c r="O1277" s="231"/>
      <c r="P1277" s="231"/>
      <c r="Q1277" s="231"/>
      <c r="R1277" s="231"/>
      <c r="S1277" s="231"/>
      <c r="T1277" s="232"/>
      <c r="AT1277" s="233" t="s">
        <v>247</v>
      </c>
      <c r="AU1277" s="233" t="s">
        <v>83</v>
      </c>
      <c r="AV1277" s="14" t="s">
        <v>83</v>
      </c>
      <c r="AW1277" s="14" t="s">
        <v>37</v>
      </c>
      <c r="AX1277" s="14" t="s">
        <v>76</v>
      </c>
      <c r="AY1277" s="233" t="s">
        <v>236</v>
      </c>
    </row>
    <row r="1278" spans="1:65" s="13" customFormat="1" ht="10.199999999999999">
      <c r="B1278" s="213"/>
      <c r="C1278" s="214"/>
      <c r="D1278" s="209" t="s">
        <v>247</v>
      </c>
      <c r="E1278" s="215" t="s">
        <v>20</v>
      </c>
      <c r="F1278" s="216" t="s">
        <v>325</v>
      </c>
      <c r="G1278" s="214"/>
      <c r="H1278" s="215" t="s">
        <v>20</v>
      </c>
      <c r="I1278" s="217"/>
      <c r="J1278" s="214"/>
      <c r="K1278" s="214"/>
      <c r="L1278" s="218"/>
      <c r="M1278" s="219"/>
      <c r="N1278" s="220"/>
      <c r="O1278" s="220"/>
      <c r="P1278" s="220"/>
      <c r="Q1278" s="220"/>
      <c r="R1278" s="220"/>
      <c r="S1278" s="220"/>
      <c r="T1278" s="221"/>
      <c r="AT1278" s="222" t="s">
        <v>247</v>
      </c>
      <c r="AU1278" s="222" t="s">
        <v>83</v>
      </c>
      <c r="AV1278" s="13" t="s">
        <v>22</v>
      </c>
      <c r="AW1278" s="13" t="s">
        <v>37</v>
      </c>
      <c r="AX1278" s="13" t="s">
        <v>76</v>
      </c>
      <c r="AY1278" s="222" t="s">
        <v>236</v>
      </c>
    </row>
    <row r="1279" spans="1:65" s="14" customFormat="1" ht="10.199999999999999">
      <c r="B1279" s="223"/>
      <c r="C1279" s="224"/>
      <c r="D1279" s="209" t="s">
        <v>247</v>
      </c>
      <c r="E1279" s="225" t="s">
        <v>20</v>
      </c>
      <c r="F1279" s="226" t="s">
        <v>1439</v>
      </c>
      <c r="G1279" s="224"/>
      <c r="H1279" s="227">
        <v>0.9</v>
      </c>
      <c r="I1279" s="228"/>
      <c r="J1279" s="224"/>
      <c r="K1279" s="224"/>
      <c r="L1279" s="229"/>
      <c r="M1279" s="230"/>
      <c r="N1279" s="231"/>
      <c r="O1279" s="231"/>
      <c r="P1279" s="231"/>
      <c r="Q1279" s="231"/>
      <c r="R1279" s="231"/>
      <c r="S1279" s="231"/>
      <c r="T1279" s="232"/>
      <c r="AT1279" s="233" t="s">
        <v>247</v>
      </c>
      <c r="AU1279" s="233" t="s">
        <v>83</v>
      </c>
      <c r="AV1279" s="14" t="s">
        <v>83</v>
      </c>
      <c r="AW1279" s="14" t="s">
        <v>37</v>
      </c>
      <c r="AX1279" s="14" t="s">
        <v>76</v>
      </c>
      <c r="AY1279" s="233" t="s">
        <v>236</v>
      </c>
    </row>
    <row r="1280" spans="1:65" s="14" customFormat="1" ht="10.199999999999999">
      <c r="B1280" s="223"/>
      <c r="C1280" s="224"/>
      <c r="D1280" s="209" t="s">
        <v>247</v>
      </c>
      <c r="E1280" s="225" t="s">
        <v>20</v>
      </c>
      <c r="F1280" s="226" t="s">
        <v>1440</v>
      </c>
      <c r="G1280" s="224"/>
      <c r="H1280" s="227">
        <v>3.6</v>
      </c>
      <c r="I1280" s="228"/>
      <c r="J1280" s="224"/>
      <c r="K1280" s="224"/>
      <c r="L1280" s="229"/>
      <c r="M1280" s="230"/>
      <c r="N1280" s="231"/>
      <c r="O1280" s="231"/>
      <c r="P1280" s="231"/>
      <c r="Q1280" s="231"/>
      <c r="R1280" s="231"/>
      <c r="S1280" s="231"/>
      <c r="T1280" s="232"/>
      <c r="AT1280" s="233" t="s">
        <v>247</v>
      </c>
      <c r="AU1280" s="233" t="s">
        <v>83</v>
      </c>
      <c r="AV1280" s="14" t="s">
        <v>83</v>
      </c>
      <c r="AW1280" s="14" t="s">
        <v>37</v>
      </c>
      <c r="AX1280" s="14" t="s">
        <v>76</v>
      </c>
      <c r="AY1280" s="233" t="s">
        <v>236</v>
      </c>
    </row>
    <row r="1281" spans="1:65" s="16" customFormat="1" ht="10.199999999999999">
      <c r="B1281" s="245"/>
      <c r="C1281" s="246"/>
      <c r="D1281" s="209" t="s">
        <v>247</v>
      </c>
      <c r="E1281" s="247" t="s">
        <v>20</v>
      </c>
      <c r="F1281" s="248" t="s">
        <v>309</v>
      </c>
      <c r="G1281" s="246"/>
      <c r="H1281" s="249">
        <v>9.85</v>
      </c>
      <c r="I1281" s="250"/>
      <c r="J1281" s="246"/>
      <c r="K1281" s="246"/>
      <c r="L1281" s="251"/>
      <c r="M1281" s="252"/>
      <c r="N1281" s="253"/>
      <c r="O1281" s="253"/>
      <c r="P1281" s="253"/>
      <c r="Q1281" s="253"/>
      <c r="R1281" s="253"/>
      <c r="S1281" s="253"/>
      <c r="T1281" s="254"/>
      <c r="AT1281" s="255" t="s">
        <v>247</v>
      </c>
      <c r="AU1281" s="255" t="s">
        <v>83</v>
      </c>
      <c r="AV1281" s="16" t="s">
        <v>243</v>
      </c>
      <c r="AW1281" s="16" t="s">
        <v>37</v>
      </c>
      <c r="AX1281" s="16" t="s">
        <v>22</v>
      </c>
      <c r="AY1281" s="255" t="s">
        <v>236</v>
      </c>
    </row>
    <row r="1282" spans="1:65" s="2" customFormat="1" ht="22.8">
      <c r="A1282" s="36"/>
      <c r="B1282" s="37"/>
      <c r="C1282" s="196" t="s">
        <v>1442</v>
      </c>
      <c r="D1282" s="196" t="s">
        <v>238</v>
      </c>
      <c r="E1282" s="197" t="s">
        <v>1443</v>
      </c>
      <c r="F1282" s="198" t="s">
        <v>1444</v>
      </c>
      <c r="G1282" s="199" t="s">
        <v>328</v>
      </c>
      <c r="H1282" s="200">
        <v>44.656999999999996</v>
      </c>
      <c r="I1282" s="201"/>
      <c r="J1282" s="202">
        <f>ROUND(I1282*H1282,2)</f>
        <v>0</v>
      </c>
      <c r="K1282" s="198" t="s">
        <v>242</v>
      </c>
      <c r="L1282" s="41"/>
      <c r="M1282" s="203" t="s">
        <v>20</v>
      </c>
      <c r="N1282" s="204" t="s">
        <v>47</v>
      </c>
      <c r="O1282" s="66"/>
      <c r="P1282" s="205">
        <f>O1282*H1282</f>
        <v>0</v>
      </c>
      <c r="Q1282" s="205">
        <v>0</v>
      </c>
      <c r="R1282" s="205">
        <f>Q1282*H1282</f>
        <v>0</v>
      </c>
      <c r="S1282" s="205">
        <v>0</v>
      </c>
      <c r="T1282" s="206">
        <f>S1282*H1282</f>
        <v>0</v>
      </c>
      <c r="U1282" s="36"/>
      <c r="V1282" s="36"/>
      <c r="W1282" s="36"/>
      <c r="X1282" s="36"/>
      <c r="Y1282" s="36"/>
      <c r="Z1282" s="36"/>
      <c r="AA1282" s="36"/>
      <c r="AB1282" s="36"/>
      <c r="AC1282" s="36"/>
      <c r="AD1282" s="36"/>
      <c r="AE1282" s="36"/>
      <c r="AR1282" s="207" t="s">
        <v>336</v>
      </c>
      <c r="AT1282" s="207" t="s">
        <v>238</v>
      </c>
      <c r="AU1282" s="207" t="s">
        <v>83</v>
      </c>
      <c r="AY1282" s="19" t="s">
        <v>236</v>
      </c>
      <c r="BE1282" s="208">
        <f>IF(N1282="základní",J1282,0)</f>
        <v>0</v>
      </c>
      <c r="BF1282" s="208">
        <f>IF(N1282="snížená",J1282,0)</f>
        <v>0</v>
      </c>
      <c r="BG1282" s="208">
        <f>IF(N1282="zákl. přenesená",J1282,0)</f>
        <v>0</v>
      </c>
      <c r="BH1282" s="208">
        <f>IF(N1282="sníž. přenesená",J1282,0)</f>
        <v>0</v>
      </c>
      <c r="BI1282" s="208">
        <f>IF(N1282="nulová",J1282,0)</f>
        <v>0</v>
      </c>
      <c r="BJ1282" s="19" t="s">
        <v>22</v>
      </c>
      <c r="BK1282" s="208">
        <f>ROUND(I1282*H1282,2)</f>
        <v>0</v>
      </c>
      <c r="BL1282" s="19" t="s">
        <v>336</v>
      </c>
      <c r="BM1282" s="207" t="s">
        <v>1445</v>
      </c>
    </row>
    <row r="1283" spans="1:65" s="2" customFormat="1" ht="115.2">
      <c r="A1283" s="36"/>
      <c r="B1283" s="37"/>
      <c r="C1283" s="38"/>
      <c r="D1283" s="209" t="s">
        <v>245</v>
      </c>
      <c r="E1283" s="38"/>
      <c r="F1283" s="210" t="s">
        <v>1431</v>
      </c>
      <c r="G1283" s="38"/>
      <c r="H1283" s="38"/>
      <c r="I1283" s="118"/>
      <c r="J1283" s="38"/>
      <c r="K1283" s="38"/>
      <c r="L1283" s="41"/>
      <c r="M1283" s="211"/>
      <c r="N1283" s="212"/>
      <c r="O1283" s="66"/>
      <c r="P1283" s="66"/>
      <c r="Q1283" s="66"/>
      <c r="R1283" s="66"/>
      <c r="S1283" s="66"/>
      <c r="T1283" s="67"/>
      <c r="U1283" s="36"/>
      <c r="V1283" s="36"/>
      <c r="W1283" s="36"/>
      <c r="X1283" s="36"/>
      <c r="Y1283" s="36"/>
      <c r="Z1283" s="36"/>
      <c r="AA1283" s="36"/>
      <c r="AB1283" s="36"/>
      <c r="AC1283" s="36"/>
      <c r="AD1283" s="36"/>
      <c r="AE1283" s="36"/>
      <c r="AT1283" s="19" t="s">
        <v>245</v>
      </c>
      <c r="AU1283" s="19" t="s">
        <v>83</v>
      </c>
    </row>
    <row r="1284" spans="1:65" s="2" customFormat="1" ht="34.200000000000003">
      <c r="A1284" s="36"/>
      <c r="B1284" s="37"/>
      <c r="C1284" s="196" t="s">
        <v>1446</v>
      </c>
      <c r="D1284" s="196" t="s">
        <v>238</v>
      </c>
      <c r="E1284" s="197" t="s">
        <v>1447</v>
      </c>
      <c r="F1284" s="198" t="s">
        <v>1448</v>
      </c>
      <c r="G1284" s="199" t="s">
        <v>328</v>
      </c>
      <c r="H1284" s="200">
        <v>36.494</v>
      </c>
      <c r="I1284" s="201"/>
      <c r="J1284" s="202">
        <f>ROUND(I1284*H1284,2)</f>
        <v>0</v>
      </c>
      <c r="K1284" s="198" t="s">
        <v>242</v>
      </c>
      <c r="L1284" s="41"/>
      <c r="M1284" s="203" t="s">
        <v>20</v>
      </c>
      <c r="N1284" s="204" t="s">
        <v>47</v>
      </c>
      <c r="O1284" s="66"/>
      <c r="P1284" s="205">
        <f>O1284*H1284</f>
        <v>0</v>
      </c>
      <c r="Q1284" s="205">
        <v>3.2358100000000001E-2</v>
      </c>
      <c r="R1284" s="205">
        <f>Q1284*H1284</f>
        <v>1.1808765014</v>
      </c>
      <c r="S1284" s="205">
        <v>0</v>
      </c>
      <c r="T1284" s="206">
        <f>S1284*H1284</f>
        <v>0</v>
      </c>
      <c r="U1284" s="36"/>
      <c r="V1284" s="36"/>
      <c r="W1284" s="36"/>
      <c r="X1284" s="36"/>
      <c r="Y1284" s="36"/>
      <c r="Z1284" s="36"/>
      <c r="AA1284" s="36"/>
      <c r="AB1284" s="36"/>
      <c r="AC1284" s="36"/>
      <c r="AD1284" s="36"/>
      <c r="AE1284" s="36"/>
      <c r="AR1284" s="207" t="s">
        <v>336</v>
      </c>
      <c r="AT1284" s="207" t="s">
        <v>238</v>
      </c>
      <c r="AU1284" s="207" t="s">
        <v>83</v>
      </c>
      <c r="AY1284" s="19" t="s">
        <v>236</v>
      </c>
      <c r="BE1284" s="208">
        <f>IF(N1284="základní",J1284,0)</f>
        <v>0</v>
      </c>
      <c r="BF1284" s="208">
        <f>IF(N1284="snížená",J1284,0)</f>
        <v>0</v>
      </c>
      <c r="BG1284" s="208">
        <f>IF(N1284="zákl. přenesená",J1284,0)</f>
        <v>0</v>
      </c>
      <c r="BH1284" s="208">
        <f>IF(N1284="sníž. přenesená",J1284,0)</f>
        <v>0</v>
      </c>
      <c r="BI1284" s="208">
        <f>IF(N1284="nulová",J1284,0)</f>
        <v>0</v>
      </c>
      <c r="BJ1284" s="19" t="s">
        <v>22</v>
      </c>
      <c r="BK1284" s="208">
        <f>ROUND(I1284*H1284,2)</f>
        <v>0</v>
      </c>
      <c r="BL1284" s="19" t="s">
        <v>336</v>
      </c>
      <c r="BM1284" s="207" t="s">
        <v>1449</v>
      </c>
    </row>
    <row r="1285" spans="1:65" s="2" customFormat="1" ht="96">
      <c r="A1285" s="36"/>
      <c r="B1285" s="37"/>
      <c r="C1285" s="38"/>
      <c r="D1285" s="209" t="s">
        <v>245</v>
      </c>
      <c r="E1285" s="38"/>
      <c r="F1285" s="210" t="s">
        <v>1450</v>
      </c>
      <c r="G1285" s="38"/>
      <c r="H1285" s="38"/>
      <c r="I1285" s="118"/>
      <c r="J1285" s="38"/>
      <c r="K1285" s="38"/>
      <c r="L1285" s="41"/>
      <c r="M1285" s="211"/>
      <c r="N1285" s="212"/>
      <c r="O1285" s="66"/>
      <c r="P1285" s="66"/>
      <c r="Q1285" s="66"/>
      <c r="R1285" s="66"/>
      <c r="S1285" s="66"/>
      <c r="T1285" s="67"/>
      <c r="U1285" s="36"/>
      <c r="V1285" s="36"/>
      <c r="W1285" s="36"/>
      <c r="X1285" s="36"/>
      <c r="Y1285" s="36"/>
      <c r="Z1285" s="36"/>
      <c r="AA1285" s="36"/>
      <c r="AB1285" s="36"/>
      <c r="AC1285" s="36"/>
      <c r="AD1285" s="36"/>
      <c r="AE1285" s="36"/>
      <c r="AT1285" s="19" t="s">
        <v>245</v>
      </c>
      <c r="AU1285" s="19" t="s">
        <v>83</v>
      </c>
    </row>
    <row r="1286" spans="1:65" s="13" customFormat="1" ht="10.199999999999999">
      <c r="B1286" s="213"/>
      <c r="C1286" s="214"/>
      <c r="D1286" s="209" t="s">
        <v>247</v>
      </c>
      <c r="E1286" s="215" t="s">
        <v>20</v>
      </c>
      <c r="F1286" s="216" t="s">
        <v>324</v>
      </c>
      <c r="G1286" s="214"/>
      <c r="H1286" s="215" t="s">
        <v>20</v>
      </c>
      <c r="I1286" s="217"/>
      <c r="J1286" s="214"/>
      <c r="K1286" s="214"/>
      <c r="L1286" s="218"/>
      <c r="M1286" s="219"/>
      <c r="N1286" s="220"/>
      <c r="O1286" s="220"/>
      <c r="P1286" s="220"/>
      <c r="Q1286" s="220"/>
      <c r="R1286" s="220"/>
      <c r="S1286" s="220"/>
      <c r="T1286" s="221"/>
      <c r="AT1286" s="222" t="s">
        <v>247</v>
      </c>
      <c r="AU1286" s="222" t="s">
        <v>83</v>
      </c>
      <c r="AV1286" s="13" t="s">
        <v>22</v>
      </c>
      <c r="AW1286" s="13" t="s">
        <v>37</v>
      </c>
      <c r="AX1286" s="13" t="s">
        <v>76</v>
      </c>
      <c r="AY1286" s="222" t="s">
        <v>236</v>
      </c>
    </row>
    <row r="1287" spans="1:65" s="14" customFormat="1" ht="10.199999999999999">
      <c r="B1287" s="223"/>
      <c r="C1287" s="224"/>
      <c r="D1287" s="209" t="s">
        <v>247</v>
      </c>
      <c r="E1287" s="225" t="s">
        <v>20</v>
      </c>
      <c r="F1287" s="226" t="s">
        <v>1432</v>
      </c>
      <c r="G1287" s="224"/>
      <c r="H1287" s="227">
        <v>16.271999999999998</v>
      </c>
      <c r="I1287" s="228"/>
      <c r="J1287" s="224"/>
      <c r="K1287" s="224"/>
      <c r="L1287" s="229"/>
      <c r="M1287" s="230"/>
      <c r="N1287" s="231"/>
      <c r="O1287" s="231"/>
      <c r="P1287" s="231"/>
      <c r="Q1287" s="231"/>
      <c r="R1287" s="231"/>
      <c r="S1287" s="231"/>
      <c r="T1287" s="232"/>
      <c r="AT1287" s="233" t="s">
        <v>247</v>
      </c>
      <c r="AU1287" s="233" t="s">
        <v>83</v>
      </c>
      <c r="AV1287" s="14" t="s">
        <v>83</v>
      </c>
      <c r="AW1287" s="14" t="s">
        <v>37</v>
      </c>
      <c r="AX1287" s="14" t="s">
        <v>76</v>
      </c>
      <c r="AY1287" s="233" t="s">
        <v>236</v>
      </c>
    </row>
    <row r="1288" spans="1:65" s="14" customFormat="1" ht="10.199999999999999">
      <c r="B1288" s="223"/>
      <c r="C1288" s="224"/>
      <c r="D1288" s="209" t="s">
        <v>247</v>
      </c>
      <c r="E1288" s="225" t="s">
        <v>20</v>
      </c>
      <c r="F1288" s="226" t="s">
        <v>1433</v>
      </c>
      <c r="G1288" s="224"/>
      <c r="H1288" s="227">
        <v>3.8420000000000001</v>
      </c>
      <c r="I1288" s="228"/>
      <c r="J1288" s="224"/>
      <c r="K1288" s="224"/>
      <c r="L1288" s="229"/>
      <c r="M1288" s="230"/>
      <c r="N1288" s="231"/>
      <c r="O1288" s="231"/>
      <c r="P1288" s="231"/>
      <c r="Q1288" s="231"/>
      <c r="R1288" s="231"/>
      <c r="S1288" s="231"/>
      <c r="T1288" s="232"/>
      <c r="AT1288" s="233" t="s">
        <v>247</v>
      </c>
      <c r="AU1288" s="233" t="s">
        <v>83</v>
      </c>
      <c r="AV1288" s="14" t="s">
        <v>83</v>
      </c>
      <c r="AW1288" s="14" t="s">
        <v>37</v>
      </c>
      <c r="AX1288" s="14" t="s">
        <v>76</v>
      </c>
      <c r="AY1288" s="233" t="s">
        <v>236</v>
      </c>
    </row>
    <row r="1289" spans="1:65" s="13" customFormat="1" ht="10.199999999999999">
      <c r="B1289" s="213"/>
      <c r="C1289" s="214"/>
      <c r="D1289" s="209" t="s">
        <v>247</v>
      </c>
      <c r="E1289" s="215" t="s">
        <v>20</v>
      </c>
      <c r="F1289" s="216" t="s">
        <v>325</v>
      </c>
      <c r="G1289" s="214"/>
      <c r="H1289" s="215" t="s">
        <v>20</v>
      </c>
      <c r="I1289" s="217"/>
      <c r="J1289" s="214"/>
      <c r="K1289" s="214"/>
      <c r="L1289" s="218"/>
      <c r="M1289" s="219"/>
      <c r="N1289" s="220"/>
      <c r="O1289" s="220"/>
      <c r="P1289" s="220"/>
      <c r="Q1289" s="220"/>
      <c r="R1289" s="220"/>
      <c r="S1289" s="220"/>
      <c r="T1289" s="221"/>
      <c r="AT1289" s="222" t="s">
        <v>247</v>
      </c>
      <c r="AU1289" s="222" t="s">
        <v>83</v>
      </c>
      <c r="AV1289" s="13" t="s">
        <v>22</v>
      </c>
      <c r="AW1289" s="13" t="s">
        <v>37</v>
      </c>
      <c r="AX1289" s="13" t="s">
        <v>76</v>
      </c>
      <c r="AY1289" s="222" t="s">
        <v>236</v>
      </c>
    </row>
    <row r="1290" spans="1:65" s="14" customFormat="1" ht="10.199999999999999">
      <c r="B1290" s="223"/>
      <c r="C1290" s="224"/>
      <c r="D1290" s="209" t="s">
        <v>247</v>
      </c>
      <c r="E1290" s="225" t="s">
        <v>20</v>
      </c>
      <c r="F1290" s="226" t="s">
        <v>1434</v>
      </c>
      <c r="G1290" s="224"/>
      <c r="H1290" s="227">
        <v>16.38</v>
      </c>
      <c r="I1290" s="228"/>
      <c r="J1290" s="224"/>
      <c r="K1290" s="224"/>
      <c r="L1290" s="229"/>
      <c r="M1290" s="230"/>
      <c r="N1290" s="231"/>
      <c r="O1290" s="231"/>
      <c r="P1290" s="231"/>
      <c r="Q1290" s="231"/>
      <c r="R1290" s="231"/>
      <c r="S1290" s="231"/>
      <c r="T1290" s="232"/>
      <c r="AT1290" s="233" t="s">
        <v>247</v>
      </c>
      <c r="AU1290" s="233" t="s">
        <v>83</v>
      </c>
      <c r="AV1290" s="14" t="s">
        <v>83</v>
      </c>
      <c r="AW1290" s="14" t="s">
        <v>37</v>
      </c>
      <c r="AX1290" s="14" t="s">
        <v>76</v>
      </c>
      <c r="AY1290" s="233" t="s">
        <v>236</v>
      </c>
    </row>
    <row r="1291" spans="1:65" s="16" customFormat="1" ht="10.199999999999999">
      <c r="B1291" s="245"/>
      <c r="C1291" s="246"/>
      <c r="D1291" s="209" t="s">
        <v>247</v>
      </c>
      <c r="E1291" s="247" t="s">
        <v>20</v>
      </c>
      <c r="F1291" s="248" t="s">
        <v>309</v>
      </c>
      <c r="G1291" s="246"/>
      <c r="H1291" s="249">
        <v>36.494</v>
      </c>
      <c r="I1291" s="250"/>
      <c r="J1291" s="246"/>
      <c r="K1291" s="246"/>
      <c r="L1291" s="251"/>
      <c r="M1291" s="252"/>
      <c r="N1291" s="253"/>
      <c r="O1291" s="253"/>
      <c r="P1291" s="253"/>
      <c r="Q1291" s="253"/>
      <c r="R1291" s="253"/>
      <c r="S1291" s="253"/>
      <c r="T1291" s="254"/>
      <c r="AT1291" s="255" t="s">
        <v>247</v>
      </c>
      <c r="AU1291" s="255" t="s">
        <v>83</v>
      </c>
      <c r="AV1291" s="16" t="s">
        <v>243</v>
      </c>
      <c r="AW1291" s="16" t="s">
        <v>37</v>
      </c>
      <c r="AX1291" s="16" t="s">
        <v>22</v>
      </c>
      <c r="AY1291" s="255" t="s">
        <v>236</v>
      </c>
    </row>
    <row r="1292" spans="1:65" s="2" customFormat="1" ht="22.8">
      <c r="A1292" s="36"/>
      <c r="B1292" s="37"/>
      <c r="C1292" s="196" t="s">
        <v>1451</v>
      </c>
      <c r="D1292" s="196" t="s">
        <v>238</v>
      </c>
      <c r="E1292" s="197" t="s">
        <v>1452</v>
      </c>
      <c r="F1292" s="198" t="s">
        <v>1453</v>
      </c>
      <c r="G1292" s="199" t="s">
        <v>328</v>
      </c>
      <c r="H1292" s="200">
        <v>46</v>
      </c>
      <c r="I1292" s="201"/>
      <c r="J1292" s="202">
        <f>ROUND(I1292*H1292,2)</f>
        <v>0</v>
      </c>
      <c r="K1292" s="198" t="s">
        <v>242</v>
      </c>
      <c r="L1292" s="41"/>
      <c r="M1292" s="203" t="s">
        <v>20</v>
      </c>
      <c r="N1292" s="204" t="s">
        <v>47</v>
      </c>
      <c r="O1292" s="66"/>
      <c r="P1292" s="205">
        <f>O1292*H1292</f>
        <v>0</v>
      </c>
      <c r="Q1292" s="205">
        <v>1.22014909E-2</v>
      </c>
      <c r="R1292" s="205">
        <f>Q1292*H1292</f>
        <v>0.56126858140000002</v>
      </c>
      <c r="S1292" s="205">
        <v>0</v>
      </c>
      <c r="T1292" s="206">
        <f>S1292*H1292</f>
        <v>0</v>
      </c>
      <c r="U1292" s="36"/>
      <c r="V1292" s="36"/>
      <c r="W1292" s="36"/>
      <c r="X1292" s="36"/>
      <c r="Y1292" s="36"/>
      <c r="Z1292" s="36"/>
      <c r="AA1292" s="36"/>
      <c r="AB1292" s="36"/>
      <c r="AC1292" s="36"/>
      <c r="AD1292" s="36"/>
      <c r="AE1292" s="36"/>
      <c r="AR1292" s="207" t="s">
        <v>336</v>
      </c>
      <c r="AT1292" s="207" t="s">
        <v>238</v>
      </c>
      <c r="AU1292" s="207" t="s">
        <v>83</v>
      </c>
      <c r="AY1292" s="19" t="s">
        <v>236</v>
      </c>
      <c r="BE1292" s="208">
        <f>IF(N1292="základní",J1292,0)</f>
        <v>0</v>
      </c>
      <c r="BF1292" s="208">
        <f>IF(N1292="snížená",J1292,0)</f>
        <v>0</v>
      </c>
      <c r="BG1292" s="208">
        <f>IF(N1292="zákl. přenesená",J1292,0)</f>
        <v>0</v>
      </c>
      <c r="BH1292" s="208">
        <f>IF(N1292="sníž. přenesená",J1292,0)</f>
        <v>0</v>
      </c>
      <c r="BI1292" s="208">
        <f>IF(N1292="nulová",J1292,0)</f>
        <v>0</v>
      </c>
      <c r="BJ1292" s="19" t="s">
        <v>22</v>
      </c>
      <c r="BK1292" s="208">
        <f>ROUND(I1292*H1292,2)</f>
        <v>0</v>
      </c>
      <c r="BL1292" s="19" t="s">
        <v>336</v>
      </c>
      <c r="BM1292" s="207" t="s">
        <v>1454</v>
      </c>
    </row>
    <row r="1293" spans="1:65" s="2" customFormat="1" ht="96">
      <c r="A1293" s="36"/>
      <c r="B1293" s="37"/>
      <c r="C1293" s="38"/>
      <c r="D1293" s="209" t="s">
        <v>245</v>
      </c>
      <c r="E1293" s="38"/>
      <c r="F1293" s="210" t="s">
        <v>1455</v>
      </c>
      <c r="G1293" s="38"/>
      <c r="H1293" s="38"/>
      <c r="I1293" s="118"/>
      <c r="J1293" s="38"/>
      <c r="K1293" s="38"/>
      <c r="L1293" s="41"/>
      <c r="M1293" s="211"/>
      <c r="N1293" s="212"/>
      <c r="O1293" s="66"/>
      <c r="P1293" s="66"/>
      <c r="Q1293" s="66"/>
      <c r="R1293" s="66"/>
      <c r="S1293" s="66"/>
      <c r="T1293" s="67"/>
      <c r="U1293" s="36"/>
      <c r="V1293" s="36"/>
      <c r="W1293" s="36"/>
      <c r="X1293" s="36"/>
      <c r="Y1293" s="36"/>
      <c r="Z1293" s="36"/>
      <c r="AA1293" s="36"/>
      <c r="AB1293" s="36"/>
      <c r="AC1293" s="36"/>
      <c r="AD1293" s="36"/>
      <c r="AE1293" s="36"/>
      <c r="AT1293" s="19" t="s">
        <v>245</v>
      </c>
      <c r="AU1293" s="19" t="s">
        <v>83</v>
      </c>
    </row>
    <row r="1294" spans="1:65" s="13" customFormat="1" ht="10.199999999999999">
      <c r="B1294" s="213"/>
      <c r="C1294" s="214"/>
      <c r="D1294" s="209" t="s">
        <v>247</v>
      </c>
      <c r="E1294" s="215" t="s">
        <v>20</v>
      </c>
      <c r="F1294" s="216" t="s">
        <v>1456</v>
      </c>
      <c r="G1294" s="214"/>
      <c r="H1294" s="215" t="s">
        <v>20</v>
      </c>
      <c r="I1294" s="217"/>
      <c r="J1294" s="214"/>
      <c r="K1294" s="214"/>
      <c r="L1294" s="218"/>
      <c r="M1294" s="219"/>
      <c r="N1294" s="220"/>
      <c r="O1294" s="220"/>
      <c r="P1294" s="220"/>
      <c r="Q1294" s="220"/>
      <c r="R1294" s="220"/>
      <c r="S1294" s="220"/>
      <c r="T1294" s="221"/>
      <c r="AT1294" s="222" t="s">
        <v>247</v>
      </c>
      <c r="AU1294" s="222" t="s">
        <v>83</v>
      </c>
      <c r="AV1294" s="13" t="s">
        <v>22</v>
      </c>
      <c r="AW1294" s="13" t="s">
        <v>37</v>
      </c>
      <c r="AX1294" s="13" t="s">
        <v>76</v>
      </c>
      <c r="AY1294" s="222" t="s">
        <v>236</v>
      </c>
    </row>
    <row r="1295" spans="1:65" s="13" customFormat="1" ht="10.199999999999999">
      <c r="B1295" s="213"/>
      <c r="C1295" s="214"/>
      <c r="D1295" s="209" t="s">
        <v>247</v>
      </c>
      <c r="E1295" s="215" t="s">
        <v>20</v>
      </c>
      <c r="F1295" s="216" t="s">
        <v>1457</v>
      </c>
      <c r="G1295" s="214"/>
      <c r="H1295" s="215" t="s">
        <v>20</v>
      </c>
      <c r="I1295" s="217"/>
      <c r="J1295" s="214"/>
      <c r="K1295" s="214"/>
      <c r="L1295" s="218"/>
      <c r="M1295" s="219"/>
      <c r="N1295" s="220"/>
      <c r="O1295" s="220"/>
      <c r="P1295" s="220"/>
      <c r="Q1295" s="220"/>
      <c r="R1295" s="220"/>
      <c r="S1295" s="220"/>
      <c r="T1295" s="221"/>
      <c r="AT1295" s="222" t="s">
        <v>247</v>
      </c>
      <c r="AU1295" s="222" t="s">
        <v>83</v>
      </c>
      <c r="AV1295" s="13" t="s">
        <v>22</v>
      </c>
      <c r="AW1295" s="13" t="s">
        <v>37</v>
      </c>
      <c r="AX1295" s="13" t="s">
        <v>76</v>
      </c>
      <c r="AY1295" s="222" t="s">
        <v>236</v>
      </c>
    </row>
    <row r="1296" spans="1:65" s="14" customFormat="1" ht="10.199999999999999">
      <c r="B1296" s="223"/>
      <c r="C1296" s="224"/>
      <c r="D1296" s="209" t="s">
        <v>247</v>
      </c>
      <c r="E1296" s="225" t="s">
        <v>20</v>
      </c>
      <c r="F1296" s="226" t="s">
        <v>1458</v>
      </c>
      <c r="G1296" s="224"/>
      <c r="H1296" s="227">
        <v>23.6</v>
      </c>
      <c r="I1296" s="228"/>
      <c r="J1296" s="224"/>
      <c r="K1296" s="224"/>
      <c r="L1296" s="229"/>
      <c r="M1296" s="230"/>
      <c r="N1296" s="231"/>
      <c r="O1296" s="231"/>
      <c r="P1296" s="231"/>
      <c r="Q1296" s="231"/>
      <c r="R1296" s="231"/>
      <c r="S1296" s="231"/>
      <c r="T1296" s="232"/>
      <c r="AT1296" s="233" t="s">
        <v>247</v>
      </c>
      <c r="AU1296" s="233" t="s">
        <v>83</v>
      </c>
      <c r="AV1296" s="14" t="s">
        <v>83</v>
      </c>
      <c r="AW1296" s="14" t="s">
        <v>37</v>
      </c>
      <c r="AX1296" s="14" t="s">
        <v>76</v>
      </c>
      <c r="AY1296" s="233" t="s">
        <v>236</v>
      </c>
    </row>
    <row r="1297" spans="1:65" s="14" customFormat="1" ht="10.199999999999999">
      <c r="B1297" s="223"/>
      <c r="C1297" s="224"/>
      <c r="D1297" s="209" t="s">
        <v>247</v>
      </c>
      <c r="E1297" s="225" t="s">
        <v>20</v>
      </c>
      <c r="F1297" s="226" t="s">
        <v>1459</v>
      </c>
      <c r="G1297" s="224"/>
      <c r="H1297" s="227">
        <v>6.3</v>
      </c>
      <c r="I1297" s="228"/>
      <c r="J1297" s="224"/>
      <c r="K1297" s="224"/>
      <c r="L1297" s="229"/>
      <c r="M1297" s="230"/>
      <c r="N1297" s="231"/>
      <c r="O1297" s="231"/>
      <c r="P1297" s="231"/>
      <c r="Q1297" s="231"/>
      <c r="R1297" s="231"/>
      <c r="S1297" s="231"/>
      <c r="T1297" s="232"/>
      <c r="AT1297" s="233" t="s">
        <v>247</v>
      </c>
      <c r="AU1297" s="233" t="s">
        <v>83</v>
      </c>
      <c r="AV1297" s="14" t="s">
        <v>83</v>
      </c>
      <c r="AW1297" s="14" t="s">
        <v>37</v>
      </c>
      <c r="AX1297" s="14" t="s">
        <v>76</v>
      </c>
      <c r="AY1297" s="233" t="s">
        <v>236</v>
      </c>
    </row>
    <row r="1298" spans="1:65" s="13" customFormat="1" ht="10.199999999999999">
      <c r="B1298" s="213"/>
      <c r="C1298" s="214"/>
      <c r="D1298" s="209" t="s">
        <v>247</v>
      </c>
      <c r="E1298" s="215" t="s">
        <v>20</v>
      </c>
      <c r="F1298" s="216" t="s">
        <v>1460</v>
      </c>
      <c r="G1298" s="214"/>
      <c r="H1298" s="215" t="s">
        <v>20</v>
      </c>
      <c r="I1298" s="217"/>
      <c r="J1298" s="214"/>
      <c r="K1298" s="214"/>
      <c r="L1298" s="218"/>
      <c r="M1298" s="219"/>
      <c r="N1298" s="220"/>
      <c r="O1298" s="220"/>
      <c r="P1298" s="220"/>
      <c r="Q1298" s="220"/>
      <c r="R1298" s="220"/>
      <c r="S1298" s="220"/>
      <c r="T1298" s="221"/>
      <c r="AT1298" s="222" t="s">
        <v>247</v>
      </c>
      <c r="AU1298" s="222" t="s">
        <v>83</v>
      </c>
      <c r="AV1298" s="13" t="s">
        <v>22</v>
      </c>
      <c r="AW1298" s="13" t="s">
        <v>37</v>
      </c>
      <c r="AX1298" s="13" t="s">
        <v>76</v>
      </c>
      <c r="AY1298" s="222" t="s">
        <v>236</v>
      </c>
    </row>
    <row r="1299" spans="1:65" s="14" customFormat="1" ht="10.199999999999999">
      <c r="B1299" s="223"/>
      <c r="C1299" s="224"/>
      <c r="D1299" s="209" t="s">
        <v>247</v>
      </c>
      <c r="E1299" s="225" t="s">
        <v>20</v>
      </c>
      <c r="F1299" s="226" t="s">
        <v>1461</v>
      </c>
      <c r="G1299" s="224"/>
      <c r="H1299" s="227">
        <v>16.100000000000001</v>
      </c>
      <c r="I1299" s="228"/>
      <c r="J1299" s="224"/>
      <c r="K1299" s="224"/>
      <c r="L1299" s="229"/>
      <c r="M1299" s="230"/>
      <c r="N1299" s="231"/>
      <c r="O1299" s="231"/>
      <c r="P1299" s="231"/>
      <c r="Q1299" s="231"/>
      <c r="R1299" s="231"/>
      <c r="S1299" s="231"/>
      <c r="T1299" s="232"/>
      <c r="AT1299" s="233" t="s">
        <v>247</v>
      </c>
      <c r="AU1299" s="233" t="s">
        <v>83</v>
      </c>
      <c r="AV1299" s="14" t="s">
        <v>83</v>
      </c>
      <c r="AW1299" s="14" t="s">
        <v>37</v>
      </c>
      <c r="AX1299" s="14" t="s">
        <v>76</v>
      </c>
      <c r="AY1299" s="233" t="s">
        <v>236</v>
      </c>
    </row>
    <row r="1300" spans="1:65" s="15" customFormat="1" ht="10.199999999999999">
      <c r="B1300" s="234"/>
      <c r="C1300" s="235"/>
      <c r="D1300" s="209" t="s">
        <v>247</v>
      </c>
      <c r="E1300" s="236" t="s">
        <v>185</v>
      </c>
      <c r="F1300" s="237" t="s">
        <v>306</v>
      </c>
      <c r="G1300" s="235"/>
      <c r="H1300" s="238">
        <v>46</v>
      </c>
      <c r="I1300" s="239"/>
      <c r="J1300" s="235"/>
      <c r="K1300" s="235"/>
      <c r="L1300" s="240"/>
      <c r="M1300" s="241"/>
      <c r="N1300" s="242"/>
      <c r="O1300" s="242"/>
      <c r="P1300" s="242"/>
      <c r="Q1300" s="242"/>
      <c r="R1300" s="242"/>
      <c r="S1300" s="242"/>
      <c r="T1300" s="243"/>
      <c r="AT1300" s="244" t="s">
        <v>247</v>
      </c>
      <c r="AU1300" s="244" t="s">
        <v>83</v>
      </c>
      <c r="AV1300" s="15" t="s">
        <v>254</v>
      </c>
      <c r="AW1300" s="15" t="s">
        <v>37</v>
      </c>
      <c r="AX1300" s="15" t="s">
        <v>76</v>
      </c>
      <c r="AY1300" s="244" t="s">
        <v>236</v>
      </c>
    </row>
    <row r="1301" spans="1:65" s="16" customFormat="1" ht="10.199999999999999">
      <c r="B1301" s="245"/>
      <c r="C1301" s="246"/>
      <c r="D1301" s="209" t="s">
        <v>247</v>
      </c>
      <c r="E1301" s="247" t="s">
        <v>20</v>
      </c>
      <c r="F1301" s="248" t="s">
        <v>309</v>
      </c>
      <c r="G1301" s="246"/>
      <c r="H1301" s="249">
        <v>46</v>
      </c>
      <c r="I1301" s="250"/>
      <c r="J1301" s="246"/>
      <c r="K1301" s="246"/>
      <c r="L1301" s="251"/>
      <c r="M1301" s="252"/>
      <c r="N1301" s="253"/>
      <c r="O1301" s="253"/>
      <c r="P1301" s="253"/>
      <c r="Q1301" s="253"/>
      <c r="R1301" s="253"/>
      <c r="S1301" s="253"/>
      <c r="T1301" s="254"/>
      <c r="AT1301" s="255" t="s">
        <v>247</v>
      </c>
      <c r="AU1301" s="255" t="s">
        <v>83</v>
      </c>
      <c r="AV1301" s="16" t="s">
        <v>243</v>
      </c>
      <c r="AW1301" s="16" t="s">
        <v>37</v>
      </c>
      <c r="AX1301" s="16" t="s">
        <v>22</v>
      </c>
      <c r="AY1301" s="255" t="s">
        <v>236</v>
      </c>
    </row>
    <row r="1302" spans="1:65" s="2" customFormat="1" ht="22.8">
      <c r="A1302" s="36"/>
      <c r="B1302" s="37"/>
      <c r="C1302" s="196" t="s">
        <v>1462</v>
      </c>
      <c r="D1302" s="196" t="s">
        <v>238</v>
      </c>
      <c r="E1302" s="197" t="s">
        <v>1463</v>
      </c>
      <c r="F1302" s="198" t="s">
        <v>1464</v>
      </c>
      <c r="G1302" s="199" t="s">
        <v>328</v>
      </c>
      <c r="H1302" s="200">
        <v>140.30000000000001</v>
      </c>
      <c r="I1302" s="201"/>
      <c r="J1302" s="202">
        <f>ROUND(I1302*H1302,2)</f>
        <v>0</v>
      </c>
      <c r="K1302" s="198" t="s">
        <v>242</v>
      </c>
      <c r="L1302" s="41"/>
      <c r="M1302" s="203" t="s">
        <v>20</v>
      </c>
      <c r="N1302" s="204" t="s">
        <v>47</v>
      </c>
      <c r="O1302" s="66"/>
      <c r="P1302" s="205">
        <f>O1302*H1302</f>
        <v>0</v>
      </c>
      <c r="Q1302" s="205">
        <v>1.2588719999999999E-2</v>
      </c>
      <c r="R1302" s="205">
        <f>Q1302*H1302</f>
        <v>1.766197416</v>
      </c>
      <c r="S1302" s="205">
        <v>0</v>
      </c>
      <c r="T1302" s="206">
        <f>S1302*H1302</f>
        <v>0</v>
      </c>
      <c r="U1302" s="36"/>
      <c r="V1302" s="36"/>
      <c r="W1302" s="36"/>
      <c r="X1302" s="36"/>
      <c r="Y1302" s="36"/>
      <c r="Z1302" s="36"/>
      <c r="AA1302" s="36"/>
      <c r="AB1302" s="36"/>
      <c r="AC1302" s="36"/>
      <c r="AD1302" s="36"/>
      <c r="AE1302" s="36"/>
      <c r="AR1302" s="207" t="s">
        <v>336</v>
      </c>
      <c r="AT1302" s="207" t="s">
        <v>238</v>
      </c>
      <c r="AU1302" s="207" t="s">
        <v>83</v>
      </c>
      <c r="AY1302" s="19" t="s">
        <v>236</v>
      </c>
      <c r="BE1302" s="208">
        <f>IF(N1302="základní",J1302,0)</f>
        <v>0</v>
      </c>
      <c r="BF1302" s="208">
        <f>IF(N1302="snížená",J1302,0)</f>
        <v>0</v>
      </c>
      <c r="BG1302" s="208">
        <f>IF(N1302="zákl. přenesená",J1302,0)</f>
        <v>0</v>
      </c>
      <c r="BH1302" s="208">
        <f>IF(N1302="sníž. přenesená",J1302,0)</f>
        <v>0</v>
      </c>
      <c r="BI1302" s="208">
        <f>IF(N1302="nulová",J1302,0)</f>
        <v>0</v>
      </c>
      <c r="BJ1302" s="19" t="s">
        <v>22</v>
      </c>
      <c r="BK1302" s="208">
        <f>ROUND(I1302*H1302,2)</f>
        <v>0</v>
      </c>
      <c r="BL1302" s="19" t="s">
        <v>336</v>
      </c>
      <c r="BM1302" s="207" t="s">
        <v>1465</v>
      </c>
    </row>
    <row r="1303" spans="1:65" s="2" customFormat="1" ht="96">
      <c r="A1303" s="36"/>
      <c r="B1303" s="37"/>
      <c r="C1303" s="38"/>
      <c r="D1303" s="209" t="s">
        <v>245</v>
      </c>
      <c r="E1303" s="38"/>
      <c r="F1303" s="210" t="s">
        <v>1455</v>
      </c>
      <c r="G1303" s="38"/>
      <c r="H1303" s="38"/>
      <c r="I1303" s="118"/>
      <c r="J1303" s="38"/>
      <c r="K1303" s="38"/>
      <c r="L1303" s="41"/>
      <c r="M1303" s="211"/>
      <c r="N1303" s="212"/>
      <c r="O1303" s="66"/>
      <c r="P1303" s="66"/>
      <c r="Q1303" s="66"/>
      <c r="R1303" s="66"/>
      <c r="S1303" s="66"/>
      <c r="T1303" s="67"/>
      <c r="U1303" s="36"/>
      <c r="V1303" s="36"/>
      <c r="W1303" s="36"/>
      <c r="X1303" s="36"/>
      <c r="Y1303" s="36"/>
      <c r="Z1303" s="36"/>
      <c r="AA1303" s="36"/>
      <c r="AB1303" s="36"/>
      <c r="AC1303" s="36"/>
      <c r="AD1303" s="36"/>
      <c r="AE1303" s="36"/>
      <c r="AT1303" s="19" t="s">
        <v>245</v>
      </c>
      <c r="AU1303" s="19" t="s">
        <v>83</v>
      </c>
    </row>
    <row r="1304" spans="1:65" s="13" customFormat="1" ht="10.199999999999999">
      <c r="B1304" s="213"/>
      <c r="C1304" s="214"/>
      <c r="D1304" s="209" t="s">
        <v>247</v>
      </c>
      <c r="E1304" s="215" t="s">
        <v>20</v>
      </c>
      <c r="F1304" s="216" t="s">
        <v>1466</v>
      </c>
      <c r="G1304" s="214"/>
      <c r="H1304" s="215" t="s">
        <v>20</v>
      </c>
      <c r="I1304" s="217"/>
      <c r="J1304" s="214"/>
      <c r="K1304" s="214"/>
      <c r="L1304" s="218"/>
      <c r="M1304" s="219"/>
      <c r="N1304" s="220"/>
      <c r="O1304" s="220"/>
      <c r="P1304" s="220"/>
      <c r="Q1304" s="220"/>
      <c r="R1304" s="220"/>
      <c r="S1304" s="220"/>
      <c r="T1304" s="221"/>
      <c r="AT1304" s="222" t="s">
        <v>247</v>
      </c>
      <c r="AU1304" s="222" t="s">
        <v>83</v>
      </c>
      <c r="AV1304" s="13" t="s">
        <v>22</v>
      </c>
      <c r="AW1304" s="13" t="s">
        <v>37</v>
      </c>
      <c r="AX1304" s="13" t="s">
        <v>76</v>
      </c>
      <c r="AY1304" s="222" t="s">
        <v>236</v>
      </c>
    </row>
    <row r="1305" spans="1:65" s="13" customFormat="1" ht="10.199999999999999">
      <c r="B1305" s="213"/>
      <c r="C1305" s="214"/>
      <c r="D1305" s="209" t="s">
        <v>247</v>
      </c>
      <c r="E1305" s="215" t="s">
        <v>20</v>
      </c>
      <c r="F1305" s="216" t="s">
        <v>1457</v>
      </c>
      <c r="G1305" s="214"/>
      <c r="H1305" s="215" t="s">
        <v>20</v>
      </c>
      <c r="I1305" s="217"/>
      <c r="J1305" s="214"/>
      <c r="K1305" s="214"/>
      <c r="L1305" s="218"/>
      <c r="M1305" s="219"/>
      <c r="N1305" s="220"/>
      <c r="O1305" s="220"/>
      <c r="P1305" s="220"/>
      <c r="Q1305" s="220"/>
      <c r="R1305" s="220"/>
      <c r="S1305" s="220"/>
      <c r="T1305" s="221"/>
      <c r="AT1305" s="222" t="s">
        <v>247</v>
      </c>
      <c r="AU1305" s="222" t="s">
        <v>83</v>
      </c>
      <c r="AV1305" s="13" t="s">
        <v>22</v>
      </c>
      <c r="AW1305" s="13" t="s">
        <v>37</v>
      </c>
      <c r="AX1305" s="13" t="s">
        <v>76</v>
      </c>
      <c r="AY1305" s="222" t="s">
        <v>236</v>
      </c>
    </row>
    <row r="1306" spans="1:65" s="14" customFormat="1" ht="10.199999999999999">
      <c r="B1306" s="223"/>
      <c r="C1306" s="224"/>
      <c r="D1306" s="209" t="s">
        <v>247</v>
      </c>
      <c r="E1306" s="225" t="s">
        <v>20</v>
      </c>
      <c r="F1306" s="226" t="s">
        <v>1467</v>
      </c>
      <c r="G1306" s="224"/>
      <c r="H1306" s="227">
        <v>15.8</v>
      </c>
      <c r="I1306" s="228"/>
      <c r="J1306" s="224"/>
      <c r="K1306" s="224"/>
      <c r="L1306" s="229"/>
      <c r="M1306" s="230"/>
      <c r="N1306" s="231"/>
      <c r="O1306" s="231"/>
      <c r="P1306" s="231"/>
      <c r="Q1306" s="231"/>
      <c r="R1306" s="231"/>
      <c r="S1306" s="231"/>
      <c r="T1306" s="232"/>
      <c r="AT1306" s="233" t="s">
        <v>247</v>
      </c>
      <c r="AU1306" s="233" t="s">
        <v>83</v>
      </c>
      <c r="AV1306" s="14" t="s">
        <v>83</v>
      </c>
      <c r="AW1306" s="14" t="s">
        <v>37</v>
      </c>
      <c r="AX1306" s="14" t="s">
        <v>76</v>
      </c>
      <c r="AY1306" s="233" t="s">
        <v>236</v>
      </c>
    </row>
    <row r="1307" spans="1:65" s="14" customFormat="1" ht="10.199999999999999">
      <c r="B1307" s="223"/>
      <c r="C1307" s="224"/>
      <c r="D1307" s="209" t="s">
        <v>247</v>
      </c>
      <c r="E1307" s="225" t="s">
        <v>20</v>
      </c>
      <c r="F1307" s="226" t="s">
        <v>1468</v>
      </c>
      <c r="G1307" s="224"/>
      <c r="H1307" s="227">
        <v>11.7</v>
      </c>
      <c r="I1307" s="228"/>
      <c r="J1307" s="224"/>
      <c r="K1307" s="224"/>
      <c r="L1307" s="229"/>
      <c r="M1307" s="230"/>
      <c r="N1307" s="231"/>
      <c r="O1307" s="231"/>
      <c r="P1307" s="231"/>
      <c r="Q1307" s="231"/>
      <c r="R1307" s="231"/>
      <c r="S1307" s="231"/>
      <c r="T1307" s="232"/>
      <c r="AT1307" s="233" t="s">
        <v>247</v>
      </c>
      <c r="AU1307" s="233" t="s">
        <v>83</v>
      </c>
      <c r="AV1307" s="14" t="s">
        <v>83</v>
      </c>
      <c r="AW1307" s="14" t="s">
        <v>37</v>
      </c>
      <c r="AX1307" s="14" t="s">
        <v>76</v>
      </c>
      <c r="AY1307" s="233" t="s">
        <v>236</v>
      </c>
    </row>
    <row r="1308" spans="1:65" s="14" customFormat="1" ht="10.199999999999999">
      <c r="B1308" s="223"/>
      <c r="C1308" s="224"/>
      <c r="D1308" s="209" t="s">
        <v>247</v>
      </c>
      <c r="E1308" s="225" t="s">
        <v>20</v>
      </c>
      <c r="F1308" s="226" t="s">
        <v>1469</v>
      </c>
      <c r="G1308" s="224"/>
      <c r="H1308" s="227">
        <v>61.3</v>
      </c>
      <c r="I1308" s="228"/>
      <c r="J1308" s="224"/>
      <c r="K1308" s="224"/>
      <c r="L1308" s="229"/>
      <c r="M1308" s="230"/>
      <c r="N1308" s="231"/>
      <c r="O1308" s="231"/>
      <c r="P1308" s="231"/>
      <c r="Q1308" s="231"/>
      <c r="R1308" s="231"/>
      <c r="S1308" s="231"/>
      <c r="T1308" s="232"/>
      <c r="AT1308" s="233" t="s">
        <v>247</v>
      </c>
      <c r="AU1308" s="233" t="s">
        <v>83</v>
      </c>
      <c r="AV1308" s="14" t="s">
        <v>83</v>
      </c>
      <c r="AW1308" s="14" t="s">
        <v>37</v>
      </c>
      <c r="AX1308" s="14" t="s">
        <v>76</v>
      </c>
      <c r="AY1308" s="233" t="s">
        <v>236</v>
      </c>
    </row>
    <row r="1309" spans="1:65" s="13" customFormat="1" ht="10.199999999999999">
      <c r="B1309" s="213"/>
      <c r="C1309" s="214"/>
      <c r="D1309" s="209" t="s">
        <v>247</v>
      </c>
      <c r="E1309" s="215" t="s">
        <v>20</v>
      </c>
      <c r="F1309" s="216" t="s">
        <v>1460</v>
      </c>
      <c r="G1309" s="214"/>
      <c r="H1309" s="215" t="s">
        <v>20</v>
      </c>
      <c r="I1309" s="217"/>
      <c r="J1309" s="214"/>
      <c r="K1309" s="214"/>
      <c r="L1309" s="218"/>
      <c r="M1309" s="219"/>
      <c r="N1309" s="220"/>
      <c r="O1309" s="220"/>
      <c r="P1309" s="220"/>
      <c r="Q1309" s="220"/>
      <c r="R1309" s="220"/>
      <c r="S1309" s="220"/>
      <c r="T1309" s="221"/>
      <c r="AT1309" s="222" t="s">
        <v>247</v>
      </c>
      <c r="AU1309" s="222" t="s">
        <v>83</v>
      </c>
      <c r="AV1309" s="13" t="s">
        <v>22</v>
      </c>
      <c r="AW1309" s="13" t="s">
        <v>37</v>
      </c>
      <c r="AX1309" s="13" t="s">
        <v>76</v>
      </c>
      <c r="AY1309" s="222" t="s">
        <v>236</v>
      </c>
    </row>
    <row r="1310" spans="1:65" s="14" customFormat="1" ht="10.199999999999999">
      <c r="B1310" s="223"/>
      <c r="C1310" s="224"/>
      <c r="D1310" s="209" t="s">
        <v>247</v>
      </c>
      <c r="E1310" s="225" t="s">
        <v>20</v>
      </c>
      <c r="F1310" s="226" t="s">
        <v>1470</v>
      </c>
      <c r="G1310" s="224"/>
      <c r="H1310" s="227">
        <v>12.1</v>
      </c>
      <c r="I1310" s="228"/>
      <c r="J1310" s="224"/>
      <c r="K1310" s="224"/>
      <c r="L1310" s="229"/>
      <c r="M1310" s="230"/>
      <c r="N1310" s="231"/>
      <c r="O1310" s="231"/>
      <c r="P1310" s="231"/>
      <c r="Q1310" s="231"/>
      <c r="R1310" s="231"/>
      <c r="S1310" s="231"/>
      <c r="T1310" s="232"/>
      <c r="AT1310" s="233" t="s">
        <v>247</v>
      </c>
      <c r="AU1310" s="233" t="s">
        <v>83</v>
      </c>
      <c r="AV1310" s="14" t="s">
        <v>83</v>
      </c>
      <c r="AW1310" s="14" t="s">
        <v>37</v>
      </c>
      <c r="AX1310" s="14" t="s">
        <v>76</v>
      </c>
      <c r="AY1310" s="233" t="s">
        <v>236</v>
      </c>
    </row>
    <row r="1311" spans="1:65" s="14" customFormat="1" ht="10.199999999999999">
      <c r="B1311" s="223"/>
      <c r="C1311" s="224"/>
      <c r="D1311" s="209" t="s">
        <v>247</v>
      </c>
      <c r="E1311" s="225" t="s">
        <v>20</v>
      </c>
      <c r="F1311" s="226" t="s">
        <v>1302</v>
      </c>
      <c r="G1311" s="224"/>
      <c r="H1311" s="227">
        <v>10.5</v>
      </c>
      <c r="I1311" s="228"/>
      <c r="J1311" s="224"/>
      <c r="K1311" s="224"/>
      <c r="L1311" s="229"/>
      <c r="M1311" s="230"/>
      <c r="N1311" s="231"/>
      <c r="O1311" s="231"/>
      <c r="P1311" s="231"/>
      <c r="Q1311" s="231"/>
      <c r="R1311" s="231"/>
      <c r="S1311" s="231"/>
      <c r="T1311" s="232"/>
      <c r="AT1311" s="233" t="s">
        <v>247</v>
      </c>
      <c r="AU1311" s="233" t="s">
        <v>83</v>
      </c>
      <c r="AV1311" s="14" t="s">
        <v>83</v>
      </c>
      <c r="AW1311" s="14" t="s">
        <v>37</v>
      </c>
      <c r="AX1311" s="14" t="s">
        <v>76</v>
      </c>
      <c r="AY1311" s="233" t="s">
        <v>236</v>
      </c>
    </row>
    <row r="1312" spans="1:65" s="14" customFormat="1" ht="10.199999999999999">
      <c r="B1312" s="223"/>
      <c r="C1312" s="224"/>
      <c r="D1312" s="209" t="s">
        <v>247</v>
      </c>
      <c r="E1312" s="225" t="s">
        <v>20</v>
      </c>
      <c r="F1312" s="226" t="s">
        <v>1471</v>
      </c>
      <c r="G1312" s="224"/>
      <c r="H1312" s="227">
        <v>28.9</v>
      </c>
      <c r="I1312" s="228"/>
      <c r="J1312" s="224"/>
      <c r="K1312" s="224"/>
      <c r="L1312" s="229"/>
      <c r="M1312" s="230"/>
      <c r="N1312" s="231"/>
      <c r="O1312" s="231"/>
      <c r="P1312" s="231"/>
      <c r="Q1312" s="231"/>
      <c r="R1312" s="231"/>
      <c r="S1312" s="231"/>
      <c r="T1312" s="232"/>
      <c r="AT1312" s="233" t="s">
        <v>247</v>
      </c>
      <c r="AU1312" s="233" t="s">
        <v>83</v>
      </c>
      <c r="AV1312" s="14" t="s">
        <v>83</v>
      </c>
      <c r="AW1312" s="14" t="s">
        <v>37</v>
      </c>
      <c r="AX1312" s="14" t="s">
        <v>76</v>
      </c>
      <c r="AY1312" s="233" t="s">
        <v>236</v>
      </c>
    </row>
    <row r="1313" spans="1:65" s="15" customFormat="1" ht="10.199999999999999">
      <c r="B1313" s="234"/>
      <c r="C1313" s="235"/>
      <c r="D1313" s="209" t="s">
        <v>247</v>
      </c>
      <c r="E1313" s="236" t="s">
        <v>187</v>
      </c>
      <c r="F1313" s="237" t="s">
        <v>306</v>
      </c>
      <c r="G1313" s="235"/>
      <c r="H1313" s="238">
        <v>140.30000000000001</v>
      </c>
      <c r="I1313" s="239"/>
      <c r="J1313" s="235"/>
      <c r="K1313" s="235"/>
      <c r="L1313" s="240"/>
      <c r="M1313" s="241"/>
      <c r="N1313" s="242"/>
      <c r="O1313" s="242"/>
      <c r="P1313" s="242"/>
      <c r="Q1313" s="242"/>
      <c r="R1313" s="242"/>
      <c r="S1313" s="242"/>
      <c r="T1313" s="243"/>
      <c r="AT1313" s="244" t="s">
        <v>247</v>
      </c>
      <c r="AU1313" s="244" t="s">
        <v>83</v>
      </c>
      <c r="AV1313" s="15" t="s">
        <v>254</v>
      </c>
      <c r="AW1313" s="15" t="s">
        <v>37</v>
      </c>
      <c r="AX1313" s="15" t="s">
        <v>76</v>
      </c>
      <c r="AY1313" s="244" t="s">
        <v>236</v>
      </c>
    </row>
    <row r="1314" spans="1:65" s="16" customFormat="1" ht="10.199999999999999">
      <c r="B1314" s="245"/>
      <c r="C1314" s="246"/>
      <c r="D1314" s="209" t="s">
        <v>247</v>
      </c>
      <c r="E1314" s="247" t="s">
        <v>20</v>
      </c>
      <c r="F1314" s="248" t="s">
        <v>309</v>
      </c>
      <c r="G1314" s="246"/>
      <c r="H1314" s="249">
        <v>140.30000000000001</v>
      </c>
      <c r="I1314" s="250"/>
      <c r="J1314" s="246"/>
      <c r="K1314" s="246"/>
      <c r="L1314" s="251"/>
      <c r="M1314" s="252"/>
      <c r="N1314" s="253"/>
      <c r="O1314" s="253"/>
      <c r="P1314" s="253"/>
      <c r="Q1314" s="253"/>
      <c r="R1314" s="253"/>
      <c r="S1314" s="253"/>
      <c r="T1314" s="254"/>
      <c r="AT1314" s="255" t="s">
        <v>247</v>
      </c>
      <c r="AU1314" s="255" t="s">
        <v>83</v>
      </c>
      <c r="AV1314" s="16" t="s">
        <v>243</v>
      </c>
      <c r="AW1314" s="16" t="s">
        <v>37</v>
      </c>
      <c r="AX1314" s="16" t="s">
        <v>22</v>
      </c>
      <c r="AY1314" s="255" t="s">
        <v>236</v>
      </c>
    </row>
    <row r="1315" spans="1:65" s="2" customFormat="1" ht="22.8">
      <c r="A1315" s="36"/>
      <c r="B1315" s="37"/>
      <c r="C1315" s="196" t="s">
        <v>1472</v>
      </c>
      <c r="D1315" s="196" t="s">
        <v>238</v>
      </c>
      <c r="E1315" s="197" t="s">
        <v>1473</v>
      </c>
      <c r="F1315" s="198" t="s">
        <v>1474</v>
      </c>
      <c r="G1315" s="199" t="s">
        <v>463</v>
      </c>
      <c r="H1315" s="200">
        <v>195</v>
      </c>
      <c r="I1315" s="201"/>
      <c r="J1315" s="202">
        <f>ROUND(I1315*H1315,2)</f>
        <v>0</v>
      </c>
      <c r="K1315" s="198" t="s">
        <v>20</v>
      </c>
      <c r="L1315" s="41"/>
      <c r="M1315" s="203" t="s">
        <v>20</v>
      </c>
      <c r="N1315" s="204" t="s">
        <v>47</v>
      </c>
      <c r="O1315" s="66"/>
      <c r="P1315" s="205">
        <f>O1315*H1315</f>
        <v>0</v>
      </c>
      <c r="Q1315" s="205">
        <v>2.5999999999999998E-4</v>
      </c>
      <c r="R1315" s="205">
        <f>Q1315*H1315</f>
        <v>5.0699999999999995E-2</v>
      </c>
      <c r="S1315" s="205">
        <v>0</v>
      </c>
      <c r="T1315" s="206">
        <f>S1315*H1315</f>
        <v>0</v>
      </c>
      <c r="U1315" s="36"/>
      <c r="V1315" s="36"/>
      <c r="W1315" s="36"/>
      <c r="X1315" s="36"/>
      <c r="Y1315" s="36"/>
      <c r="Z1315" s="36"/>
      <c r="AA1315" s="36"/>
      <c r="AB1315" s="36"/>
      <c r="AC1315" s="36"/>
      <c r="AD1315" s="36"/>
      <c r="AE1315" s="36"/>
      <c r="AR1315" s="207" t="s">
        <v>336</v>
      </c>
      <c r="AT1315" s="207" t="s">
        <v>238</v>
      </c>
      <c r="AU1315" s="207" t="s">
        <v>83</v>
      </c>
      <c r="AY1315" s="19" t="s">
        <v>236</v>
      </c>
      <c r="BE1315" s="208">
        <f>IF(N1315="základní",J1315,0)</f>
        <v>0</v>
      </c>
      <c r="BF1315" s="208">
        <f>IF(N1315="snížená",J1315,0)</f>
        <v>0</v>
      </c>
      <c r="BG1315" s="208">
        <f>IF(N1315="zákl. přenesená",J1315,0)</f>
        <v>0</v>
      </c>
      <c r="BH1315" s="208">
        <f>IF(N1315="sníž. přenesená",J1315,0)</f>
        <v>0</v>
      </c>
      <c r="BI1315" s="208">
        <f>IF(N1315="nulová",J1315,0)</f>
        <v>0</v>
      </c>
      <c r="BJ1315" s="19" t="s">
        <v>22</v>
      </c>
      <c r="BK1315" s="208">
        <f>ROUND(I1315*H1315,2)</f>
        <v>0</v>
      </c>
      <c r="BL1315" s="19" t="s">
        <v>336</v>
      </c>
      <c r="BM1315" s="207" t="s">
        <v>1475</v>
      </c>
    </row>
    <row r="1316" spans="1:65" s="2" customFormat="1" ht="124.8">
      <c r="A1316" s="36"/>
      <c r="B1316" s="37"/>
      <c r="C1316" s="38"/>
      <c r="D1316" s="209" t="s">
        <v>245</v>
      </c>
      <c r="E1316" s="38"/>
      <c r="F1316" s="210" t="s">
        <v>1476</v>
      </c>
      <c r="G1316" s="38"/>
      <c r="H1316" s="38"/>
      <c r="I1316" s="118"/>
      <c r="J1316" s="38"/>
      <c r="K1316" s="38"/>
      <c r="L1316" s="41"/>
      <c r="M1316" s="211"/>
      <c r="N1316" s="212"/>
      <c r="O1316" s="66"/>
      <c r="P1316" s="66"/>
      <c r="Q1316" s="66"/>
      <c r="R1316" s="66"/>
      <c r="S1316" s="66"/>
      <c r="T1316" s="67"/>
      <c r="U1316" s="36"/>
      <c r="V1316" s="36"/>
      <c r="W1316" s="36"/>
      <c r="X1316" s="36"/>
      <c r="Y1316" s="36"/>
      <c r="Z1316" s="36"/>
      <c r="AA1316" s="36"/>
      <c r="AB1316" s="36"/>
      <c r="AC1316" s="36"/>
      <c r="AD1316" s="36"/>
      <c r="AE1316" s="36"/>
      <c r="AT1316" s="19" t="s">
        <v>245</v>
      </c>
      <c r="AU1316" s="19" t="s">
        <v>83</v>
      </c>
    </row>
    <row r="1317" spans="1:65" s="2" customFormat="1" ht="22.8">
      <c r="A1317" s="36"/>
      <c r="B1317" s="37"/>
      <c r="C1317" s="196" t="s">
        <v>1477</v>
      </c>
      <c r="D1317" s="196" t="s">
        <v>238</v>
      </c>
      <c r="E1317" s="197" t="s">
        <v>1478</v>
      </c>
      <c r="F1317" s="198" t="s">
        <v>1479</v>
      </c>
      <c r="G1317" s="199" t="s">
        <v>328</v>
      </c>
      <c r="H1317" s="200">
        <v>186.3</v>
      </c>
      <c r="I1317" s="201"/>
      <c r="J1317" s="202">
        <f>ROUND(I1317*H1317,2)</f>
        <v>0</v>
      </c>
      <c r="K1317" s="198" t="s">
        <v>242</v>
      </c>
      <c r="L1317" s="41"/>
      <c r="M1317" s="203" t="s">
        <v>20</v>
      </c>
      <c r="N1317" s="204" t="s">
        <v>47</v>
      </c>
      <c r="O1317" s="66"/>
      <c r="P1317" s="205">
        <f>O1317*H1317</f>
        <v>0</v>
      </c>
      <c r="Q1317" s="205">
        <v>1E-4</v>
      </c>
      <c r="R1317" s="205">
        <f>Q1317*H1317</f>
        <v>1.8630000000000001E-2</v>
      </c>
      <c r="S1317" s="205">
        <v>0</v>
      </c>
      <c r="T1317" s="206">
        <f>S1317*H1317</f>
        <v>0</v>
      </c>
      <c r="U1317" s="36"/>
      <c r="V1317" s="36"/>
      <c r="W1317" s="36"/>
      <c r="X1317" s="36"/>
      <c r="Y1317" s="36"/>
      <c r="Z1317" s="36"/>
      <c r="AA1317" s="36"/>
      <c r="AB1317" s="36"/>
      <c r="AC1317" s="36"/>
      <c r="AD1317" s="36"/>
      <c r="AE1317" s="36"/>
      <c r="AR1317" s="207" t="s">
        <v>336</v>
      </c>
      <c r="AT1317" s="207" t="s">
        <v>238</v>
      </c>
      <c r="AU1317" s="207" t="s">
        <v>83</v>
      </c>
      <c r="AY1317" s="19" t="s">
        <v>236</v>
      </c>
      <c r="BE1317" s="208">
        <f>IF(N1317="základní",J1317,0)</f>
        <v>0</v>
      </c>
      <c r="BF1317" s="208">
        <f>IF(N1317="snížená",J1317,0)</f>
        <v>0</v>
      </c>
      <c r="BG1317" s="208">
        <f>IF(N1317="zákl. přenesená",J1317,0)</f>
        <v>0</v>
      </c>
      <c r="BH1317" s="208">
        <f>IF(N1317="sníž. přenesená",J1317,0)</f>
        <v>0</v>
      </c>
      <c r="BI1317" s="208">
        <f>IF(N1317="nulová",J1317,0)</f>
        <v>0</v>
      </c>
      <c r="BJ1317" s="19" t="s">
        <v>22</v>
      </c>
      <c r="BK1317" s="208">
        <f>ROUND(I1317*H1317,2)</f>
        <v>0</v>
      </c>
      <c r="BL1317" s="19" t="s">
        <v>336</v>
      </c>
      <c r="BM1317" s="207" t="s">
        <v>1480</v>
      </c>
    </row>
    <row r="1318" spans="1:65" s="2" customFormat="1" ht="96">
      <c r="A1318" s="36"/>
      <c r="B1318" s="37"/>
      <c r="C1318" s="38"/>
      <c r="D1318" s="209" t="s">
        <v>245</v>
      </c>
      <c r="E1318" s="38"/>
      <c r="F1318" s="210" t="s">
        <v>1455</v>
      </c>
      <c r="G1318" s="38"/>
      <c r="H1318" s="38"/>
      <c r="I1318" s="118"/>
      <c r="J1318" s="38"/>
      <c r="K1318" s="38"/>
      <c r="L1318" s="41"/>
      <c r="M1318" s="211"/>
      <c r="N1318" s="212"/>
      <c r="O1318" s="66"/>
      <c r="P1318" s="66"/>
      <c r="Q1318" s="66"/>
      <c r="R1318" s="66"/>
      <c r="S1318" s="66"/>
      <c r="T1318" s="67"/>
      <c r="U1318" s="36"/>
      <c r="V1318" s="36"/>
      <c r="W1318" s="36"/>
      <c r="X1318" s="36"/>
      <c r="Y1318" s="36"/>
      <c r="Z1318" s="36"/>
      <c r="AA1318" s="36"/>
      <c r="AB1318" s="36"/>
      <c r="AC1318" s="36"/>
      <c r="AD1318" s="36"/>
      <c r="AE1318" s="36"/>
      <c r="AT1318" s="19" t="s">
        <v>245</v>
      </c>
      <c r="AU1318" s="19" t="s">
        <v>83</v>
      </c>
    </row>
    <row r="1319" spans="1:65" s="14" customFormat="1" ht="10.199999999999999">
      <c r="B1319" s="223"/>
      <c r="C1319" s="224"/>
      <c r="D1319" s="209" t="s">
        <v>247</v>
      </c>
      <c r="E1319" s="225" t="s">
        <v>20</v>
      </c>
      <c r="F1319" s="226" t="s">
        <v>185</v>
      </c>
      <c r="G1319" s="224"/>
      <c r="H1319" s="227">
        <v>46</v>
      </c>
      <c r="I1319" s="228"/>
      <c r="J1319" s="224"/>
      <c r="K1319" s="224"/>
      <c r="L1319" s="229"/>
      <c r="M1319" s="230"/>
      <c r="N1319" s="231"/>
      <c r="O1319" s="231"/>
      <c r="P1319" s="231"/>
      <c r="Q1319" s="231"/>
      <c r="R1319" s="231"/>
      <c r="S1319" s="231"/>
      <c r="T1319" s="232"/>
      <c r="AT1319" s="233" t="s">
        <v>247</v>
      </c>
      <c r="AU1319" s="233" t="s">
        <v>83</v>
      </c>
      <c r="AV1319" s="14" t="s">
        <v>83</v>
      </c>
      <c r="AW1319" s="14" t="s">
        <v>37</v>
      </c>
      <c r="AX1319" s="14" t="s">
        <v>76</v>
      </c>
      <c r="AY1319" s="233" t="s">
        <v>236</v>
      </c>
    </row>
    <row r="1320" spans="1:65" s="14" customFormat="1" ht="10.199999999999999">
      <c r="B1320" s="223"/>
      <c r="C1320" s="224"/>
      <c r="D1320" s="209" t="s">
        <v>247</v>
      </c>
      <c r="E1320" s="225" t="s">
        <v>20</v>
      </c>
      <c r="F1320" s="226" t="s">
        <v>187</v>
      </c>
      <c r="G1320" s="224"/>
      <c r="H1320" s="227">
        <v>140.30000000000001</v>
      </c>
      <c r="I1320" s="228"/>
      <c r="J1320" s="224"/>
      <c r="K1320" s="224"/>
      <c r="L1320" s="229"/>
      <c r="M1320" s="230"/>
      <c r="N1320" s="231"/>
      <c r="O1320" s="231"/>
      <c r="P1320" s="231"/>
      <c r="Q1320" s="231"/>
      <c r="R1320" s="231"/>
      <c r="S1320" s="231"/>
      <c r="T1320" s="232"/>
      <c r="AT1320" s="233" t="s">
        <v>247</v>
      </c>
      <c r="AU1320" s="233" t="s">
        <v>83</v>
      </c>
      <c r="AV1320" s="14" t="s">
        <v>83</v>
      </c>
      <c r="AW1320" s="14" t="s">
        <v>37</v>
      </c>
      <c r="AX1320" s="14" t="s">
        <v>76</v>
      </c>
      <c r="AY1320" s="233" t="s">
        <v>236</v>
      </c>
    </row>
    <row r="1321" spans="1:65" s="16" customFormat="1" ht="10.199999999999999">
      <c r="B1321" s="245"/>
      <c r="C1321" s="246"/>
      <c r="D1321" s="209" t="s">
        <v>247</v>
      </c>
      <c r="E1321" s="247" t="s">
        <v>20</v>
      </c>
      <c r="F1321" s="248" t="s">
        <v>309</v>
      </c>
      <c r="G1321" s="246"/>
      <c r="H1321" s="249">
        <v>186.3</v>
      </c>
      <c r="I1321" s="250"/>
      <c r="J1321" s="246"/>
      <c r="K1321" s="246"/>
      <c r="L1321" s="251"/>
      <c r="M1321" s="252"/>
      <c r="N1321" s="253"/>
      <c r="O1321" s="253"/>
      <c r="P1321" s="253"/>
      <c r="Q1321" s="253"/>
      <c r="R1321" s="253"/>
      <c r="S1321" s="253"/>
      <c r="T1321" s="254"/>
      <c r="AT1321" s="255" t="s">
        <v>247</v>
      </c>
      <c r="AU1321" s="255" t="s">
        <v>83</v>
      </c>
      <c r="AV1321" s="16" t="s">
        <v>243</v>
      </c>
      <c r="AW1321" s="16" t="s">
        <v>37</v>
      </c>
      <c r="AX1321" s="16" t="s">
        <v>22</v>
      </c>
      <c r="AY1321" s="255" t="s">
        <v>236</v>
      </c>
    </row>
    <row r="1322" spans="1:65" s="2" customFormat="1" ht="22.8">
      <c r="A1322" s="36"/>
      <c r="B1322" s="37"/>
      <c r="C1322" s="196" t="s">
        <v>1481</v>
      </c>
      <c r="D1322" s="196" t="s">
        <v>238</v>
      </c>
      <c r="E1322" s="197" t="s">
        <v>1482</v>
      </c>
      <c r="F1322" s="198" t="s">
        <v>1483</v>
      </c>
      <c r="G1322" s="199" t="s">
        <v>328</v>
      </c>
      <c r="H1322" s="200">
        <v>186.3</v>
      </c>
      <c r="I1322" s="201"/>
      <c r="J1322" s="202">
        <f>ROUND(I1322*H1322,2)</f>
        <v>0</v>
      </c>
      <c r="K1322" s="198" t="s">
        <v>242</v>
      </c>
      <c r="L1322" s="41"/>
      <c r="M1322" s="203" t="s">
        <v>20</v>
      </c>
      <c r="N1322" s="204" t="s">
        <v>47</v>
      </c>
      <c r="O1322" s="66"/>
      <c r="P1322" s="205">
        <f>O1322*H1322</f>
        <v>0</v>
      </c>
      <c r="Q1322" s="205">
        <v>1.54E-4</v>
      </c>
      <c r="R1322" s="205">
        <f>Q1322*H1322</f>
        <v>2.8690200000000003E-2</v>
      </c>
      <c r="S1322" s="205">
        <v>0</v>
      </c>
      <c r="T1322" s="206">
        <f>S1322*H1322</f>
        <v>0</v>
      </c>
      <c r="U1322" s="36"/>
      <c r="V1322" s="36"/>
      <c r="W1322" s="36"/>
      <c r="X1322" s="36"/>
      <c r="Y1322" s="36"/>
      <c r="Z1322" s="36"/>
      <c r="AA1322" s="36"/>
      <c r="AB1322" s="36"/>
      <c r="AC1322" s="36"/>
      <c r="AD1322" s="36"/>
      <c r="AE1322" s="36"/>
      <c r="AR1322" s="207" t="s">
        <v>336</v>
      </c>
      <c r="AT1322" s="207" t="s">
        <v>238</v>
      </c>
      <c r="AU1322" s="207" t="s">
        <v>83</v>
      </c>
      <c r="AY1322" s="19" t="s">
        <v>236</v>
      </c>
      <c r="BE1322" s="208">
        <f>IF(N1322="základní",J1322,0)</f>
        <v>0</v>
      </c>
      <c r="BF1322" s="208">
        <f>IF(N1322="snížená",J1322,0)</f>
        <v>0</v>
      </c>
      <c r="BG1322" s="208">
        <f>IF(N1322="zákl. přenesená",J1322,0)</f>
        <v>0</v>
      </c>
      <c r="BH1322" s="208">
        <f>IF(N1322="sníž. přenesená",J1322,0)</f>
        <v>0</v>
      </c>
      <c r="BI1322" s="208">
        <f>IF(N1322="nulová",J1322,0)</f>
        <v>0</v>
      </c>
      <c r="BJ1322" s="19" t="s">
        <v>22</v>
      </c>
      <c r="BK1322" s="208">
        <f>ROUND(I1322*H1322,2)</f>
        <v>0</v>
      </c>
      <c r="BL1322" s="19" t="s">
        <v>336</v>
      </c>
      <c r="BM1322" s="207" t="s">
        <v>1484</v>
      </c>
    </row>
    <row r="1323" spans="1:65" s="2" customFormat="1" ht="96">
      <c r="A1323" s="36"/>
      <c r="B1323" s="37"/>
      <c r="C1323" s="38"/>
      <c r="D1323" s="209" t="s">
        <v>245</v>
      </c>
      <c r="E1323" s="38"/>
      <c r="F1323" s="210" t="s">
        <v>1455</v>
      </c>
      <c r="G1323" s="38"/>
      <c r="H1323" s="38"/>
      <c r="I1323" s="118"/>
      <c r="J1323" s="38"/>
      <c r="K1323" s="38"/>
      <c r="L1323" s="41"/>
      <c r="M1323" s="211"/>
      <c r="N1323" s="212"/>
      <c r="O1323" s="66"/>
      <c r="P1323" s="66"/>
      <c r="Q1323" s="66"/>
      <c r="R1323" s="66"/>
      <c r="S1323" s="66"/>
      <c r="T1323" s="67"/>
      <c r="U1323" s="36"/>
      <c r="V1323" s="36"/>
      <c r="W1323" s="36"/>
      <c r="X1323" s="36"/>
      <c r="Y1323" s="36"/>
      <c r="Z1323" s="36"/>
      <c r="AA1323" s="36"/>
      <c r="AB1323" s="36"/>
      <c r="AC1323" s="36"/>
      <c r="AD1323" s="36"/>
      <c r="AE1323" s="36"/>
      <c r="AT1323" s="19" t="s">
        <v>245</v>
      </c>
      <c r="AU1323" s="19" t="s">
        <v>83</v>
      </c>
    </row>
    <row r="1324" spans="1:65" s="14" customFormat="1" ht="10.199999999999999">
      <c r="B1324" s="223"/>
      <c r="C1324" s="224"/>
      <c r="D1324" s="209" t="s">
        <v>247</v>
      </c>
      <c r="E1324" s="225" t="s">
        <v>20</v>
      </c>
      <c r="F1324" s="226" t="s">
        <v>185</v>
      </c>
      <c r="G1324" s="224"/>
      <c r="H1324" s="227">
        <v>46</v>
      </c>
      <c r="I1324" s="228"/>
      <c r="J1324" s="224"/>
      <c r="K1324" s="224"/>
      <c r="L1324" s="229"/>
      <c r="M1324" s="230"/>
      <c r="N1324" s="231"/>
      <c r="O1324" s="231"/>
      <c r="P1324" s="231"/>
      <c r="Q1324" s="231"/>
      <c r="R1324" s="231"/>
      <c r="S1324" s="231"/>
      <c r="T1324" s="232"/>
      <c r="AT1324" s="233" t="s">
        <v>247</v>
      </c>
      <c r="AU1324" s="233" t="s">
        <v>83</v>
      </c>
      <c r="AV1324" s="14" t="s">
        <v>83</v>
      </c>
      <c r="AW1324" s="14" t="s">
        <v>37</v>
      </c>
      <c r="AX1324" s="14" t="s">
        <v>76</v>
      </c>
      <c r="AY1324" s="233" t="s">
        <v>236</v>
      </c>
    </row>
    <row r="1325" spans="1:65" s="14" customFormat="1" ht="10.199999999999999">
      <c r="B1325" s="223"/>
      <c r="C1325" s="224"/>
      <c r="D1325" s="209" t="s">
        <v>247</v>
      </c>
      <c r="E1325" s="225" t="s">
        <v>20</v>
      </c>
      <c r="F1325" s="226" t="s">
        <v>187</v>
      </c>
      <c r="G1325" s="224"/>
      <c r="H1325" s="227">
        <v>140.30000000000001</v>
      </c>
      <c r="I1325" s="228"/>
      <c r="J1325" s="224"/>
      <c r="K1325" s="224"/>
      <c r="L1325" s="229"/>
      <c r="M1325" s="230"/>
      <c r="N1325" s="231"/>
      <c r="O1325" s="231"/>
      <c r="P1325" s="231"/>
      <c r="Q1325" s="231"/>
      <c r="R1325" s="231"/>
      <c r="S1325" s="231"/>
      <c r="T1325" s="232"/>
      <c r="AT1325" s="233" t="s">
        <v>247</v>
      </c>
      <c r="AU1325" s="233" t="s">
        <v>83</v>
      </c>
      <c r="AV1325" s="14" t="s">
        <v>83</v>
      </c>
      <c r="AW1325" s="14" t="s">
        <v>37</v>
      </c>
      <c r="AX1325" s="14" t="s">
        <v>76</v>
      </c>
      <c r="AY1325" s="233" t="s">
        <v>236</v>
      </c>
    </row>
    <row r="1326" spans="1:65" s="16" customFormat="1" ht="10.199999999999999">
      <c r="B1326" s="245"/>
      <c r="C1326" s="246"/>
      <c r="D1326" s="209" t="s">
        <v>247</v>
      </c>
      <c r="E1326" s="247" t="s">
        <v>20</v>
      </c>
      <c r="F1326" s="248" t="s">
        <v>309</v>
      </c>
      <c r="G1326" s="246"/>
      <c r="H1326" s="249">
        <v>186.3</v>
      </c>
      <c r="I1326" s="250"/>
      <c r="J1326" s="246"/>
      <c r="K1326" s="246"/>
      <c r="L1326" s="251"/>
      <c r="M1326" s="252"/>
      <c r="N1326" s="253"/>
      <c r="O1326" s="253"/>
      <c r="P1326" s="253"/>
      <c r="Q1326" s="253"/>
      <c r="R1326" s="253"/>
      <c r="S1326" s="253"/>
      <c r="T1326" s="254"/>
      <c r="AT1326" s="255" t="s">
        <v>247</v>
      </c>
      <c r="AU1326" s="255" t="s">
        <v>83</v>
      </c>
      <c r="AV1326" s="16" t="s">
        <v>243</v>
      </c>
      <c r="AW1326" s="16" t="s">
        <v>37</v>
      </c>
      <c r="AX1326" s="16" t="s">
        <v>22</v>
      </c>
      <c r="AY1326" s="255" t="s">
        <v>236</v>
      </c>
    </row>
    <row r="1327" spans="1:65" s="2" customFormat="1" ht="22.8">
      <c r="A1327" s="36"/>
      <c r="B1327" s="37"/>
      <c r="C1327" s="196" t="s">
        <v>1485</v>
      </c>
      <c r="D1327" s="196" t="s">
        <v>238</v>
      </c>
      <c r="E1327" s="197" t="s">
        <v>1486</v>
      </c>
      <c r="F1327" s="198" t="s">
        <v>1487</v>
      </c>
      <c r="G1327" s="199" t="s">
        <v>328</v>
      </c>
      <c r="H1327" s="200">
        <v>186.3</v>
      </c>
      <c r="I1327" s="201"/>
      <c r="J1327" s="202">
        <f>ROUND(I1327*H1327,2)</f>
        <v>0</v>
      </c>
      <c r="K1327" s="198" t="s">
        <v>242</v>
      </c>
      <c r="L1327" s="41"/>
      <c r="M1327" s="203" t="s">
        <v>20</v>
      </c>
      <c r="N1327" s="204" t="s">
        <v>47</v>
      </c>
      <c r="O1327" s="66"/>
      <c r="P1327" s="205">
        <f>O1327*H1327</f>
        <v>0</v>
      </c>
      <c r="Q1327" s="205">
        <v>6.9999999999999999E-4</v>
      </c>
      <c r="R1327" s="205">
        <f>Q1327*H1327</f>
        <v>0.13041</v>
      </c>
      <c r="S1327" s="205">
        <v>0</v>
      </c>
      <c r="T1327" s="206">
        <f>S1327*H1327</f>
        <v>0</v>
      </c>
      <c r="U1327" s="36"/>
      <c r="V1327" s="36"/>
      <c r="W1327" s="36"/>
      <c r="X1327" s="36"/>
      <c r="Y1327" s="36"/>
      <c r="Z1327" s="36"/>
      <c r="AA1327" s="36"/>
      <c r="AB1327" s="36"/>
      <c r="AC1327" s="36"/>
      <c r="AD1327" s="36"/>
      <c r="AE1327" s="36"/>
      <c r="AR1327" s="207" t="s">
        <v>336</v>
      </c>
      <c r="AT1327" s="207" t="s">
        <v>238</v>
      </c>
      <c r="AU1327" s="207" t="s">
        <v>83</v>
      </c>
      <c r="AY1327" s="19" t="s">
        <v>236</v>
      </c>
      <c r="BE1327" s="208">
        <f>IF(N1327="základní",J1327,0)</f>
        <v>0</v>
      </c>
      <c r="BF1327" s="208">
        <f>IF(N1327="snížená",J1327,0)</f>
        <v>0</v>
      </c>
      <c r="BG1327" s="208">
        <f>IF(N1327="zákl. přenesená",J1327,0)</f>
        <v>0</v>
      </c>
      <c r="BH1327" s="208">
        <f>IF(N1327="sníž. přenesená",J1327,0)</f>
        <v>0</v>
      </c>
      <c r="BI1327" s="208">
        <f>IF(N1327="nulová",J1327,0)</f>
        <v>0</v>
      </c>
      <c r="BJ1327" s="19" t="s">
        <v>22</v>
      </c>
      <c r="BK1327" s="208">
        <f>ROUND(I1327*H1327,2)</f>
        <v>0</v>
      </c>
      <c r="BL1327" s="19" t="s">
        <v>336</v>
      </c>
      <c r="BM1327" s="207" t="s">
        <v>1488</v>
      </c>
    </row>
    <row r="1328" spans="1:65" s="2" customFormat="1" ht="96">
      <c r="A1328" s="36"/>
      <c r="B1328" s="37"/>
      <c r="C1328" s="38"/>
      <c r="D1328" s="209" t="s">
        <v>245</v>
      </c>
      <c r="E1328" s="38"/>
      <c r="F1328" s="210" t="s">
        <v>1455</v>
      </c>
      <c r="G1328" s="38"/>
      <c r="H1328" s="38"/>
      <c r="I1328" s="118"/>
      <c r="J1328" s="38"/>
      <c r="K1328" s="38"/>
      <c r="L1328" s="41"/>
      <c r="M1328" s="211"/>
      <c r="N1328" s="212"/>
      <c r="O1328" s="66"/>
      <c r="P1328" s="66"/>
      <c r="Q1328" s="66"/>
      <c r="R1328" s="66"/>
      <c r="S1328" s="66"/>
      <c r="T1328" s="67"/>
      <c r="U1328" s="36"/>
      <c r="V1328" s="36"/>
      <c r="W1328" s="36"/>
      <c r="X1328" s="36"/>
      <c r="Y1328" s="36"/>
      <c r="Z1328" s="36"/>
      <c r="AA1328" s="36"/>
      <c r="AB1328" s="36"/>
      <c r="AC1328" s="36"/>
      <c r="AD1328" s="36"/>
      <c r="AE1328" s="36"/>
      <c r="AT1328" s="19" t="s">
        <v>245</v>
      </c>
      <c r="AU1328" s="19" t="s">
        <v>83</v>
      </c>
    </row>
    <row r="1329" spans="1:65" s="14" customFormat="1" ht="10.199999999999999">
      <c r="B1329" s="223"/>
      <c r="C1329" s="224"/>
      <c r="D1329" s="209" t="s">
        <v>247</v>
      </c>
      <c r="E1329" s="225" t="s">
        <v>20</v>
      </c>
      <c r="F1329" s="226" t="s">
        <v>185</v>
      </c>
      <c r="G1329" s="224"/>
      <c r="H1329" s="227">
        <v>46</v>
      </c>
      <c r="I1329" s="228"/>
      <c r="J1329" s="224"/>
      <c r="K1329" s="224"/>
      <c r="L1329" s="229"/>
      <c r="M1329" s="230"/>
      <c r="N1329" s="231"/>
      <c r="O1329" s="231"/>
      <c r="P1329" s="231"/>
      <c r="Q1329" s="231"/>
      <c r="R1329" s="231"/>
      <c r="S1329" s="231"/>
      <c r="T1329" s="232"/>
      <c r="AT1329" s="233" t="s">
        <v>247</v>
      </c>
      <c r="AU1329" s="233" t="s">
        <v>83</v>
      </c>
      <c r="AV1329" s="14" t="s">
        <v>83</v>
      </c>
      <c r="AW1329" s="14" t="s">
        <v>37</v>
      </c>
      <c r="AX1329" s="14" t="s">
        <v>76</v>
      </c>
      <c r="AY1329" s="233" t="s">
        <v>236</v>
      </c>
    </row>
    <row r="1330" spans="1:65" s="14" customFormat="1" ht="10.199999999999999">
      <c r="B1330" s="223"/>
      <c r="C1330" s="224"/>
      <c r="D1330" s="209" t="s">
        <v>247</v>
      </c>
      <c r="E1330" s="225" t="s">
        <v>20</v>
      </c>
      <c r="F1330" s="226" t="s">
        <v>187</v>
      </c>
      <c r="G1330" s="224"/>
      <c r="H1330" s="227">
        <v>140.30000000000001</v>
      </c>
      <c r="I1330" s="228"/>
      <c r="J1330" s="224"/>
      <c r="K1330" s="224"/>
      <c r="L1330" s="229"/>
      <c r="M1330" s="230"/>
      <c r="N1330" s="231"/>
      <c r="O1330" s="231"/>
      <c r="P1330" s="231"/>
      <c r="Q1330" s="231"/>
      <c r="R1330" s="231"/>
      <c r="S1330" s="231"/>
      <c r="T1330" s="232"/>
      <c r="AT1330" s="233" t="s">
        <v>247</v>
      </c>
      <c r="AU1330" s="233" t="s">
        <v>83</v>
      </c>
      <c r="AV1330" s="14" t="s">
        <v>83</v>
      </c>
      <c r="AW1330" s="14" t="s">
        <v>37</v>
      </c>
      <c r="AX1330" s="14" t="s">
        <v>76</v>
      </c>
      <c r="AY1330" s="233" t="s">
        <v>236</v>
      </c>
    </row>
    <row r="1331" spans="1:65" s="16" customFormat="1" ht="10.199999999999999">
      <c r="B1331" s="245"/>
      <c r="C1331" s="246"/>
      <c r="D1331" s="209" t="s">
        <v>247</v>
      </c>
      <c r="E1331" s="247" t="s">
        <v>20</v>
      </c>
      <c r="F1331" s="248" t="s">
        <v>309</v>
      </c>
      <c r="G1331" s="246"/>
      <c r="H1331" s="249">
        <v>186.3</v>
      </c>
      <c r="I1331" s="250"/>
      <c r="J1331" s="246"/>
      <c r="K1331" s="246"/>
      <c r="L1331" s="251"/>
      <c r="M1331" s="252"/>
      <c r="N1331" s="253"/>
      <c r="O1331" s="253"/>
      <c r="P1331" s="253"/>
      <c r="Q1331" s="253"/>
      <c r="R1331" s="253"/>
      <c r="S1331" s="253"/>
      <c r="T1331" s="254"/>
      <c r="AT1331" s="255" t="s">
        <v>247</v>
      </c>
      <c r="AU1331" s="255" t="s">
        <v>83</v>
      </c>
      <c r="AV1331" s="16" t="s">
        <v>243</v>
      </c>
      <c r="AW1331" s="16" t="s">
        <v>37</v>
      </c>
      <c r="AX1331" s="16" t="s">
        <v>22</v>
      </c>
      <c r="AY1331" s="255" t="s">
        <v>236</v>
      </c>
    </row>
    <row r="1332" spans="1:65" s="2" customFormat="1" ht="34.200000000000003">
      <c r="A1332" s="36"/>
      <c r="B1332" s="37"/>
      <c r="C1332" s="196" t="s">
        <v>1489</v>
      </c>
      <c r="D1332" s="196" t="s">
        <v>238</v>
      </c>
      <c r="E1332" s="197" t="s">
        <v>1490</v>
      </c>
      <c r="F1332" s="198" t="s">
        <v>1491</v>
      </c>
      <c r="G1332" s="199" t="s">
        <v>463</v>
      </c>
      <c r="H1332" s="200">
        <v>36.700000000000003</v>
      </c>
      <c r="I1332" s="201"/>
      <c r="J1332" s="202">
        <f>ROUND(I1332*H1332,2)</f>
        <v>0</v>
      </c>
      <c r="K1332" s="198" t="s">
        <v>242</v>
      </c>
      <c r="L1332" s="41"/>
      <c r="M1332" s="203" t="s">
        <v>20</v>
      </c>
      <c r="N1332" s="204" t="s">
        <v>47</v>
      </c>
      <c r="O1332" s="66"/>
      <c r="P1332" s="205">
        <f>O1332*H1332</f>
        <v>0</v>
      </c>
      <c r="Q1332" s="205">
        <v>1.4864799999999999E-2</v>
      </c>
      <c r="R1332" s="205">
        <f>Q1332*H1332</f>
        <v>0.54553815999999999</v>
      </c>
      <c r="S1332" s="205">
        <v>0</v>
      </c>
      <c r="T1332" s="206">
        <f>S1332*H1332</f>
        <v>0</v>
      </c>
      <c r="U1332" s="36"/>
      <c r="V1332" s="36"/>
      <c r="W1332" s="36"/>
      <c r="X1332" s="36"/>
      <c r="Y1332" s="36"/>
      <c r="Z1332" s="36"/>
      <c r="AA1332" s="36"/>
      <c r="AB1332" s="36"/>
      <c r="AC1332" s="36"/>
      <c r="AD1332" s="36"/>
      <c r="AE1332" s="36"/>
      <c r="AR1332" s="207" t="s">
        <v>336</v>
      </c>
      <c r="AT1332" s="207" t="s">
        <v>238</v>
      </c>
      <c r="AU1332" s="207" t="s">
        <v>83</v>
      </c>
      <c r="AY1332" s="19" t="s">
        <v>236</v>
      </c>
      <c r="BE1332" s="208">
        <f>IF(N1332="základní",J1332,0)</f>
        <v>0</v>
      </c>
      <c r="BF1332" s="208">
        <f>IF(N1332="snížená",J1332,0)</f>
        <v>0</v>
      </c>
      <c r="BG1332" s="208">
        <f>IF(N1332="zákl. přenesená",J1332,0)</f>
        <v>0</v>
      </c>
      <c r="BH1332" s="208">
        <f>IF(N1332="sníž. přenesená",J1332,0)</f>
        <v>0</v>
      </c>
      <c r="BI1332" s="208">
        <f>IF(N1332="nulová",J1332,0)</f>
        <v>0</v>
      </c>
      <c r="BJ1332" s="19" t="s">
        <v>22</v>
      </c>
      <c r="BK1332" s="208">
        <f>ROUND(I1332*H1332,2)</f>
        <v>0</v>
      </c>
      <c r="BL1332" s="19" t="s">
        <v>336</v>
      </c>
      <c r="BM1332" s="207" t="s">
        <v>1492</v>
      </c>
    </row>
    <row r="1333" spans="1:65" s="2" customFormat="1" ht="86.4">
      <c r="A1333" s="36"/>
      <c r="B1333" s="37"/>
      <c r="C1333" s="38"/>
      <c r="D1333" s="209" t="s">
        <v>245</v>
      </c>
      <c r="E1333" s="38"/>
      <c r="F1333" s="210" t="s">
        <v>1493</v>
      </c>
      <c r="G1333" s="38"/>
      <c r="H1333" s="38"/>
      <c r="I1333" s="118"/>
      <c r="J1333" s="38"/>
      <c r="K1333" s="38"/>
      <c r="L1333" s="41"/>
      <c r="M1333" s="211"/>
      <c r="N1333" s="212"/>
      <c r="O1333" s="66"/>
      <c r="P1333" s="66"/>
      <c r="Q1333" s="66"/>
      <c r="R1333" s="66"/>
      <c r="S1333" s="66"/>
      <c r="T1333" s="67"/>
      <c r="U1333" s="36"/>
      <c r="V1333" s="36"/>
      <c r="W1333" s="36"/>
      <c r="X1333" s="36"/>
      <c r="Y1333" s="36"/>
      <c r="Z1333" s="36"/>
      <c r="AA1333" s="36"/>
      <c r="AB1333" s="36"/>
      <c r="AC1333" s="36"/>
      <c r="AD1333" s="36"/>
      <c r="AE1333" s="36"/>
      <c r="AT1333" s="19" t="s">
        <v>245</v>
      </c>
      <c r="AU1333" s="19" t="s">
        <v>83</v>
      </c>
    </row>
    <row r="1334" spans="1:65" s="13" customFormat="1" ht="10.199999999999999">
      <c r="B1334" s="213"/>
      <c r="C1334" s="214"/>
      <c r="D1334" s="209" t="s">
        <v>247</v>
      </c>
      <c r="E1334" s="215" t="s">
        <v>20</v>
      </c>
      <c r="F1334" s="216" t="s">
        <v>848</v>
      </c>
      <c r="G1334" s="214"/>
      <c r="H1334" s="215" t="s">
        <v>20</v>
      </c>
      <c r="I1334" s="217"/>
      <c r="J1334" s="214"/>
      <c r="K1334" s="214"/>
      <c r="L1334" s="218"/>
      <c r="M1334" s="219"/>
      <c r="N1334" s="220"/>
      <c r="O1334" s="220"/>
      <c r="P1334" s="220"/>
      <c r="Q1334" s="220"/>
      <c r="R1334" s="220"/>
      <c r="S1334" s="220"/>
      <c r="T1334" s="221"/>
      <c r="AT1334" s="222" t="s">
        <v>247</v>
      </c>
      <c r="AU1334" s="222" t="s">
        <v>83</v>
      </c>
      <c r="AV1334" s="13" t="s">
        <v>22</v>
      </c>
      <c r="AW1334" s="13" t="s">
        <v>37</v>
      </c>
      <c r="AX1334" s="13" t="s">
        <v>76</v>
      </c>
      <c r="AY1334" s="222" t="s">
        <v>236</v>
      </c>
    </row>
    <row r="1335" spans="1:65" s="14" customFormat="1" ht="10.199999999999999">
      <c r="B1335" s="223"/>
      <c r="C1335" s="224"/>
      <c r="D1335" s="209" t="s">
        <v>247</v>
      </c>
      <c r="E1335" s="225" t="s">
        <v>20</v>
      </c>
      <c r="F1335" s="226" t="s">
        <v>1494</v>
      </c>
      <c r="G1335" s="224"/>
      <c r="H1335" s="227">
        <v>36.700000000000003</v>
      </c>
      <c r="I1335" s="228"/>
      <c r="J1335" s="224"/>
      <c r="K1335" s="224"/>
      <c r="L1335" s="229"/>
      <c r="M1335" s="230"/>
      <c r="N1335" s="231"/>
      <c r="O1335" s="231"/>
      <c r="P1335" s="231"/>
      <c r="Q1335" s="231"/>
      <c r="R1335" s="231"/>
      <c r="S1335" s="231"/>
      <c r="T1335" s="232"/>
      <c r="AT1335" s="233" t="s">
        <v>247</v>
      </c>
      <c r="AU1335" s="233" t="s">
        <v>83</v>
      </c>
      <c r="AV1335" s="14" t="s">
        <v>83</v>
      </c>
      <c r="AW1335" s="14" t="s">
        <v>37</v>
      </c>
      <c r="AX1335" s="14" t="s">
        <v>22</v>
      </c>
      <c r="AY1335" s="233" t="s">
        <v>236</v>
      </c>
    </row>
    <row r="1336" spans="1:65" s="2" customFormat="1" ht="22.8">
      <c r="A1336" s="36"/>
      <c r="B1336" s="37"/>
      <c r="C1336" s="196" t="s">
        <v>1495</v>
      </c>
      <c r="D1336" s="196" t="s">
        <v>238</v>
      </c>
      <c r="E1336" s="197" t="s">
        <v>1496</v>
      </c>
      <c r="F1336" s="198" t="s">
        <v>1497</v>
      </c>
      <c r="G1336" s="199" t="s">
        <v>328</v>
      </c>
      <c r="H1336" s="200">
        <v>58.8</v>
      </c>
      <c r="I1336" s="201"/>
      <c r="J1336" s="202">
        <f>ROUND(I1336*H1336,2)</f>
        <v>0</v>
      </c>
      <c r="K1336" s="198" t="s">
        <v>242</v>
      </c>
      <c r="L1336" s="41"/>
      <c r="M1336" s="203" t="s">
        <v>20</v>
      </c>
      <c r="N1336" s="204" t="s">
        <v>47</v>
      </c>
      <c r="O1336" s="66"/>
      <c r="P1336" s="205">
        <f>O1336*H1336</f>
        <v>0</v>
      </c>
      <c r="Q1336" s="205">
        <v>2.6161500000000001E-2</v>
      </c>
      <c r="R1336" s="205">
        <f>Q1336*H1336</f>
        <v>1.5382962</v>
      </c>
      <c r="S1336" s="205">
        <v>0</v>
      </c>
      <c r="T1336" s="206">
        <f>S1336*H1336</f>
        <v>0</v>
      </c>
      <c r="U1336" s="36"/>
      <c r="V1336" s="36"/>
      <c r="W1336" s="36"/>
      <c r="X1336" s="36"/>
      <c r="Y1336" s="36"/>
      <c r="Z1336" s="36"/>
      <c r="AA1336" s="36"/>
      <c r="AB1336" s="36"/>
      <c r="AC1336" s="36"/>
      <c r="AD1336" s="36"/>
      <c r="AE1336" s="36"/>
      <c r="AR1336" s="207" t="s">
        <v>336</v>
      </c>
      <c r="AT1336" s="207" t="s">
        <v>238</v>
      </c>
      <c r="AU1336" s="207" t="s">
        <v>83</v>
      </c>
      <c r="AY1336" s="19" t="s">
        <v>236</v>
      </c>
      <c r="BE1336" s="208">
        <f>IF(N1336="základní",J1336,0)</f>
        <v>0</v>
      </c>
      <c r="BF1336" s="208">
        <f>IF(N1336="snížená",J1336,0)</f>
        <v>0</v>
      </c>
      <c r="BG1336" s="208">
        <f>IF(N1336="zákl. přenesená",J1336,0)</f>
        <v>0</v>
      </c>
      <c r="BH1336" s="208">
        <f>IF(N1336="sníž. přenesená",J1336,0)</f>
        <v>0</v>
      </c>
      <c r="BI1336" s="208">
        <f>IF(N1336="nulová",J1336,0)</f>
        <v>0</v>
      </c>
      <c r="BJ1336" s="19" t="s">
        <v>22</v>
      </c>
      <c r="BK1336" s="208">
        <f>ROUND(I1336*H1336,2)</f>
        <v>0</v>
      </c>
      <c r="BL1336" s="19" t="s">
        <v>336</v>
      </c>
      <c r="BM1336" s="207" t="s">
        <v>1498</v>
      </c>
    </row>
    <row r="1337" spans="1:65" s="2" customFormat="1" ht="86.4">
      <c r="A1337" s="36"/>
      <c r="B1337" s="37"/>
      <c r="C1337" s="38"/>
      <c r="D1337" s="209" t="s">
        <v>245</v>
      </c>
      <c r="E1337" s="38"/>
      <c r="F1337" s="210" t="s">
        <v>1493</v>
      </c>
      <c r="G1337" s="38"/>
      <c r="H1337" s="38"/>
      <c r="I1337" s="118"/>
      <c r="J1337" s="38"/>
      <c r="K1337" s="38"/>
      <c r="L1337" s="41"/>
      <c r="M1337" s="211"/>
      <c r="N1337" s="212"/>
      <c r="O1337" s="66"/>
      <c r="P1337" s="66"/>
      <c r="Q1337" s="66"/>
      <c r="R1337" s="66"/>
      <c r="S1337" s="66"/>
      <c r="T1337" s="67"/>
      <c r="U1337" s="36"/>
      <c r="V1337" s="36"/>
      <c r="W1337" s="36"/>
      <c r="X1337" s="36"/>
      <c r="Y1337" s="36"/>
      <c r="Z1337" s="36"/>
      <c r="AA1337" s="36"/>
      <c r="AB1337" s="36"/>
      <c r="AC1337" s="36"/>
      <c r="AD1337" s="36"/>
      <c r="AE1337" s="36"/>
      <c r="AT1337" s="19" t="s">
        <v>245</v>
      </c>
      <c r="AU1337" s="19" t="s">
        <v>83</v>
      </c>
    </row>
    <row r="1338" spans="1:65" s="13" customFormat="1" ht="10.199999999999999">
      <c r="B1338" s="213"/>
      <c r="C1338" s="214"/>
      <c r="D1338" s="209" t="s">
        <v>247</v>
      </c>
      <c r="E1338" s="215" t="s">
        <v>20</v>
      </c>
      <c r="F1338" s="216" t="s">
        <v>1499</v>
      </c>
      <c r="G1338" s="214"/>
      <c r="H1338" s="215" t="s">
        <v>20</v>
      </c>
      <c r="I1338" s="217"/>
      <c r="J1338" s="214"/>
      <c r="K1338" s="214"/>
      <c r="L1338" s="218"/>
      <c r="M1338" s="219"/>
      <c r="N1338" s="220"/>
      <c r="O1338" s="220"/>
      <c r="P1338" s="220"/>
      <c r="Q1338" s="220"/>
      <c r="R1338" s="220"/>
      <c r="S1338" s="220"/>
      <c r="T1338" s="221"/>
      <c r="AT1338" s="222" t="s">
        <v>247</v>
      </c>
      <c r="AU1338" s="222" t="s">
        <v>83</v>
      </c>
      <c r="AV1338" s="13" t="s">
        <v>22</v>
      </c>
      <c r="AW1338" s="13" t="s">
        <v>37</v>
      </c>
      <c r="AX1338" s="13" t="s">
        <v>76</v>
      </c>
      <c r="AY1338" s="222" t="s">
        <v>236</v>
      </c>
    </row>
    <row r="1339" spans="1:65" s="14" customFormat="1" ht="10.199999999999999">
      <c r="B1339" s="223"/>
      <c r="C1339" s="224"/>
      <c r="D1339" s="209" t="s">
        <v>247</v>
      </c>
      <c r="E1339" s="225" t="s">
        <v>20</v>
      </c>
      <c r="F1339" s="226" t="s">
        <v>1500</v>
      </c>
      <c r="G1339" s="224"/>
      <c r="H1339" s="227">
        <v>58.8</v>
      </c>
      <c r="I1339" s="228"/>
      <c r="J1339" s="224"/>
      <c r="K1339" s="224"/>
      <c r="L1339" s="229"/>
      <c r="M1339" s="230"/>
      <c r="N1339" s="231"/>
      <c r="O1339" s="231"/>
      <c r="P1339" s="231"/>
      <c r="Q1339" s="231"/>
      <c r="R1339" s="231"/>
      <c r="S1339" s="231"/>
      <c r="T1339" s="232"/>
      <c r="AT1339" s="233" t="s">
        <v>247</v>
      </c>
      <c r="AU1339" s="233" t="s">
        <v>83</v>
      </c>
      <c r="AV1339" s="14" t="s">
        <v>83</v>
      </c>
      <c r="AW1339" s="14" t="s">
        <v>37</v>
      </c>
      <c r="AX1339" s="14" t="s">
        <v>22</v>
      </c>
      <c r="AY1339" s="233" t="s">
        <v>236</v>
      </c>
    </row>
    <row r="1340" spans="1:65" s="2" customFormat="1" ht="22.8">
      <c r="A1340" s="36"/>
      <c r="B1340" s="37"/>
      <c r="C1340" s="196" t="s">
        <v>1501</v>
      </c>
      <c r="D1340" s="196" t="s">
        <v>238</v>
      </c>
      <c r="E1340" s="197" t="s">
        <v>1502</v>
      </c>
      <c r="F1340" s="198" t="s">
        <v>1503</v>
      </c>
      <c r="G1340" s="199" t="s">
        <v>290</v>
      </c>
      <c r="H1340" s="200">
        <v>12</v>
      </c>
      <c r="I1340" s="201"/>
      <c r="J1340" s="202">
        <f>ROUND(I1340*H1340,2)</f>
        <v>0</v>
      </c>
      <c r="K1340" s="198" t="s">
        <v>242</v>
      </c>
      <c r="L1340" s="41"/>
      <c r="M1340" s="203" t="s">
        <v>20</v>
      </c>
      <c r="N1340" s="204" t="s">
        <v>47</v>
      </c>
      <c r="O1340" s="66"/>
      <c r="P1340" s="205">
        <f>O1340*H1340</f>
        <v>0</v>
      </c>
      <c r="Q1340" s="205">
        <v>2.5999999999999998E-5</v>
      </c>
      <c r="R1340" s="205">
        <f>Q1340*H1340</f>
        <v>3.1199999999999999E-4</v>
      </c>
      <c r="S1340" s="205">
        <v>0</v>
      </c>
      <c r="T1340" s="206">
        <f>S1340*H1340</f>
        <v>0</v>
      </c>
      <c r="U1340" s="36"/>
      <c r="V1340" s="36"/>
      <c r="W1340" s="36"/>
      <c r="X1340" s="36"/>
      <c r="Y1340" s="36"/>
      <c r="Z1340" s="36"/>
      <c r="AA1340" s="36"/>
      <c r="AB1340" s="36"/>
      <c r="AC1340" s="36"/>
      <c r="AD1340" s="36"/>
      <c r="AE1340" s="36"/>
      <c r="AR1340" s="207" t="s">
        <v>336</v>
      </c>
      <c r="AT1340" s="207" t="s">
        <v>238</v>
      </c>
      <c r="AU1340" s="207" t="s">
        <v>83</v>
      </c>
      <c r="AY1340" s="19" t="s">
        <v>236</v>
      </c>
      <c r="BE1340" s="208">
        <f>IF(N1340="základní",J1340,0)</f>
        <v>0</v>
      </c>
      <c r="BF1340" s="208">
        <f>IF(N1340="snížená",J1340,0)</f>
        <v>0</v>
      </c>
      <c r="BG1340" s="208">
        <f>IF(N1340="zákl. přenesená",J1340,0)</f>
        <v>0</v>
      </c>
      <c r="BH1340" s="208">
        <f>IF(N1340="sníž. přenesená",J1340,0)</f>
        <v>0</v>
      </c>
      <c r="BI1340" s="208">
        <f>IF(N1340="nulová",J1340,0)</f>
        <v>0</v>
      </c>
      <c r="BJ1340" s="19" t="s">
        <v>22</v>
      </c>
      <c r="BK1340" s="208">
        <f>ROUND(I1340*H1340,2)</f>
        <v>0</v>
      </c>
      <c r="BL1340" s="19" t="s">
        <v>336</v>
      </c>
      <c r="BM1340" s="207" t="s">
        <v>1504</v>
      </c>
    </row>
    <row r="1341" spans="1:65" s="2" customFormat="1" ht="96">
      <c r="A1341" s="36"/>
      <c r="B1341" s="37"/>
      <c r="C1341" s="38"/>
      <c r="D1341" s="209" t="s">
        <v>245</v>
      </c>
      <c r="E1341" s="38"/>
      <c r="F1341" s="210" t="s">
        <v>1505</v>
      </c>
      <c r="G1341" s="38"/>
      <c r="H1341" s="38"/>
      <c r="I1341" s="118"/>
      <c r="J1341" s="38"/>
      <c r="K1341" s="38"/>
      <c r="L1341" s="41"/>
      <c r="M1341" s="211"/>
      <c r="N1341" s="212"/>
      <c r="O1341" s="66"/>
      <c r="P1341" s="66"/>
      <c r="Q1341" s="66"/>
      <c r="R1341" s="66"/>
      <c r="S1341" s="66"/>
      <c r="T1341" s="67"/>
      <c r="U1341" s="36"/>
      <c r="V1341" s="36"/>
      <c r="W1341" s="36"/>
      <c r="X1341" s="36"/>
      <c r="Y1341" s="36"/>
      <c r="Z1341" s="36"/>
      <c r="AA1341" s="36"/>
      <c r="AB1341" s="36"/>
      <c r="AC1341" s="36"/>
      <c r="AD1341" s="36"/>
      <c r="AE1341" s="36"/>
      <c r="AT1341" s="19" t="s">
        <v>245</v>
      </c>
      <c r="AU1341" s="19" t="s">
        <v>83</v>
      </c>
    </row>
    <row r="1342" spans="1:65" s="13" customFormat="1" ht="10.199999999999999">
      <c r="B1342" s="213"/>
      <c r="C1342" s="214"/>
      <c r="D1342" s="209" t="s">
        <v>247</v>
      </c>
      <c r="E1342" s="215" t="s">
        <v>20</v>
      </c>
      <c r="F1342" s="216" t="s">
        <v>1457</v>
      </c>
      <c r="G1342" s="214"/>
      <c r="H1342" s="215" t="s">
        <v>20</v>
      </c>
      <c r="I1342" s="217"/>
      <c r="J1342" s="214"/>
      <c r="K1342" s="214"/>
      <c r="L1342" s="218"/>
      <c r="M1342" s="219"/>
      <c r="N1342" s="220"/>
      <c r="O1342" s="220"/>
      <c r="P1342" s="220"/>
      <c r="Q1342" s="220"/>
      <c r="R1342" s="220"/>
      <c r="S1342" s="220"/>
      <c r="T1342" s="221"/>
      <c r="AT1342" s="222" t="s">
        <v>247</v>
      </c>
      <c r="AU1342" s="222" t="s">
        <v>83</v>
      </c>
      <c r="AV1342" s="13" t="s">
        <v>22</v>
      </c>
      <c r="AW1342" s="13" t="s">
        <v>37</v>
      </c>
      <c r="AX1342" s="13" t="s">
        <v>76</v>
      </c>
      <c r="AY1342" s="222" t="s">
        <v>236</v>
      </c>
    </row>
    <row r="1343" spans="1:65" s="14" customFormat="1" ht="10.199999999999999">
      <c r="B1343" s="223"/>
      <c r="C1343" s="224"/>
      <c r="D1343" s="209" t="s">
        <v>247</v>
      </c>
      <c r="E1343" s="225" t="s">
        <v>20</v>
      </c>
      <c r="F1343" s="226" t="s">
        <v>270</v>
      </c>
      <c r="G1343" s="224"/>
      <c r="H1343" s="227">
        <v>6</v>
      </c>
      <c r="I1343" s="228"/>
      <c r="J1343" s="224"/>
      <c r="K1343" s="224"/>
      <c r="L1343" s="229"/>
      <c r="M1343" s="230"/>
      <c r="N1343" s="231"/>
      <c r="O1343" s="231"/>
      <c r="P1343" s="231"/>
      <c r="Q1343" s="231"/>
      <c r="R1343" s="231"/>
      <c r="S1343" s="231"/>
      <c r="T1343" s="232"/>
      <c r="AT1343" s="233" t="s">
        <v>247</v>
      </c>
      <c r="AU1343" s="233" t="s">
        <v>83</v>
      </c>
      <c r="AV1343" s="14" t="s">
        <v>83</v>
      </c>
      <c r="AW1343" s="14" t="s">
        <v>37</v>
      </c>
      <c r="AX1343" s="14" t="s">
        <v>76</v>
      </c>
      <c r="AY1343" s="233" t="s">
        <v>236</v>
      </c>
    </row>
    <row r="1344" spans="1:65" s="13" customFormat="1" ht="10.199999999999999">
      <c r="B1344" s="213"/>
      <c r="C1344" s="214"/>
      <c r="D1344" s="209" t="s">
        <v>247</v>
      </c>
      <c r="E1344" s="215" t="s">
        <v>20</v>
      </c>
      <c r="F1344" s="216" t="s">
        <v>1460</v>
      </c>
      <c r="G1344" s="214"/>
      <c r="H1344" s="215" t="s">
        <v>20</v>
      </c>
      <c r="I1344" s="217"/>
      <c r="J1344" s="214"/>
      <c r="K1344" s="214"/>
      <c r="L1344" s="218"/>
      <c r="M1344" s="219"/>
      <c r="N1344" s="220"/>
      <c r="O1344" s="220"/>
      <c r="P1344" s="220"/>
      <c r="Q1344" s="220"/>
      <c r="R1344" s="220"/>
      <c r="S1344" s="220"/>
      <c r="T1344" s="221"/>
      <c r="AT1344" s="222" t="s">
        <v>247</v>
      </c>
      <c r="AU1344" s="222" t="s">
        <v>83</v>
      </c>
      <c r="AV1344" s="13" t="s">
        <v>22</v>
      </c>
      <c r="AW1344" s="13" t="s">
        <v>37</v>
      </c>
      <c r="AX1344" s="13" t="s">
        <v>76</v>
      </c>
      <c r="AY1344" s="222" t="s">
        <v>236</v>
      </c>
    </row>
    <row r="1345" spans="1:65" s="14" customFormat="1" ht="10.199999999999999">
      <c r="B1345" s="223"/>
      <c r="C1345" s="224"/>
      <c r="D1345" s="209" t="s">
        <v>247</v>
      </c>
      <c r="E1345" s="225" t="s">
        <v>20</v>
      </c>
      <c r="F1345" s="226" t="s">
        <v>270</v>
      </c>
      <c r="G1345" s="224"/>
      <c r="H1345" s="227">
        <v>6</v>
      </c>
      <c r="I1345" s="228"/>
      <c r="J1345" s="224"/>
      <c r="K1345" s="224"/>
      <c r="L1345" s="229"/>
      <c r="M1345" s="230"/>
      <c r="N1345" s="231"/>
      <c r="O1345" s="231"/>
      <c r="P1345" s="231"/>
      <c r="Q1345" s="231"/>
      <c r="R1345" s="231"/>
      <c r="S1345" s="231"/>
      <c r="T1345" s="232"/>
      <c r="AT1345" s="233" t="s">
        <v>247</v>
      </c>
      <c r="AU1345" s="233" t="s">
        <v>83</v>
      </c>
      <c r="AV1345" s="14" t="s">
        <v>83</v>
      </c>
      <c r="AW1345" s="14" t="s">
        <v>37</v>
      </c>
      <c r="AX1345" s="14" t="s">
        <v>76</v>
      </c>
      <c r="AY1345" s="233" t="s">
        <v>236</v>
      </c>
    </row>
    <row r="1346" spans="1:65" s="16" customFormat="1" ht="10.199999999999999">
      <c r="B1346" s="245"/>
      <c r="C1346" s="246"/>
      <c r="D1346" s="209" t="s">
        <v>247</v>
      </c>
      <c r="E1346" s="247" t="s">
        <v>20</v>
      </c>
      <c r="F1346" s="248" t="s">
        <v>309</v>
      </c>
      <c r="G1346" s="246"/>
      <c r="H1346" s="249">
        <v>12</v>
      </c>
      <c r="I1346" s="250"/>
      <c r="J1346" s="246"/>
      <c r="K1346" s="246"/>
      <c r="L1346" s="251"/>
      <c r="M1346" s="252"/>
      <c r="N1346" s="253"/>
      <c r="O1346" s="253"/>
      <c r="P1346" s="253"/>
      <c r="Q1346" s="253"/>
      <c r="R1346" s="253"/>
      <c r="S1346" s="253"/>
      <c r="T1346" s="254"/>
      <c r="AT1346" s="255" t="s">
        <v>247</v>
      </c>
      <c r="AU1346" s="255" t="s">
        <v>83</v>
      </c>
      <c r="AV1346" s="16" t="s">
        <v>243</v>
      </c>
      <c r="AW1346" s="16" t="s">
        <v>37</v>
      </c>
      <c r="AX1346" s="16" t="s">
        <v>22</v>
      </c>
      <c r="AY1346" s="255" t="s">
        <v>236</v>
      </c>
    </row>
    <row r="1347" spans="1:65" s="2" customFormat="1" ht="22.8">
      <c r="A1347" s="36"/>
      <c r="B1347" s="37"/>
      <c r="C1347" s="256" t="s">
        <v>1506</v>
      </c>
      <c r="D1347" s="256" t="s">
        <v>482</v>
      </c>
      <c r="E1347" s="257" t="s">
        <v>1507</v>
      </c>
      <c r="F1347" s="258" t="s">
        <v>1508</v>
      </c>
      <c r="G1347" s="259" t="s">
        <v>290</v>
      </c>
      <c r="H1347" s="260">
        <v>12</v>
      </c>
      <c r="I1347" s="261"/>
      <c r="J1347" s="262">
        <f>ROUND(I1347*H1347,2)</f>
        <v>0</v>
      </c>
      <c r="K1347" s="258" t="s">
        <v>242</v>
      </c>
      <c r="L1347" s="263"/>
      <c r="M1347" s="264" t="s">
        <v>20</v>
      </c>
      <c r="N1347" s="265" t="s">
        <v>47</v>
      </c>
      <c r="O1347" s="66"/>
      <c r="P1347" s="205">
        <f>O1347*H1347</f>
        <v>0</v>
      </c>
      <c r="Q1347" s="205">
        <v>1.4E-3</v>
      </c>
      <c r="R1347" s="205">
        <f>Q1347*H1347</f>
        <v>1.6799999999999999E-2</v>
      </c>
      <c r="S1347" s="205">
        <v>0</v>
      </c>
      <c r="T1347" s="206">
        <f>S1347*H1347</f>
        <v>0</v>
      </c>
      <c r="U1347" s="36"/>
      <c r="V1347" s="36"/>
      <c r="W1347" s="36"/>
      <c r="X1347" s="36"/>
      <c r="Y1347" s="36"/>
      <c r="Z1347" s="36"/>
      <c r="AA1347" s="36"/>
      <c r="AB1347" s="36"/>
      <c r="AC1347" s="36"/>
      <c r="AD1347" s="36"/>
      <c r="AE1347" s="36"/>
      <c r="AR1347" s="207" t="s">
        <v>455</v>
      </c>
      <c r="AT1347" s="207" t="s">
        <v>482</v>
      </c>
      <c r="AU1347" s="207" t="s">
        <v>83</v>
      </c>
      <c r="AY1347" s="19" t="s">
        <v>236</v>
      </c>
      <c r="BE1347" s="208">
        <f>IF(N1347="základní",J1347,0)</f>
        <v>0</v>
      </c>
      <c r="BF1347" s="208">
        <f>IF(N1347="snížená",J1347,0)</f>
        <v>0</v>
      </c>
      <c r="BG1347" s="208">
        <f>IF(N1347="zákl. přenesená",J1347,0)</f>
        <v>0</v>
      </c>
      <c r="BH1347" s="208">
        <f>IF(N1347="sníž. přenesená",J1347,0)</f>
        <v>0</v>
      </c>
      <c r="BI1347" s="208">
        <f>IF(N1347="nulová",J1347,0)</f>
        <v>0</v>
      </c>
      <c r="BJ1347" s="19" t="s">
        <v>22</v>
      </c>
      <c r="BK1347" s="208">
        <f>ROUND(I1347*H1347,2)</f>
        <v>0</v>
      </c>
      <c r="BL1347" s="19" t="s">
        <v>336</v>
      </c>
      <c r="BM1347" s="207" t="s">
        <v>1509</v>
      </c>
    </row>
    <row r="1348" spans="1:65" s="2" customFormat="1" ht="22.8">
      <c r="A1348" s="36"/>
      <c r="B1348" s="37"/>
      <c r="C1348" s="196" t="s">
        <v>1510</v>
      </c>
      <c r="D1348" s="196" t="s">
        <v>238</v>
      </c>
      <c r="E1348" s="197" t="s">
        <v>1511</v>
      </c>
      <c r="F1348" s="198" t="s">
        <v>1512</v>
      </c>
      <c r="G1348" s="199" t="s">
        <v>290</v>
      </c>
      <c r="H1348" s="200">
        <v>16</v>
      </c>
      <c r="I1348" s="201"/>
      <c r="J1348" s="202">
        <f>ROUND(I1348*H1348,2)</f>
        <v>0</v>
      </c>
      <c r="K1348" s="198" t="s">
        <v>242</v>
      </c>
      <c r="L1348" s="41"/>
      <c r="M1348" s="203" t="s">
        <v>20</v>
      </c>
      <c r="N1348" s="204" t="s">
        <v>47</v>
      </c>
      <c r="O1348" s="66"/>
      <c r="P1348" s="205">
        <f>O1348*H1348</f>
        <v>0</v>
      </c>
      <c r="Q1348" s="205">
        <v>2.2000000000000001E-4</v>
      </c>
      <c r="R1348" s="205">
        <f>Q1348*H1348</f>
        <v>3.5200000000000001E-3</v>
      </c>
      <c r="S1348" s="205">
        <v>0</v>
      </c>
      <c r="T1348" s="206">
        <f>S1348*H1348</f>
        <v>0</v>
      </c>
      <c r="U1348" s="36"/>
      <c r="V1348" s="36"/>
      <c r="W1348" s="36"/>
      <c r="X1348" s="36"/>
      <c r="Y1348" s="36"/>
      <c r="Z1348" s="36"/>
      <c r="AA1348" s="36"/>
      <c r="AB1348" s="36"/>
      <c r="AC1348" s="36"/>
      <c r="AD1348" s="36"/>
      <c r="AE1348" s="36"/>
      <c r="AR1348" s="207" t="s">
        <v>336</v>
      </c>
      <c r="AT1348" s="207" t="s">
        <v>238</v>
      </c>
      <c r="AU1348" s="207" t="s">
        <v>83</v>
      </c>
      <c r="AY1348" s="19" t="s">
        <v>236</v>
      </c>
      <c r="BE1348" s="208">
        <f>IF(N1348="základní",J1348,0)</f>
        <v>0</v>
      </c>
      <c r="BF1348" s="208">
        <f>IF(N1348="snížená",J1348,0)</f>
        <v>0</v>
      </c>
      <c r="BG1348" s="208">
        <f>IF(N1348="zákl. přenesená",J1348,0)</f>
        <v>0</v>
      </c>
      <c r="BH1348" s="208">
        <f>IF(N1348="sníž. přenesená",J1348,0)</f>
        <v>0</v>
      </c>
      <c r="BI1348" s="208">
        <f>IF(N1348="nulová",J1348,0)</f>
        <v>0</v>
      </c>
      <c r="BJ1348" s="19" t="s">
        <v>22</v>
      </c>
      <c r="BK1348" s="208">
        <f>ROUND(I1348*H1348,2)</f>
        <v>0</v>
      </c>
      <c r="BL1348" s="19" t="s">
        <v>336</v>
      </c>
      <c r="BM1348" s="207" t="s">
        <v>1513</v>
      </c>
    </row>
    <row r="1349" spans="1:65" s="2" customFormat="1" ht="220.8">
      <c r="A1349" s="36"/>
      <c r="B1349" s="37"/>
      <c r="C1349" s="38"/>
      <c r="D1349" s="209" t="s">
        <v>245</v>
      </c>
      <c r="E1349" s="38"/>
      <c r="F1349" s="210" t="s">
        <v>1514</v>
      </c>
      <c r="G1349" s="38"/>
      <c r="H1349" s="38"/>
      <c r="I1349" s="118"/>
      <c r="J1349" s="38"/>
      <c r="K1349" s="38"/>
      <c r="L1349" s="41"/>
      <c r="M1349" s="211"/>
      <c r="N1349" s="212"/>
      <c r="O1349" s="66"/>
      <c r="P1349" s="66"/>
      <c r="Q1349" s="66"/>
      <c r="R1349" s="66"/>
      <c r="S1349" s="66"/>
      <c r="T1349" s="67"/>
      <c r="U1349" s="36"/>
      <c r="V1349" s="36"/>
      <c r="W1349" s="36"/>
      <c r="X1349" s="36"/>
      <c r="Y1349" s="36"/>
      <c r="Z1349" s="36"/>
      <c r="AA1349" s="36"/>
      <c r="AB1349" s="36"/>
      <c r="AC1349" s="36"/>
      <c r="AD1349" s="36"/>
      <c r="AE1349" s="36"/>
      <c r="AT1349" s="19" t="s">
        <v>245</v>
      </c>
      <c r="AU1349" s="19" t="s">
        <v>83</v>
      </c>
    </row>
    <row r="1350" spans="1:65" s="13" customFormat="1" ht="10.199999999999999">
      <c r="B1350" s="213"/>
      <c r="C1350" s="214"/>
      <c r="D1350" s="209" t="s">
        <v>247</v>
      </c>
      <c r="E1350" s="215" t="s">
        <v>20</v>
      </c>
      <c r="F1350" s="216" t="s">
        <v>1515</v>
      </c>
      <c r="G1350" s="214"/>
      <c r="H1350" s="215" t="s">
        <v>20</v>
      </c>
      <c r="I1350" s="217"/>
      <c r="J1350" s="214"/>
      <c r="K1350" s="214"/>
      <c r="L1350" s="218"/>
      <c r="M1350" s="219"/>
      <c r="N1350" s="220"/>
      <c r="O1350" s="220"/>
      <c r="P1350" s="220"/>
      <c r="Q1350" s="220"/>
      <c r="R1350" s="220"/>
      <c r="S1350" s="220"/>
      <c r="T1350" s="221"/>
      <c r="AT1350" s="222" t="s">
        <v>247</v>
      </c>
      <c r="AU1350" s="222" t="s">
        <v>83</v>
      </c>
      <c r="AV1350" s="13" t="s">
        <v>22</v>
      </c>
      <c r="AW1350" s="13" t="s">
        <v>37</v>
      </c>
      <c r="AX1350" s="13" t="s">
        <v>76</v>
      </c>
      <c r="AY1350" s="222" t="s">
        <v>236</v>
      </c>
    </row>
    <row r="1351" spans="1:65" s="14" customFormat="1" ht="10.199999999999999">
      <c r="B1351" s="223"/>
      <c r="C1351" s="224"/>
      <c r="D1351" s="209" t="s">
        <v>247</v>
      </c>
      <c r="E1351" s="225" t="s">
        <v>20</v>
      </c>
      <c r="F1351" s="226" t="s">
        <v>22</v>
      </c>
      <c r="G1351" s="224"/>
      <c r="H1351" s="227">
        <v>1</v>
      </c>
      <c r="I1351" s="228"/>
      <c r="J1351" s="224"/>
      <c r="K1351" s="224"/>
      <c r="L1351" s="229"/>
      <c r="M1351" s="230"/>
      <c r="N1351" s="231"/>
      <c r="O1351" s="231"/>
      <c r="P1351" s="231"/>
      <c r="Q1351" s="231"/>
      <c r="R1351" s="231"/>
      <c r="S1351" s="231"/>
      <c r="T1351" s="232"/>
      <c r="AT1351" s="233" t="s">
        <v>247</v>
      </c>
      <c r="AU1351" s="233" t="s">
        <v>83</v>
      </c>
      <c r="AV1351" s="14" t="s">
        <v>83</v>
      </c>
      <c r="AW1351" s="14" t="s">
        <v>37</v>
      </c>
      <c r="AX1351" s="14" t="s">
        <v>76</v>
      </c>
      <c r="AY1351" s="233" t="s">
        <v>236</v>
      </c>
    </row>
    <row r="1352" spans="1:65" s="13" customFormat="1" ht="10.199999999999999">
      <c r="B1352" s="213"/>
      <c r="C1352" s="214"/>
      <c r="D1352" s="209" t="s">
        <v>247</v>
      </c>
      <c r="E1352" s="215" t="s">
        <v>20</v>
      </c>
      <c r="F1352" s="216" t="s">
        <v>1516</v>
      </c>
      <c r="G1352" s="214"/>
      <c r="H1352" s="215" t="s">
        <v>20</v>
      </c>
      <c r="I1352" s="217"/>
      <c r="J1352" s="214"/>
      <c r="K1352" s="214"/>
      <c r="L1352" s="218"/>
      <c r="M1352" s="219"/>
      <c r="N1352" s="220"/>
      <c r="O1352" s="220"/>
      <c r="P1352" s="220"/>
      <c r="Q1352" s="220"/>
      <c r="R1352" s="220"/>
      <c r="S1352" s="220"/>
      <c r="T1352" s="221"/>
      <c r="AT1352" s="222" t="s">
        <v>247</v>
      </c>
      <c r="AU1352" s="222" t="s">
        <v>83</v>
      </c>
      <c r="AV1352" s="13" t="s">
        <v>22</v>
      </c>
      <c r="AW1352" s="13" t="s">
        <v>37</v>
      </c>
      <c r="AX1352" s="13" t="s">
        <v>76</v>
      </c>
      <c r="AY1352" s="222" t="s">
        <v>236</v>
      </c>
    </row>
    <row r="1353" spans="1:65" s="14" customFormat="1" ht="10.199999999999999">
      <c r="B1353" s="223"/>
      <c r="C1353" s="224"/>
      <c r="D1353" s="209" t="s">
        <v>247</v>
      </c>
      <c r="E1353" s="225" t="s">
        <v>20</v>
      </c>
      <c r="F1353" s="226" t="s">
        <v>22</v>
      </c>
      <c r="G1353" s="224"/>
      <c r="H1353" s="227">
        <v>1</v>
      </c>
      <c r="I1353" s="228"/>
      <c r="J1353" s="224"/>
      <c r="K1353" s="224"/>
      <c r="L1353" s="229"/>
      <c r="M1353" s="230"/>
      <c r="N1353" s="231"/>
      <c r="O1353" s="231"/>
      <c r="P1353" s="231"/>
      <c r="Q1353" s="231"/>
      <c r="R1353" s="231"/>
      <c r="S1353" s="231"/>
      <c r="T1353" s="232"/>
      <c r="AT1353" s="233" t="s">
        <v>247</v>
      </c>
      <c r="AU1353" s="233" t="s">
        <v>83</v>
      </c>
      <c r="AV1353" s="14" t="s">
        <v>83</v>
      </c>
      <c r="AW1353" s="14" t="s">
        <v>37</v>
      </c>
      <c r="AX1353" s="14" t="s">
        <v>76</v>
      </c>
      <c r="AY1353" s="233" t="s">
        <v>236</v>
      </c>
    </row>
    <row r="1354" spans="1:65" s="13" customFormat="1" ht="10.199999999999999">
      <c r="B1354" s="213"/>
      <c r="C1354" s="214"/>
      <c r="D1354" s="209" t="s">
        <v>247</v>
      </c>
      <c r="E1354" s="215" t="s">
        <v>20</v>
      </c>
      <c r="F1354" s="216" t="s">
        <v>1517</v>
      </c>
      <c r="G1354" s="214"/>
      <c r="H1354" s="215" t="s">
        <v>20</v>
      </c>
      <c r="I1354" s="217"/>
      <c r="J1354" s="214"/>
      <c r="K1354" s="214"/>
      <c r="L1354" s="218"/>
      <c r="M1354" s="219"/>
      <c r="N1354" s="220"/>
      <c r="O1354" s="220"/>
      <c r="P1354" s="220"/>
      <c r="Q1354" s="220"/>
      <c r="R1354" s="220"/>
      <c r="S1354" s="220"/>
      <c r="T1354" s="221"/>
      <c r="AT1354" s="222" t="s">
        <v>247</v>
      </c>
      <c r="AU1354" s="222" t="s">
        <v>83</v>
      </c>
      <c r="AV1354" s="13" t="s">
        <v>22</v>
      </c>
      <c r="AW1354" s="13" t="s">
        <v>37</v>
      </c>
      <c r="AX1354" s="13" t="s">
        <v>76</v>
      </c>
      <c r="AY1354" s="222" t="s">
        <v>236</v>
      </c>
    </row>
    <row r="1355" spans="1:65" s="14" customFormat="1" ht="10.199999999999999">
      <c r="B1355" s="223"/>
      <c r="C1355" s="224"/>
      <c r="D1355" s="209" t="s">
        <v>247</v>
      </c>
      <c r="E1355" s="225" t="s">
        <v>20</v>
      </c>
      <c r="F1355" s="226" t="s">
        <v>22</v>
      </c>
      <c r="G1355" s="224"/>
      <c r="H1355" s="227">
        <v>1</v>
      </c>
      <c r="I1355" s="228"/>
      <c r="J1355" s="224"/>
      <c r="K1355" s="224"/>
      <c r="L1355" s="229"/>
      <c r="M1355" s="230"/>
      <c r="N1355" s="231"/>
      <c r="O1355" s="231"/>
      <c r="P1355" s="231"/>
      <c r="Q1355" s="231"/>
      <c r="R1355" s="231"/>
      <c r="S1355" s="231"/>
      <c r="T1355" s="232"/>
      <c r="AT1355" s="233" t="s">
        <v>247</v>
      </c>
      <c r="AU1355" s="233" t="s">
        <v>83</v>
      </c>
      <c r="AV1355" s="14" t="s">
        <v>83</v>
      </c>
      <c r="AW1355" s="14" t="s">
        <v>37</v>
      </c>
      <c r="AX1355" s="14" t="s">
        <v>76</v>
      </c>
      <c r="AY1355" s="233" t="s">
        <v>236</v>
      </c>
    </row>
    <row r="1356" spans="1:65" s="13" customFormat="1" ht="10.199999999999999">
      <c r="B1356" s="213"/>
      <c r="C1356" s="214"/>
      <c r="D1356" s="209" t="s">
        <v>247</v>
      </c>
      <c r="E1356" s="215" t="s">
        <v>20</v>
      </c>
      <c r="F1356" s="216" t="s">
        <v>1518</v>
      </c>
      <c r="G1356" s="214"/>
      <c r="H1356" s="215" t="s">
        <v>20</v>
      </c>
      <c r="I1356" s="217"/>
      <c r="J1356" s="214"/>
      <c r="K1356" s="214"/>
      <c r="L1356" s="218"/>
      <c r="M1356" s="219"/>
      <c r="N1356" s="220"/>
      <c r="O1356" s="220"/>
      <c r="P1356" s="220"/>
      <c r="Q1356" s="220"/>
      <c r="R1356" s="220"/>
      <c r="S1356" s="220"/>
      <c r="T1356" s="221"/>
      <c r="AT1356" s="222" t="s">
        <v>247</v>
      </c>
      <c r="AU1356" s="222" t="s">
        <v>83</v>
      </c>
      <c r="AV1356" s="13" t="s">
        <v>22</v>
      </c>
      <c r="AW1356" s="13" t="s">
        <v>37</v>
      </c>
      <c r="AX1356" s="13" t="s">
        <v>76</v>
      </c>
      <c r="AY1356" s="222" t="s">
        <v>236</v>
      </c>
    </row>
    <row r="1357" spans="1:65" s="14" customFormat="1" ht="10.199999999999999">
      <c r="B1357" s="223"/>
      <c r="C1357" s="224"/>
      <c r="D1357" s="209" t="s">
        <v>247</v>
      </c>
      <c r="E1357" s="225" t="s">
        <v>20</v>
      </c>
      <c r="F1357" s="226" t="s">
        <v>1519</v>
      </c>
      <c r="G1357" s="224"/>
      <c r="H1357" s="227">
        <v>13</v>
      </c>
      <c r="I1357" s="228"/>
      <c r="J1357" s="224"/>
      <c r="K1357" s="224"/>
      <c r="L1357" s="229"/>
      <c r="M1357" s="230"/>
      <c r="N1357" s="231"/>
      <c r="O1357" s="231"/>
      <c r="P1357" s="231"/>
      <c r="Q1357" s="231"/>
      <c r="R1357" s="231"/>
      <c r="S1357" s="231"/>
      <c r="T1357" s="232"/>
      <c r="AT1357" s="233" t="s">
        <v>247</v>
      </c>
      <c r="AU1357" s="233" t="s">
        <v>83</v>
      </c>
      <c r="AV1357" s="14" t="s">
        <v>83</v>
      </c>
      <c r="AW1357" s="14" t="s">
        <v>37</v>
      </c>
      <c r="AX1357" s="14" t="s">
        <v>76</v>
      </c>
      <c r="AY1357" s="233" t="s">
        <v>236</v>
      </c>
    </row>
    <row r="1358" spans="1:65" s="16" customFormat="1" ht="10.199999999999999">
      <c r="B1358" s="245"/>
      <c r="C1358" s="246"/>
      <c r="D1358" s="209" t="s">
        <v>247</v>
      </c>
      <c r="E1358" s="247" t="s">
        <v>20</v>
      </c>
      <c r="F1358" s="248" t="s">
        <v>309</v>
      </c>
      <c r="G1358" s="246"/>
      <c r="H1358" s="249">
        <v>16</v>
      </c>
      <c r="I1358" s="250"/>
      <c r="J1358" s="246"/>
      <c r="K1358" s="246"/>
      <c r="L1358" s="251"/>
      <c r="M1358" s="252"/>
      <c r="N1358" s="253"/>
      <c r="O1358" s="253"/>
      <c r="P1358" s="253"/>
      <c r="Q1358" s="253"/>
      <c r="R1358" s="253"/>
      <c r="S1358" s="253"/>
      <c r="T1358" s="254"/>
      <c r="AT1358" s="255" t="s">
        <v>247</v>
      </c>
      <c r="AU1358" s="255" t="s">
        <v>83</v>
      </c>
      <c r="AV1358" s="16" t="s">
        <v>243</v>
      </c>
      <c r="AW1358" s="16" t="s">
        <v>37</v>
      </c>
      <c r="AX1358" s="16" t="s">
        <v>22</v>
      </c>
      <c r="AY1358" s="255" t="s">
        <v>236</v>
      </c>
    </row>
    <row r="1359" spans="1:65" s="2" customFormat="1" ht="22.8">
      <c r="A1359" s="36"/>
      <c r="B1359" s="37"/>
      <c r="C1359" s="256" t="s">
        <v>1520</v>
      </c>
      <c r="D1359" s="256" t="s">
        <v>482</v>
      </c>
      <c r="E1359" s="257" t="s">
        <v>1521</v>
      </c>
      <c r="F1359" s="258" t="s">
        <v>1522</v>
      </c>
      <c r="G1359" s="259" t="s">
        <v>290</v>
      </c>
      <c r="H1359" s="260">
        <v>1</v>
      </c>
      <c r="I1359" s="261"/>
      <c r="J1359" s="262">
        <f>ROUND(I1359*H1359,2)</f>
        <v>0</v>
      </c>
      <c r="K1359" s="258" t="s">
        <v>20</v>
      </c>
      <c r="L1359" s="263"/>
      <c r="M1359" s="264" t="s">
        <v>20</v>
      </c>
      <c r="N1359" s="265" t="s">
        <v>47</v>
      </c>
      <c r="O1359" s="66"/>
      <c r="P1359" s="205">
        <f>O1359*H1359</f>
        <v>0</v>
      </c>
      <c r="Q1359" s="205">
        <v>1.4E-2</v>
      </c>
      <c r="R1359" s="205">
        <f>Q1359*H1359</f>
        <v>1.4E-2</v>
      </c>
      <c r="S1359" s="205">
        <v>0</v>
      </c>
      <c r="T1359" s="206">
        <f>S1359*H1359</f>
        <v>0</v>
      </c>
      <c r="U1359" s="36"/>
      <c r="V1359" s="36"/>
      <c r="W1359" s="36"/>
      <c r="X1359" s="36"/>
      <c r="Y1359" s="36"/>
      <c r="Z1359" s="36"/>
      <c r="AA1359" s="36"/>
      <c r="AB1359" s="36"/>
      <c r="AC1359" s="36"/>
      <c r="AD1359" s="36"/>
      <c r="AE1359" s="36"/>
      <c r="AR1359" s="207" t="s">
        <v>455</v>
      </c>
      <c r="AT1359" s="207" t="s">
        <v>482</v>
      </c>
      <c r="AU1359" s="207" t="s">
        <v>83</v>
      </c>
      <c r="AY1359" s="19" t="s">
        <v>236</v>
      </c>
      <c r="BE1359" s="208">
        <f>IF(N1359="základní",J1359,0)</f>
        <v>0</v>
      </c>
      <c r="BF1359" s="208">
        <f>IF(N1359="snížená",J1359,0)</f>
        <v>0</v>
      </c>
      <c r="BG1359" s="208">
        <f>IF(N1359="zákl. přenesená",J1359,0)</f>
        <v>0</v>
      </c>
      <c r="BH1359" s="208">
        <f>IF(N1359="sníž. přenesená",J1359,0)</f>
        <v>0</v>
      </c>
      <c r="BI1359" s="208">
        <f>IF(N1359="nulová",J1359,0)</f>
        <v>0</v>
      </c>
      <c r="BJ1359" s="19" t="s">
        <v>22</v>
      </c>
      <c r="BK1359" s="208">
        <f>ROUND(I1359*H1359,2)</f>
        <v>0</v>
      </c>
      <c r="BL1359" s="19" t="s">
        <v>336</v>
      </c>
      <c r="BM1359" s="207" t="s">
        <v>1523</v>
      </c>
    </row>
    <row r="1360" spans="1:65" s="2" customFormat="1" ht="22.8">
      <c r="A1360" s="36"/>
      <c r="B1360" s="37"/>
      <c r="C1360" s="256" t="s">
        <v>1524</v>
      </c>
      <c r="D1360" s="256" t="s">
        <v>482</v>
      </c>
      <c r="E1360" s="257" t="s">
        <v>1525</v>
      </c>
      <c r="F1360" s="258" t="s">
        <v>1526</v>
      </c>
      <c r="G1360" s="259" t="s">
        <v>290</v>
      </c>
      <c r="H1360" s="260">
        <v>1</v>
      </c>
      <c r="I1360" s="261"/>
      <c r="J1360" s="262">
        <f>ROUND(I1360*H1360,2)</f>
        <v>0</v>
      </c>
      <c r="K1360" s="258" t="s">
        <v>20</v>
      </c>
      <c r="L1360" s="263"/>
      <c r="M1360" s="264" t="s">
        <v>20</v>
      </c>
      <c r="N1360" s="265" t="s">
        <v>47</v>
      </c>
      <c r="O1360" s="66"/>
      <c r="P1360" s="205">
        <f>O1360*H1360</f>
        <v>0</v>
      </c>
      <c r="Q1360" s="205">
        <v>1.4E-2</v>
      </c>
      <c r="R1360" s="205">
        <f>Q1360*H1360</f>
        <v>1.4E-2</v>
      </c>
      <c r="S1360" s="205">
        <v>0</v>
      </c>
      <c r="T1360" s="206">
        <f>S1360*H1360</f>
        <v>0</v>
      </c>
      <c r="U1360" s="36"/>
      <c r="V1360" s="36"/>
      <c r="W1360" s="36"/>
      <c r="X1360" s="36"/>
      <c r="Y1360" s="36"/>
      <c r="Z1360" s="36"/>
      <c r="AA1360" s="36"/>
      <c r="AB1360" s="36"/>
      <c r="AC1360" s="36"/>
      <c r="AD1360" s="36"/>
      <c r="AE1360" s="36"/>
      <c r="AR1360" s="207" t="s">
        <v>455</v>
      </c>
      <c r="AT1360" s="207" t="s">
        <v>482</v>
      </c>
      <c r="AU1360" s="207" t="s">
        <v>83</v>
      </c>
      <c r="AY1360" s="19" t="s">
        <v>236</v>
      </c>
      <c r="BE1360" s="208">
        <f>IF(N1360="základní",J1360,0)</f>
        <v>0</v>
      </c>
      <c r="BF1360" s="208">
        <f>IF(N1360="snížená",J1360,0)</f>
        <v>0</v>
      </c>
      <c r="BG1360" s="208">
        <f>IF(N1360="zákl. přenesená",J1360,0)</f>
        <v>0</v>
      </c>
      <c r="BH1360" s="208">
        <f>IF(N1360="sníž. přenesená",J1360,0)</f>
        <v>0</v>
      </c>
      <c r="BI1360" s="208">
        <f>IF(N1360="nulová",J1360,0)</f>
        <v>0</v>
      </c>
      <c r="BJ1360" s="19" t="s">
        <v>22</v>
      </c>
      <c r="BK1360" s="208">
        <f>ROUND(I1360*H1360,2)</f>
        <v>0</v>
      </c>
      <c r="BL1360" s="19" t="s">
        <v>336</v>
      </c>
      <c r="BM1360" s="207" t="s">
        <v>1527</v>
      </c>
    </row>
    <row r="1361" spans="1:65" s="2" customFormat="1" ht="22.8">
      <c r="A1361" s="36"/>
      <c r="B1361" s="37"/>
      <c r="C1361" s="256" t="s">
        <v>1528</v>
      </c>
      <c r="D1361" s="256" t="s">
        <v>482</v>
      </c>
      <c r="E1361" s="257" t="s">
        <v>1529</v>
      </c>
      <c r="F1361" s="258" t="s">
        <v>1530</v>
      </c>
      <c r="G1361" s="259" t="s">
        <v>290</v>
      </c>
      <c r="H1361" s="260">
        <v>1</v>
      </c>
      <c r="I1361" s="261"/>
      <c r="J1361" s="262">
        <f>ROUND(I1361*H1361,2)</f>
        <v>0</v>
      </c>
      <c r="K1361" s="258" t="s">
        <v>20</v>
      </c>
      <c r="L1361" s="263"/>
      <c r="M1361" s="264" t="s">
        <v>20</v>
      </c>
      <c r="N1361" s="265" t="s">
        <v>47</v>
      </c>
      <c r="O1361" s="66"/>
      <c r="P1361" s="205">
        <f>O1361*H1361</f>
        <v>0</v>
      </c>
      <c r="Q1361" s="205">
        <v>1.4E-2</v>
      </c>
      <c r="R1361" s="205">
        <f>Q1361*H1361</f>
        <v>1.4E-2</v>
      </c>
      <c r="S1361" s="205">
        <v>0</v>
      </c>
      <c r="T1361" s="206">
        <f>S1361*H1361</f>
        <v>0</v>
      </c>
      <c r="U1361" s="36"/>
      <c r="V1361" s="36"/>
      <c r="W1361" s="36"/>
      <c r="X1361" s="36"/>
      <c r="Y1361" s="36"/>
      <c r="Z1361" s="36"/>
      <c r="AA1361" s="36"/>
      <c r="AB1361" s="36"/>
      <c r="AC1361" s="36"/>
      <c r="AD1361" s="36"/>
      <c r="AE1361" s="36"/>
      <c r="AR1361" s="207" t="s">
        <v>455</v>
      </c>
      <c r="AT1361" s="207" t="s">
        <v>482</v>
      </c>
      <c r="AU1361" s="207" t="s">
        <v>83</v>
      </c>
      <c r="AY1361" s="19" t="s">
        <v>236</v>
      </c>
      <c r="BE1361" s="208">
        <f>IF(N1361="základní",J1361,0)</f>
        <v>0</v>
      </c>
      <c r="BF1361" s="208">
        <f>IF(N1361="snížená",J1361,0)</f>
        <v>0</v>
      </c>
      <c r="BG1361" s="208">
        <f>IF(N1361="zákl. přenesená",J1361,0)</f>
        <v>0</v>
      </c>
      <c r="BH1361" s="208">
        <f>IF(N1361="sníž. přenesená",J1361,0)</f>
        <v>0</v>
      </c>
      <c r="BI1361" s="208">
        <f>IF(N1361="nulová",J1361,0)</f>
        <v>0</v>
      </c>
      <c r="BJ1361" s="19" t="s">
        <v>22</v>
      </c>
      <c r="BK1361" s="208">
        <f>ROUND(I1361*H1361,2)</f>
        <v>0</v>
      </c>
      <c r="BL1361" s="19" t="s">
        <v>336</v>
      </c>
      <c r="BM1361" s="207" t="s">
        <v>1531</v>
      </c>
    </row>
    <row r="1362" spans="1:65" s="2" customFormat="1" ht="22.8">
      <c r="A1362" s="36"/>
      <c r="B1362" s="37"/>
      <c r="C1362" s="256" t="s">
        <v>1532</v>
      </c>
      <c r="D1362" s="256" t="s">
        <v>482</v>
      </c>
      <c r="E1362" s="257" t="s">
        <v>1533</v>
      </c>
      <c r="F1362" s="258" t="s">
        <v>1534</v>
      </c>
      <c r="G1362" s="259" t="s">
        <v>290</v>
      </c>
      <c r="H1362" s="260">
        <v>13</v>
      </c>
      <c r="I1362" s="261"/>
      <c r="J1362" s="262">
        <f>ROUND(I1362*H1362,2)</f>
        <v>0</v>
      </c>
      <c r="K1362" s="258" t="s">
        <v>20</v>
      </c>
      <c r="L1362" s="263"/>
      <c r="M1362" s="264" t="s">
        <v>20</v>
      </c>
      <c r="N1362" s="265" t="s">
        <v>47</v>
      </c>
      <c r="O1362" s="66"/>
      <c r="P1362" s="205">
        <f>O1362*H1362</f>
        <v>0</v>
      </c>
      <c r="Q1362" s="205">
        <v>1.4E-2</v>
      </c>
      <c r="R1362" s="205">
        <f>Q1362*H1362</f>
        <v>0.182</v>
      </c>
      <c r="S1362" s="205">
        <v>0</v>
      </c>
      <c r="T1362" s="206">
        <f>S1362*H1362</f>
        <v>0</v>
      </c>
      <c r="U1362" s="36"/>
      <c r="V1362" s="36"/>
      <c r="W1362" s="36"/>
      <c r="X1362" s="36"/>
      <c r="Y1362" s="36"/>
      <c r="Z1362" s="36"/>
      <c r="AA1362" s="36"/>
      <c r="AB1362" s="36"/>
      <c r="AC1362" s="36"/>
      <c r="AD1362" s="36"/>
      <c r="AE1362" s="36"/>
      <c r="AR1362" s="207" t="s">
        <v>455</v>
      </c>
      <c r="AT1362" s="207" t="s">
        <v>482</v>
      </c>
      <c r="AU1362" s="207" t="s">
        <v>83</v>
      </c>
      <c r="AY1362" s="19" t="s">
        <v>236</v>
      </c>
      <c r="BE1362" s="208">
        <f>IF(N1362="základní",J1362,0)</f>
        <v>0</v>
      </c>
      <c r="BF1362" s="208">
        <f>IF(N1362="snížená",J1362,0)</f>
        <v>0</v>
      </c>
      <c r="BG1362" s="208">
        <f>IF(N1362="zákl. přenesená",J1362,0)</f>
        <v>0</v>
      </c>
      <c r="BH1362" s="208">
        <f>IF(N1362="sníž. přenesená",J1362,0)</f>
        <v>0</v>
      </c>
      <c r="BI1362" s="208">
        <f>IF(N1362="nulová",J1362,0)</f>
        <v>0</v>
      </c>
      <c r="BJ1362" s="19" t="s">
        <v>22</v>
      </c>
      <c r="BK1362" s="208">
        <f>ROUND(I1362*H1362,2)</f>
        <v>0</v>
      </c>
      <c r="BL1362" s="19" t="s">
        <v>336</v>
      </c>
      <c r="BM1362" s="207" t="s">
        <v>1535</v>
      </c>
    </row>
    <row r="1363" spans="1:65" s="2" customFormat="1" ht="22.8">
      <c r="A1363" s="36"/>
      <c r="B1363" s="37"/>
      <c r="C1363" s="196" t="s">
        <v>1536</v>
      </c>
      <c r="D1363" s="196" t="s">
        <v>238</v>
      </c>
      <c r="E1363" s="197" t="s">
        <v>1537</v>
      </c>
      <c r="F1363" s="198" t="s">
        <v>1538</v>
      </c>
      <c r="G1363" s="199" t="s">
        <v>290</v>
      </c>
      <c r="H1363" s="200">
        <v>16</v>
      </c>
      <c r="I1363" s="201"/>
      <c r="J1363" s="202">
        <f>ROUND(I1363*H1363,2)</f>
        <v>0</v>
      </c>
      <c r="K1363" s="198" t="s">
        <v>242</v>
      </c>
      <c r="L1363" s="41"/>
      <c r="M1363" s="203" t="s">
        <v>20</v>
      </c>
      <c r="N1363" s="204" t="s">
        <v>47</v>
      </c>
      <c r="O1363" s="66"/>
      <c r="P1363" s="205">
        <f>O1363*H1363</f>
        <v>0</v>
      </c>
      <c r="Q1363" s="205">
        <v>2.3439999999999999E-2</v>
      </c>
      <c r="R1363" s="205">
        <f>Q1363*H1363</f>
        <v>0.37503999999999998</v>
      </c>
      <c r="S1363" s="205">
        <v>0</v>
      </c>
      <c r="T1363" s="206">
        <f>S1363*H1363</f>
        <v>0</v>
      </c>
      <c r="U1363" s="36"/>
      <c r="V1363" s="36"/>
      <c r="W1363" s="36"/>
      <c r="X1363" s="36"/>
      <c r="Y1363" s="36"/>
      <c r="Z1363" s="36"/>
      <c r="AA1363" s="36"/>
      <c r="AB1363" s="36"/>
      <c r="AC1363" s="36"/>
      <c r="AD1363" s="36"/>
      <c r="AE1363" s="36"/>
      <c r="AR1363" s="207" t="s">
        <v>336</v>
      </c>
      <c r="AT1363" s="207" t="s">
        <v>238</v>
      </c>
      <c r="AU1363" s="207" t="s">
        <v>83</v>
      </c>
      <c r="AY1363" s="19" t="s">
        <v>236</v>
      </c>
      <c r="BE1363" s="208">
        <f>IF(N1363="základní",J1363,0)</f>
        <v>0</v>
      </c>
      <c r="BF1363" s="208">
        <f>IF(N1363="snížená",J1363,0)</f>
        <v>0</v>
      </c>
      <c r="BG1363" s="208">
        <f>IF(N1363="zákl. přenesená",J1363,0)</f>
        <v>0</v>
      </c>
      <c r="BH1363" s="208">
        <f>IF(N1363="sníž. přenesená",J1363,0)</f>
        <v>0</v>
      </c>
      <c r="BI1363" s="208">
        <f>IF(N1363="nulová",J1363,0)</f>
        <v>0</v>
      </c>
      <c r="BJ1363" s="19" t="s">
        <v>22</v>
      </c>
      <c r="BK1363" s="208">
        <f>ROUND(I1363*H1363,2)</f>
        <v>0</v>
      </c>
      <c r="BL1363" s="19" t="s">
        <v>336</v>
      </c>
      <c r="BM1363" s="207" t="s">
        <v>1539</v>
      </c>
    </row>
    <row r="1364" spans="1:65" s="2" customFormat="1" ht="220.8">
      <c r="A1364" s="36"/>
      <c r="B1364" s="37"/>
      <c r="C1364" s="38"/>
      <c r="D1364" s="209" t="s">
        <v>245</v>
      </c>
      <c r="E1364" s="38"/>
      <c r="F1364" s="210" t="s">
        <v>1514</v>
      </c>
      <c r="G1364" s="38"/>
      <c r="H1364" s="38"/>
      <c r="I1364" s="118"/>
      <c r="J1364" s="38"/>
      <c r="K1364" s="38"/>
      <c r="L1364" s="41"/>
      <c r="M1364" s="211"/>
      <c r="N1364" s="212"/>
      <c r="O1364" s="66"/>
      <c r="P1364" s="66"/>
      <c r="Q1364" s="66"/>
      <c r="R1364" s="66"/>
      <c r="S1364" s="66"/>
      <c r="T1364" s="67"/>
      <c r="U1364" s="36"/>
      <c r="V1364" s="36"/>
      <c r="W1364" s="36"/>
      <c r="X1364" s="36"/>
      <c r="Y1364" s="36"/>
      <c r="Z1364" s="36"/>
      <c r="AA1364" s="36"/>
      <c r="AB1364" s="36"/>
      <c r="AC1364" s="36"/>
      <c r="AD1364" s="36"/>
      <c r="AE1364" s="36"/>
      <c r="AT1364" s="19" t="s">
        <v>245</v>
      </c>
      <c r="AU1364" s="19" t="s">
        <v>83</v>
      </c>
    </row>
    <row r="1365" spans="1:65" s="13" customFormat="1" ht="10.199999999999999">
      <c r="B1365" s="213"/>
      <c r="C1365" s="214"/>
      <c r="D1365" s="209" t="s">
        <v>247</v>
      </c>
      <c r="E1365" s="215" t="s">
        <v>20</v>
      </c>
      <c r="F1365" s="216" t="s">
        <v>1515</v>
      </c>
      <c r="G1365" s="214"/>
      <c r="H1365" s="215" t="s">
        <v>20</v>
      </c>
      <c r="I1365" s="217"/>
      <c r="J1365" s="214"/>
      <c r="K1365" s="214"/>
      <c r="L1365" s="218"/>
      <c r="M1365" s="219"/>
      <c r="N1365" s="220"/>
      <c r="O1365" s="220"/>
      <c r="P1365" s="220"/>
      <c r="Q1365" s="220"/>
      <c r="R1365" s="220"/>
      <c r="S1365" s="220"/>
      <c r="T1365" s="221"/>
      <c r="AT1365" s="222" t="s">
        <v>247</v>
      </c>
      <c r="AU1365" s="222" t="s">
        <v>83</v>
      </c>
      <c r="AV1365" s="13" t="s">
        <v>22</v>
      </c>
      <c r="AW1365" s="13" t="s">
        <v>37</v>
      </c>
      <c r="AX1365" s="13" t="s">
        <v>76</v>
      </c>
      <c r="AY1365" s="222" t="s">
        <v>236</v>
      </c>
    </row>
    <row r="1366" spans="1:65" s="14" customFormat="1" ht="10.199999999999999">
      <c r="B1366" s="223"/>
      <c r="C1366" s="224"/>
      <c r="D1366" s="209" t="s">
        <v>247</v>
      </c>
      <c r="E1366" s="225" t="s">
        <v>20</v>
      </c>
      <c r="F1366" s="226" t="s">
        <v>22</v>
      </c>
      <c r="G1366" s="224"/>
      <c r="H1366" s="227">
        <v>1</v>
      </c>
      <c r="I1366" s="228"/>
      <c r="J1366" s="224"/>
      <c r="K1366" s="224"/>
      <c r="L1366" s="229"/>
      <c r="M1366" s="230"/>
      <c r="N1366" s="231"/>
      <c r="O1366" s="231"/>
      <c r="P1366" s="231"/>
      <c r="Q1366" s="231"/>
      <c r="R1366" s="231"/>
      <c r="S1366" s="231"/>
      <c r="T1366" s="232"/>
      <c r="AT1366" s="233" t="s">
        <v>247</v>
      </c>
      <c r="AU1366" s="233" t="s">
        <v>83</v>
      </c>
      <c r="AV1366" s="14" t="s">
        <v>83</v>
      </c>
      <c r="AW1366" s="14" t="s">
        <v>37</v>
      </c>
      <c r="AX1366" s="14" t="s">
        <v>76</v>
      </c>
      <c r="AY1366" s="233" t="s">
        <v>236</v>
      </c>
    </row>
    <row r="1367" spans="1:65" s="13" customFormat="1" ht="10.199999999999999">
      <c r="B1367" s="213"/>
      <c r="C1367" s="214"/>
      <c r="D1367" s="209" t="s">
        <v>247</v>
      </c>
      <c r="E1367" s="215" t="s">
        <v>20</v>
      </c>
      <c r="F1367" s="216" t="s">
        <v>1516</v>
      </c>
      <c r="G1367" s="214"/>
      <c r="H1367" s="215" t="s">
        <v>20</v>
      </c>
      <c r="I1367" s="217"/>
      <c r="J1367" s="214"/>
      <c r="K1367" s="214"/>
      <c r="L1367" s="218"/>
      <c r="M1367" s="219"/>
      <c r="N1367" s="220"/>
      <c r="O1367" s="220"/>
      <c r="P1367" s="220"/>
      <c r="Q1367" s="220"/>
      <c r="R1367" s="220"/>
      <c r="S1367" s="220"/>
      <c r="T1367" s="221"/>
      <c r="AT1367" s="222" t="s">
        <v>247</v>
      </c>
      <c r="AU1367" s="222" t="s">
        <v>83</v>
      </c>
      <c r="AV1367" s="13" t="s">
        <v>22</v>
      </c>
      <c r="AW1367" s="13" t="s">
        <v>37</v>
      </c>
      <c r="AX1367" s="13" t="s">
        <v>76</v>
      </c>
      <c r="AY1367" s="222" t="s">
        <v>236</v>
      </c>
    </row>
    <row r="1368" spans="1:65" s="14" customFormat="1" ht="10.199999999999999">
      <c r="B1368" s="223"/>
      <c r="C1368" s="224"/>
      <c r="D1368" s="209" t="s">
        <v>247</v>
      </c>
      <c r="E1368" s="225" t="s">
        <v>20</v>
      </c>
      <c r="F1368" s="226" t="s">
        <v>22</v>
      </c>
      <c r="G1368" s="224"/>
      <c r="H1368" s="227">
        <v>1</v>
      </c>
      <c r="I1368" s="228"/>
      <c r="J1368" s="224"/>
      <c r="K1368" s="224"/>
      <c r="L1368" s="229"/>
      <c r="M1368" s="230"/>
      <c r="N1368" s="231"/>
      <c r="O1368" s="231"/>
      <c r="P1368" s="231"/>
      <c r="Q1368" s="231"/>
      <c r="R1368" s="231"/>
      <c r="S1368" s="231"/>
      <c r="T1368" s="232"/>
      <c r="AT1368" s="233" t="s">
        <v>247</v>
      </c>
      <c r="AU1368" s="233" t="s">
        <v>83</v>
      </c>
      <c r="AV1368" s="14" t="s">
        <v>83</v>
      </c>
      <c r="AW1368" s="14" t="s">
        <v>37</v>
      </c>
      <c r="AX1368" s="14" t="s">
        <v>76</v>
      </c>
      <c r="AY1368" s="233" t="s">
        <v>236</v>
      </c>
    </row>
    <row r="1369" spans="1:65" s="13" customFormat="1" ht="10.199999999999999">
      <c r="B1369" s="213"/>
      <c r="C1369" s="214"/>
      <c r="D1369" s="209" t="s">
        <v>247</v>
      </c>
      <c r="E1369" s="215" t="s">
        <v>20</v>
      </c>
      <c r="F1369" s="216" t="s">
        <v>1517</v>
      </c>
      <c r="G1369" s="214"/>
      <c r="H1369" s="215" t="s">
        <v>20</v>
      </c>
      <c r="I1369" s="217"/>
      <c r="J1369" s="214"/>
      <c r="K1369" s="214"/>
      <c r="L1369" s="218"/>
      <c r="M1369" s="219"/>
      <c r="N1369" s="220"/>
      <c r="O1369" s="220"/>
      <c r="P1369" s="220"/>
      <c r="Q1369" s="220"/>
      <c r="R1369" s="220"/>
      <c r="S1369" s="220"/>
      <c r="T1369" s="221"/>
      <c r="AT1369" s="222" t="s">
        <v>247</v>
      </c>
      <c r="AU1369" s="222" t="s">
        <v>83</v>
      </c>
      <c r="AV1369" s="13" t="s">
        <v>22</v>
      </c>
      <c r="AW1369" s="13" t="s">
        <v>37</v>
      </c>
      <c r="AX1369" s="13" t="s">
        <v>76</v>
      </c>
      <c r="AY1369" s="222" t="s">
        <v>236</v>
      </c>
    </row>
    <row r="1370" spans="1:65" s="14" customFormat="1" ht="10.199999999999999">
      <c r="B1370" s="223"/>
      <c r="C1370" s="224"/>
      <c r="D1370" s="209" t="s">
        <v>247</v>
      </c>
      <c r="E1370" s="225" t="s">
        <v>20</v>
      </c>
      <c r="F1370" s="226" t="s">
        <v>22</v>
      </c>
      <c r="G1370" s="224"/>
      <c r="H1370" s="227">
        <v>1</v>
      </c>
      <c r="I1370" s="228"/>
      <c r="J1370" s="224"/>
      <c r="K1370" s="224"/>
      <c r="L1370" s="229"/>
      <c r="M1370" s="230"/>
      <c r="N1370" s="231"/>
      <c r="O1370" s="231"/>
      <c r="P1370" s="231"/>
      <c r="Q1370" s="231"/>
      <c r="R1370" s="231"/>
      <c r="S1370" s="231"/>
      <c r="T1370" s="232"/>
      <c r="AT1370" s="233" t="s">
        <v>247</v>
      </c>
      <c r="AU1370" s="233" t="s">
        <v>83</v>
      </c>
      <c r="AV1370" s="14" t="s">
        <v>83</v>
      </c>
      <c r="AW1370" s="14" t="s">
        <v>37</v>
      </c>
      <c r="AX1370" s="14" t="s">
        <v>76</v>
      </c>
      <c r="AY1370" s="233" t="s">
        <v>236</v>
      </c>
    </row>
    <row r="1371" spans="1:65" s="13" customFormat="1" ht="10.199999999999999">
      <c r="B1371" s="213"/>
      <c r="C1371" s="214"/>
      <c r="D1371" s="209" t="s">
        <v>247</v>
      </c>
      <c r="E1371" s="215" t="s">
        <v>20</v>
      </c>
      <c r="F1371" s="216" t="s">
        <v>1518</v>
      </c>
      <c r="G1371" s="214"/>
      <c r="H1371" s="215" t="s">
        <v>20</v>
      </c>
      <c r="I1371" s="217"/>
      <c r="J1371" s="214"/>
      <c r="K1371" s="214"/>
      <c r="L1371" s="218"/>
      <c r="M1371" s="219"/>
      <c r="N1371" s="220"/>
      <c r="O1371" s="220"/>
      <c r="P1371" s="220"/>
      <c r="Q1371" s="220"/>
      <c r="R1371" s="220"/>
      <c r="S1371" s="220"/>
      <c r="T1371" s="221"/>
      <c r="AT1371" s="222" t="s">
        <v>247</v>
      </c>
      <c r="AU1371" s="222" t="s">
        <v>83</v>
      </c>
      <c r="AV1371" s="13" t="s">
        <v>22</v>
      </c>
      <c r="AW1371" s="13" t="s">
        <v>37</v>
      </c>
      <c r="AX1371" s="13" t="s">
        <v>76</v>
      </c>
      <c r="AY1371" s="222" t="s">
        <v>236</v>
      </c>
    </row>
    <row r="1372" spans="1:65" s="14" customFormat="1" ht="10.199999999999999">
      <c r="B1372" s="223"/>
      <c r="C1372" s="224"/>
      <c r="D1372" s="209" t="s">
        <v>247</v>
      </c>
      <c r="E1372" s="225" t="s">
        <v>20</v>
      </c>
      <c r="F1372" s="226" t="s">
        <v>1519</v>
      </c>
      <c r="G1372" s="224"/>
      <c r="H1372" s="227">
        <v>13</v>
      </c>
      <c r="I1372" s="228"/>
      <c r="J1372" s="224"/>
      <c r="K1372" s="224"/>
      <c r="L1372" s="229"/>
      <c r="M1372" s="230"/>
      <c r="N1372" s="231"/>
      <c r="O1372" s="231"/>
      <c r="P1372" s="231"/>
      <c r="Q1372" s="231"/>
      <c r="R1372" s="231"/>
      <c r="S1372" s="231"/>
      <c r="T1372" s="232"/>
      <c r="AT1372" s="233" t="s">
        <v>247</v>
      </c>
      <c r="AU1372" s="233" t="s">
        <v>83</v>
      </c>
      <c r="AV1372" s="14" t="s">
        <v>83</v>
      </c>
      <c r="AW1372" s="14" t="s">
        <v>37</v>
      </c>
      <c r="AX1372" s="14" t="s">
        <v>76</v>
      </c>
      <c r="AY1372" s="233" t="s">
        <v>236</v>
      </c>
    </row>
    <row r="1373" spans="1:65" s="16" customFormat="1" ht="10.199999999999999">
      <c r="B1373" s="245"/>
      <c r="C1373" s="246"/>
      <c r="D1373" s="209" t="s">
        <v>247</v>
      </c>
      <c r="E1373" s="247" t="s">
        <v>20</v>
      </c>
      <c r="F1373" s="248" t="s">
        <v>309</v>
      </c>
      <c r="G1373" s="246"/>
      <c r="H1373" s="249">
        <v>16</v>
      </c>
      <c r="I1373" s="250"/>
      <c r="J1373" s="246"/>
      <c r="K1373" s="246"/>
      <c r="L1373" s="251"/>
      <c r="M1373" s="252"/>
      <c r="N1373" s="253"/>
      <c r="O1373" s="253"/>
      <c r="P1373" s="253"/>
      <c r="Q1373" s="253"/>
      <c r="R1373" s="253"/>
      <c r="S1373" s="253"/>
      <c r="T1373" s="254"/>
      <c r="AT1373" s="255" t="s">
        <v>247</v>
      </c>
      <c r="AU1373" s="255" t="s">
        <v>83</v>
      </c>
      <c r="AV1373" s="16" t="s">
        <v>243</v>
      </c>
      <c r="AW1373" s="16" t="s">
        <v>37</v>
      </c>
      <c r="AX1373" s="16" t="s">
        <v>22</v>
      </c>
      <c r="AY1373" s="255" t="s">
        <v>236</v>
      </c>
    </row>
    <row r="1374" spans="1:65" s="2" customFormat="1" ht="22.8">
      <c r="A1374" s="36"/>
      <c r="B1374" s="37"/>
      <c r="C1374" s="196" t="s">
        <v>1540</v>
      </c>
      <c r="D1374" s="196" t="s">
        <v>238</v>
      </c>
      <c r="E1374" s="197" t="s">
        <v>1541</v>
      </c>
      <c r="F1374" s="198" t="s">
        <v>1542</v>
      </c>
      <c r="G1374" s="199" t="s">
        <v>328</v>
      </c>
      <c r="H1374" s="200">
        <v>1025.2</v>
      </c>
      <c r="I1374" s="201"/>
      <c r="J1374" s="202">
        <f>ROUND(I1374*H1374,2)</f>
        <v>0</v>
      </c>
      <c r="K1374" s="198" t="s">
        <v>242</v>
      </c>
      <c r="L1374" s="41"/>
      <c r="M1374" s="203" t="s">
        <v>20</v>
      </c>
      <c r="N1374" s="204" t="s">
        <v>47</v>
      </c>
      <c r="O1374" s="66"/>
      <c r="P1374" s="205">
        <f>O1374*H1374</f>
        <v>0</v>
      </c>
      <c r="Q1374" s="205">
        <v>1.3190000000000001E-3</v>
      </c>
      <c r="R1374" s="205">
        <f>Q1374*H1374</f>
        <v>1.3522388000000001</v>
      </c>
      <c r="S1374" s="205">
        <v>0</v>
      </c>
      <c r="T1374" s="206">
        <f>S1374*H1374</f>
        <v>0</v>
      </c>
      <c r="U1374" s="36"/>
      <c r="V1374" s="36"/>
      <c r="W1374" s="36"/>
      <c r="X1374" s="36"/>
      <c r="Y1374" s="36"/>
      <c r="Z1374" s="36"/>
      <c r="AA1374" s="36"/>
      <c r="AB1374" s="36"/>
      <c r="AC1374" s="36"/>
      <c r="AD1374" s="36"/>
      <c r="AE1374" s="36"/>
      <c r="AR1374" s="207" t="s">
        <v>336</v>
      </c>
      <c r="AT1374" s="207" t="s">
        <v>238</v>
      </c>
      <c r="AU1374" s="207" t="s">
        <v>83</v>
      </c>
      <c r="AY1374" s="19" t="s">
        <v>236</v>
      </c>
      <c r="BE1374" s="208">
        <f>IF(N1374="základní",J1374,0)</f>
        <v>0</v>
      </c>
      <c r="BF1374" s="208">
        <f>IF(N1374="snížená",J1374,0)</f>
        <v>0</v>
      </c>
      <c r="BG1374" s="208">
        <f>IF(N1374="zákl. přenesená",J1374,0)</f>
        <v>0</v>
      </c>
      <c r="BH1374" s="208">
        <f>IF(N1374="sníž. přenesená",J1374,0)</f>
        <v>0</v>
      </c>
      <c r="BI1374" s="208">
        <f>IF(N1374="nulová",J1374,0)</f>
        <v>0</v>
      </c>
      <c r="BJ1374" s="19" t="s">
        <v>22</v>
      </c>
      <c r="BK1374" s="208">
        <f>ROUND(I1374*H1374,2)</f>
        <v>0</v>
      </c>
      <c r="BL1374" s="19" t="s">
        <v>336</v>
      </c>
      <c r="BM1374" s="207" t="s">
        <v>1543</v>
      </c>
    </row>
    <row r="1375" spans="1:65" s="2" customFormat="1" ht="57.6">
      <c r="A1375" s="36"/>
      <c r="B1375" s="37"/>
      <c r="C1375" s="38"/>
      <c r="D1375" s="209" t="s">
        <v>245</v>
      </c>
      <c r="E1375" s="38"/>
      <c r="F1375" s="210" t="s">
        <v>1544</v>
      </c>
      <c r="G1375" s="38"/>
      <c r="H1375" s="38"/>
      <c r="I1375" s="118"/>
      <c r="J1375" s="38"/>
      <c r="K1375" s="38"/>
      <c r="L1375" s="41"/>
      <c r="M1375" s="211"/>
      <c r="N1375" s="212"/>
      <c r="O1375" s="66"/>
      <c r="P1375" s="66"/>
      <c r="Q1375" s="66"/>
      <c r="R1375" s="66"/>
      <c r="S1375" s="66"/>
      <c r="T1375" s="67"/>
      <c r="U1375" s="36"/>
      <c r="V1375" s="36"/>
      <c r="W1375" s="36"/>
      <c r="X1375" s="36"/>
      <c r="Y1375" s="36"/>
      <c r="Z1375" s="36"/>
      <c r="AA1375" s="36"/>
      <c r="AB1375" s="36"/>
      <c r="AC1375" s="36"/>
      <c r="AD1375" s="36"/>
      <c r="AE1375" s="36"/>
      <c r="AT1375" s="19" t="s">
        <v>245</v>
      </c>
      <c r="AU1375" s="19" t="s">
        <v>83</v>
      </c>
    </row>
    <row r="1376" spans="1:65" s="13" customFormat="1" ht="10.199999999999999">
      <c r="B1376" s="213"/>
      <c r="C1376" s="214"/>
      <c r="D1376" s="209" t="s">
        <v>247</v>
      </c>
      <c r="E1376" s="215" t="s">
        <v>20</v>
      </c>
      <c r="F1376" s="216" t="s">
        <v>1545</v>
      </c>
      <c r="G1376" s="214"/>
      <c r="H1376" s="215" t="s">
        <v>20</v>
      </c>
      <c r="I1376" s="217"/>
      <c r="J1376" s="214"/>
      <c r="K1376" s="214"/>
      <c r="L1376" s="218"/>
      <c r="M1376" s="219"/>
      <c r="N1376" s="220"/>
      <c r="O1376" s="220"/>
      <c r="P1376" s="220"/>
      <c r="Q1376" s="220"/>
      <c r="R1376" s="220"/>
      <c r="S1376" s="220"/>
      <c r="T1376" s="221"/>
      <c r="AT1376" s="222" t="s">
        <v>247</v>
      </c>
      <c r="AU1376" s="222" t="s">
        <v>83</v>
      </c>
      <c r="AV1376" s="13" t="s">
        <v>22</v>
      </c>
      <c r="AW1376" s="13" t="s">
        <v>37</v>
      </c>
      <c r="AX1376" s="13" t="s">
        <v>76</v>
      </c>
      <c r="AY1376" s="222" t="s">
        <v>236</v>
      </c>
    </row>
    <row r="1377" spans="2:51" s="13" customFormat="1" ht="10.199999999999999">
      <c r="B1377" s="213"/>
      <c r="C1377" s="214"/>
      <c r="D1377" s="209" t="s">
        <v>247</v>
      </c>
      <c r="E1377" s="215" t="s">
        <v>20</v>
      </c>
      <c r="F1377" s="216" t="s">
        <v>1457</v>
      </c>
      <c r="G1377" s="214"/>
      <c r="H1377" s="215" t="s">
        <v>20</v>
      </c>
      <c r="I1377" s="217"/>
      <c r="J1377" s="214"/>
      <c r="K1377" s="214"/>
      <c r="L1377" s="218"/>
      <c r="M1377" s="219"/>
      <c r="N1377" s="220"/>
      <c r="O1377" s="220"/>
      <c r="P1377" s="220"/>
      <c r="Q1377" s="220"/>
      <c r="R1377" s="220"/>
      <c r="S1377" s="220"/>
      <c r="T1377" s="221"/>
      <c r="AT1377" s="222" t="s">
        <v>247</v>
      </c>
      <c r="AU1377" s="222" t="s">
        <v>83</v>
      </c>
      <c r="AV1377" s="13" t="s">
        <v>22</v>
      </c>
      <c r="AW1377" s="13" t="s">
        <v>37</v>
      </c>
      <c r="AX1377" s="13" t="s">
        <v>76</v>
      </c>
      <c r="AY1377" s="222" t="s">
        <v>236</v>
      </c>
    </row>
    <row r="1378" spans="2:51" s="14" customFormat="1" ht="10.199999999999999">
      <c r="B1378" s="223"/>
      <c r="C1378" s="224"/>
      <c r="D1378" s="209" t="s">
        <v>247</v>
      </c>
      <c r="E1378" s="225" t="s">
        <v>20</v>
      </c>
      <c r="F1378" s="226" t="s">
        <v>1546</v>
      </c>
      <c r="G1378" s="224"/>
      <c r="H1378" s="227">
        <v>87.7</v>
      </c>
      <c r="I1378" s="228"/>
      <c r="J1378" s="224"/>
      <c r="K1378" s="224"/>
      <c r="L1378" s="229"/>
      <c r="M1378" s="230"/>
      <c r="N1378" s="231"/>
      <c r="O1378" s="231"/>
      <c r="P1378" s="231"/>
      <c r="Q1378" s="231"/>
      <c r="R1378" s="231"/>
      <c r="S1378" s="231"/>
      <c r="T1378" s="232"/>
      <c r="AT1378" s="233" t="s">
        <v>247</v>
      </c>
      <c r="AU1378" s="233" t="s">
        <v>83</v>
      </c>
      <c r="AV1378" s="14" t="s">
        <v>83</v>
      </c>
      <c r="AW1378" s="14" t="s">
        <v>37</v>
      </c>
      <c r="AX1378" s="14" t="s">
        <v>76</v>
      </c>
      <c r="AY1378" s="233" t="s">
        <v>236</v>
      </c>
    </row>
    <row r="1379" spans="2:51" s="14" customFormat="1" ht="10.199999999999999">
      <c r="B1379" s="223"/>
      <c r="C1379" s="224"/>
      <c r="D1379" s="209" t="s">
        <v>247</v>
      </c>
      <c r="E1379" s="225" t="s">
        <v>20</v>
      </c>
      <c r="F1379" s="226" t="s">
        <v>1547</v>
      </c>
      <c r="G1379" s="224"/>
      <c r="H1379" s="227">
        <v>239.7</v>
      </c>
      <c r="I1379" s="228"/>
      <c r="J1379" s="224"/>
      <c r="K1379" s="224"/>
      <c r="L1379" s="229"/>
      <c r="M1379" s="230"/>
      <c r="N1379" s="231"/>
      <c r="O1379" s="231"/>
      <c r="P1379" s="231"/>
      <c r="Q1379" s="231"/>
      <c r="R1379" s="231"/>
      <c r="S1379" s="231"/>
      <c r="T1379" s="232"/>
      <c r="AT1379" s="233" t="s">
        <v>247</v>
      </c>
      <c r="AU1379" s="233" t="s">
        <v>83</v>
      </c>
      <c r="AV1379" s="14" t="s">
        <v>83</v>
      </c>
      <c r="AW1379" s="14" t="s">
        <v>37</v>
      </c>
      <c r="AX1379" s="14" t="s">
        <v>76</v>
      </c>
      <c r="AY1379" s="233" t="s">
        <v>236</v>
      </c>
    </row>
    <row r="1380" spans="2:51" s="14" customFormat="1" ht="10.199999999999999">
      <c r="B1380" s="223"/>
      <c r="C1380" s="224"/>
      <c r="D1380" s="209" t="s">
        <v>247</v>
      </c>
      <c r="E1380" s="225" t="s">
        <v>20</v>
      </c>
      <c r="F1380" s="226" t="s">
        <v>1548</v>
      </c>
      <c r="G1380" s="224"/>
      <c r="H1380" s="227">
        <v>62.3</v>
      </c>
      <c r="I1380" s="228"/>
      <c r="J1380" s="224"/>
      <c r="K1380" s="224"/>
      <c r="L1380" s="229"/>
      <c r="M1380" s="230"/>
      <c r="N1380" s="231"/>
      <c r="O1380" s="231"/>
      <c r="P1380" s="231"/>
      <c r="Q1380" s="231"/>
      <c r="R1380" s="231"/>
      <c r="S1380" s="231"/>
      <c r="T1380" s="232"/>
      <c r="AT1380" s="233" t="s">
        <v>247</v>
      </c>
      <c r="AU1380" s="233" t="s">
        <v>83</v>
      </c>
      <c r="AV1380" s="14" t="s">
        <v>83</v>
      </c>
      <c r="AW1380" s="14" t="s">
        <v>37</v>
      </c>
      <c r="AX1380" s="14" t="s">
        <v>76</v>
      </c>
      <c r="AY1380" s="233" t="s">
        <v>236</v>
      </c>
    </row>
    <row r="1381" spans="2:51" s="13" customFormat="1" ht="10.199999999999999">
      <c r="B1381" s="213"/>
      <c r="C1381" s="214"/>
      <c r="D1381" s="209" t="s">
        <v>247</v>
      </c>
      <c r="E1381" s="215" t="s">
        <v>20</v>
      </c>
      <c r="F1381" s="216" t="s">
        <v>1460</v>
      </c>
      <c r="G1381" s="214"/>
      <c r="H1381" s="215" t="s">
        <v>20</v>
      </c>
      <c r="I1381" s="217"/>
      <c r="J1381" s="214"/>
      <c r="K1381" s="214"/>
      <c r="L1381" s="218"/>
      <c r="M1381" s="219"/>
      <c r="N1381" s="220"/>
      <c r="O1381" s="220"/>
      <c r="P1381" s="220"/>
      <c r="Q1381" s="220"/>
      <c r="R1381" s="220"/>
      <c r="S1381" s="220"/>
      <c r="T1381" s="221"/>
      <c r="AT1381" s="222" t="s">
        <v>247</v>
      </c>
      <c r="AU1381" s="222" t="s">
        <v>83</v>
      </c>
      <c r="AV1381" s="13" t="s">
        <v>22</v>
      </c>
      <c r="AW1381" s="13" t="s">
        <v>37</v>
      </c>
      <c r="AX1381" s="13" t="s">
        <v>76</v>
      </c>
      <c r="AY1381" s="222" t="s">
        <v>236</v>
      </c>
    </row>
    <row r="1382" spans="2:51" s="14" customFormat="1" ht="10.199999999999999">
      <c r="B1382" s="223"/>
      <c r="C1382" s="224"/>
      <c r="D1382" s="209" t="s">
        <v>247</v>
      </c>
      <c r="E1382" s="225" t="s">
        <v>20</v>
      </c>
      <c r="F1382" s="226" t="s">
        <v>1549</v>
      </c>
      <c r="G1382" s="224"/>
      <c r="H1382" s="227">
        <v>100.3</v>
      </c>
      <c r="I1382" s="228"/>
      <c r="J1382" s="224"/>
      <c r="K1382" s="224"/>
      <c r="L1382" s="229"/>
      <c r="M1382" s="230"/>
      <c r="N1382" s="231"/>
      <c r="O1382" s="231"/>
      <c r="P1382" s="231"/>
      <c r="Q1382" s="231"/>
      <c r="R1382" s="231"/>
      <c r="S1382" s="231"/>
      <c r="T1382" s="232"/>
      <c r="AT1382" s="233" t="s">
        <v>247</v>
      </c>
      <c r="AU1382" s="233" t="s">
        <v>83</v>
      </c>
      <c r="AV1382" s="14" t="s">
        <v>83</v>
      </c>
      <c r="AW1382" s="14" t="s">
        <v>37</v>
      </c>
      <c r="AX1382" s="14" t="s">
        <v>76</v>
      </c>
      <c r="AY1382" s="233" t="s">
        <v>236</v>
      </c>
    </row>
    <row r="1383" spans="2:51" s="14" customFormat="1" ht="10.199999999999999">
      <c r="B1383" s="223"/>
      <c r="C1383" s="224"/>
      <c r="D1383" s="209" t="s">
        <v>247</v>
      </c>
      <c r="E1383" s="225" t="s">
        <v>20</v>
      </c>
      <c r="F1383" s="226" t="s">
        <v>1550</v>
      </c>
      <c r="G1383" s="224"/>
      <c r="H1383" s="227">
        <v>247</v>
      </c>
      <c r="I1383" s="228"/>
      <c r="J1383" s="224"/>
      <c r="K1383" s="224"/>
      <c r="L1383" s="229"/>
      <c r="M1383" s="230"/>
      <c r="N1383" s="231"/>
      <c r="O1383" s="231"/>
      <c r="P1383" s="231"/>
      <c r="Q1383" s="231"/>
      <c r="R1383" s="231"/>
      <c r="S1383" s="231"/>
      <c r="T1383" s="232"/>
      <c r="AT1383" s="233" t="s">
        <v>247</v>
      </c>
      <c r="AU1383" s="233" t="s">
        <v>83</v>
      </c>
      <c r="AV1383" s="14" t="s">
        <v>83</v>
      </c>
      <c r="AW1383" s="14" t="s">
        <v>37</v>
      </c>
      <c r="AX1383" s="14" t="s">
        <v>76</v>
      </c>
      <c r="AY1383" s="233" t="s">
        <v>236</v>
      </c>
    </row>
    <row r="1384" spans="2:51" s="14" customFormat="1" ht="10.199999999999999">
      <c r="B1384" s="223"/>
      <c r="C1384" s="224"/>
      <c r="D1384" s="209" t="s">
        <v>247</v>
      </c>
      <c r="E1384" s="225" t="s">
        <v>20</v>
      </c>
      <c r="F1384" s="226" t="s">
        <v>1551</v>
      </c>
      <c r="G1384" s="224"/>
      <c r="H1384" s="227">
        <v>137.9</v>
      </c>
      <c r="I1384" s="228"/>
      <c r="J1384" s="224"/>
      <c r="K1384" s="224"/>
      <c r="L1384" s="229"/>
      <c r="M1384" s="230"/>
      <c r="N1384" s="231"/>
      <c r="O1384" s="231"/>
      <c r="P1384" s="231"/>
      <c r="Q1384" s="231"/>
      <c r="R1384" s="231"/>
      <c r="S1384" s="231"/>
      <c r="T1384" s="232"/>
      <c r="AT1384" s="233" t="s">
        <v>247</v>
      </c>
      <c r="AU1384" s="233" t="s">
        <v>83</v>
      </c>
      <c r="AV1384" s="14" t="s">
        <v>83</v>
      </c>
      <c r="AW1384" s="14" t="s">
        <v>37</v>
      </c>
      <c r="AX1384" s="14" t="s">
        <v>76</v>
      </c>
      <c r="AY1384" s="233" t="s">
        <v>236</v>
      </c>
    </row>
    <row r="1385" spans="2:51" s="15" customFormat="1" ht="10.199999999999999">
      <c r="B1385" s="234"/>
      <c r="C1385" s="235"/>
      <c r="D1385" s="209" t="s">
        <v>247</v>
      </c>
      <c r="E1385" s="236" t="s">
        <v>179</v>
      </c>
      <c r="F1385" s="237" t="s">
        <v>306</v>
      </c>
      <c r="G1385" s="235"/>
      <c r="H1385" s="238">
        <v>874.9</v>
      </c>
      <c r="I1385" s="239"/>
      <c r="J1385" s="235"/>
      <c r="K1385" s="235"/>
      <c r="L1385" s="240"/>
      <c r="M1385" s="241"/>
      <c r="N1385" s="242"/>
      <c r="O1385" s="242"/>
      <c r="P1385" s="242"/>
      <c r="Q1385" s="242"/>
      <c r="R1385" s="242"/>
      <c r="S1385" s="242"/>
      <c r="T1385" s="243"/>
      <c r="AT1385" s="244" t="s">
        <v>247</v>
      </c>
      <c r="AU1385" s="244" t="s">
        <v>83</v>
      </c>
      <c r="AV1385" s="15" t="s">
        <v>254</v>
      </c>
      <c r="AW1385" s="15" t="s">
        <v>37</v>
      </c>
      <c r="AX1385" s="15" t="s">
        <v>76</v>
      </c>
      <c r="AY1385" s="244" t="s">
        <v>236</v>
      </c>
    </row>
    <row r="1386" spans="2:51" s="13" customFormat="1" ht="10.199999999999999">
      <c r="B1386" s="213"/>
      <c r="C1386" s="214"/>
      <c r="D1386" s="209" t="s">
        <v>247</v>
      </c>
      <c r="E1386" s="215" t="s">
        <v>20</v>
      </c>
      <c r="F1386" s="216" t="s">
        <v>1552</v>
      </c>
      <c r="G1386" s="214"/>
      <c r="H1386" s="215" t="s">
        <v>20</v>
      </c>
      <c r="I1386" s="217"/>
      <c r="J1386" s="214"/>
      <c r="K1386" s="214"/>
      <c r="L1386" s="218"/>
      <c r="M1386" s="219"/>
      <c r="N1386" s="220"/>
      <c r="O1386" s="220"/>
      <c r="P1386" s="220"/>
      <c r="Q1386" s="220"/>
      <c r="R1386" s="220"/>
      <c r="S1386" s="220"/>
      <c r="T1386" s="221"/>
      <c r="AT1386" s="222" t="s">
        <v>247</v>
      </c>
      <c r="AU1386" s="222" t="s">
        <v>83</v>
      </c>
      <c r="AV1386" s="13" t="s">
        <v>22</v>
      </c>
      <c r="AW1386" s="13" t="s">
        <v>37</v>
      </c>
      <c r="AX1386" s="13" t="s">
        <v>76</v>
      </c>
      <c r="AY1386" s="222" t="s">
        <v>236</v>
      </c>
    </row>
    <row r="1387" spans="2:51" s="13" customFormat="1" ht="10.199999999999999">
      <c r="B1387" s="213"/>
      <c r="C1387" s="214"/>
      <c r="D1387" s="209" t="s">
        <v>247</v>
      </c>
      <c r="E1387" s="215" t="s">
        <v>20</v>
      </c>
      <c r="F1387" s="216" t="s">
        <v>1457</v>
      </c>
      <c r="G1387" s="214"/>
      <c r="H1387" s="215" t="s">
        <v>20</v>
      </c>
      <c r="I1387" s="217"/>
      <c r="J1387" s="214"/>
      <c r="K1387" s="214"/>
      <c r="L1387" s="218"/>
      <c r="M1387" s="219"/>
      <c r="N1387" s="220"/>
      <c r="O1387" s="220"/>
      <c r="P1387" s="220"/>
      <c r="Q1387" s="220"/>
      <c r="R1387" s="220"/>
      <c r="S1387" s="220"/>
      <c r="T1387" s="221"/>
      <c r="AT1387" s="222" t="s">
        <v>247</v>
      </c>
      <c r="AU1387" s="222" t="s">
        <v>83</v>
      </c>
      <c r="AV1387" s="13" t="s">
        <v>22</v>
      </c>
      <c r="AW1387" s="13" t="s">
        <v>37</v>
      </c>
      <c r="AX1387" s="13" t="s">
        <v>76</v>
      </c>
      <c r="AY1387" s="222" t="s">
        <v>236</v>
      </c>
    </row>
    <row r="1388" spans="2:51" s="14" customFormat="1" ht="10.199999999999999">
      <c r="B1388" s="223"/>
      <c r="C1388" s="224"/>
      <c r="D1388" s="209" t="s">
        <v>247</v>
      </c>
      <c r="E1388" s="225" t="s">
        <v>20</v>
      </c>
      <c r="F1388" s="226" t="s">
        <v>1553</v>
      </c>
      <c r="G1388" s="224"/>
      <c r="H1388" s="227">
        <v>35.5</v>
      </c>
      <c r="I1388" s="228"/>
      <c r="J1388" s="224"/>
      <c r="K1388" s="224"/>
      <c r="L1388" s="229"/>
      <c r="M1388" s="230"/>
      <c r="N1388" s="231"/>
      <c r="O1388" s="231"/>
      <c r="P1388" s="231"/>
      <c r="Q1388" s="231"/>
      <c r="R1388" s="231"/>
      <c r="S1388" s="231"/>
      <c r="T1388" s="232"/>
      <c r="AT1388" s="233" t="s">
        <v>247</v>
      </c>
      <c r="AU1388" s="233" t="s">
        <v>83</v>
      </c>
      <c r="AV1388" s="14" t="s">
        <v>83</v>
      </c>
      <c r="AW1388" s="14" t="s">
        <v>37</v>
      </c>
      <c r="AX1388" s="14" t="s">
        <v>76</v>
      </c>
      <c r="AY1388" s="233" t="s">
        <v>236</v>
      </c>
    </row>
    <row r="1389" spans="2:51" s="14" customFormat="1" ht="10.199999999999999">
      <c r="B1389" s="223"/>
      <c r="C1389" s="224"/>
      <c r="D1389" s="209" t="s">
        <v>247</v>
      </c>
      <c r="E1389" s="225" t="s">
        <v>20</v>
      </c>
      <c r="F1389" s="226" t="s">
        <v>1554</v>
      </c>
      <c r="G1389" s="224"/>
      <c r="H1389" s="227">
        <v>46.9</v>
      </c>
      <c r="I1389" s="228"/>
      <c r="J1389" s="224"/>
      <c r="K1389" s="224"/>
      <c r="L1389" s="229"/>
      <c r="M1389" s="230"/>
      <c r="N1389" s="231"/>
      <c r="O1389" s="231"/>
      <c r="P1389" s="231"/>
      <c r="Q1389" s="231"/>
      <c r="R1389" s="231"/>
      <c r="S1389" s="231"/>
      <c r="T1389" s="232"/>
      <c r="AT1389" s="233" t="s">
        <v>247</v>
      </c>
      <c r="AU1389" s="233" t="s">
        <v>83</v>
      </c>
      <c r="AV1389" s="14" t="s">
        <v>83</v>
      </c>
      <c r="AW1389" s="14" t="s">
        <v>37</v>
      </c>
      <c r="AX1389" s="14" t="s">
        <v>76</v>
      </c>
      <c r="AY1389" s="233" t="s">
        <v>236</v>
      </c>
    </row>
    <row r="1390" spans="2:51" s="13" customFormat="1" ht="10.199999999999999">
      <c r="B1390" s="213"/>
      <c r="C1390" s="214"/>
      <c r="D1390" s="209" t="s">
        <v>247</v>
      </c>
      <c r="E1390" s="215" t="s">
        <v>20</v>
      </c>
      <c r="F1390" s="216" t="s">
        <v>1460</v>
      </c>
      <c r="G1390" s="214"/>
      <c r="H1390" s="215" t="s">
        <v>20</v>
      </c>
      <c r="I1390" s="217"/>
      <c r="J1390" s="214"/>
      <c r="K1390" s="214"/>
      <c r="L1390" s="218"/>
      <c r="M1390" s="219"/>
      <c r="N1390" s="220"/>
      <c r="O1390" s="220"/>
      <c r="P1390" s="220"/>
      <c r="Q1390" s="220"/>
      <c r="R1390" s="220"/>
      <c r="S1390" s="220"/>
      <c r="T1390" s="221"/>
      <c r="AT1390" s="222" t="s">
        <v>247</v>
      </c>
      <c r="AU1390" s="222" t="s">
        <v>83</v>
      </c>
      <c r="AV1390" s="13" t="s">
        <v>22</v>
      </c>
      <c r="AW1390" s="13" t="s">
        <v>37</v>
      </c>
      <c r="AX1390" s="13" t="s">
        <v>76</v>
      </c>
      <c r="AY1390" s="222" t="s">
        <v>236</v>
      </c>
    </row>
    <row r="1391" spans="2:51" s="14" customFormat="1" ht="10.199999999999999">
      <c r="B1391" s="223"/>
      <c r="C1391" s="224"/>
      <c r="D1391" s="209" t="s">
        <v>247</v>
      </c>
      <c r="E1391" s="225" t="s">
        <v>20</v>
      </c>
      <c r="F1391" s="226" t="s">
        <v>1555</v>
      </c>
      <c r="G1391" s="224"/>
      <c r="H1391" s="227">
        <v>47</v>
      </c>
      <c r="I1391" s="228"/>
      <c r="J1391" s="224"/>
      <c r="K1391" s="224"/>
      <c r="L1391" s="229"/>
      <c r="M1391" s="230"/>
      <c r="N1391" s="231"/>
      <c r="O1391" s="231"/>
      <c r="P1391" s="231"/>
      <c r="Q1391" s="231"/>
      <c r="R1391" s="231"/>
      <c r="S1391" s="231"/>
      <c r="T1391" s="232"/>
      <c r="AT1391" s="233" t="s">
        <v>247</v>
      </c>
      <c r="AU1391" s="233" t="s">
        <v>83</v>
      </c>
      <c r="AV1391" s="14" t="s">
        <v>83</v>
      </c>
      <c r="AW1391" s="14" t="s">
        <v>37</v>
      </c>
      <c r="AX1391" s="14" t="s">
        <v>76</v>
      </c>
      <c r="AY1391" s="233" t="s">
        <v>236</v>
      </c>
    </row>
    <row r="1392" spans="2:51" s="14" customFormat="1" ht="10.199999999999999">
      <c r="B1392" s="223"/>
      <c r="C1392" s="224"/>
      <c r="D1392" s="209" t="s">
        <v>247</v>
      </c>
      <c r="E1392" s="225" t="s">
        <v>20</v>
      </c>
      <c r="F1392" s="226" t="s">
        <v>1556</v>
      </c>
      <c r="G1392" s="224"/>
      <c r="H1392" s="227">
        <v>20.9</v>
      </c>
      <c r="I1392" s="228"/>
      <c r="J1392" s="224"/>
      <c r="K1392" s="224"/>
      <c r="L1392" s="229"/>
      <c r="M1392" s="230"/>
      <c r="N1392" s="231"/>
      <c r="O1392" s="231"/>
      <c r="P1392" s="231"/>
      <c r="Q1392" s="231"/>
      <c r="R1392" s="231"/>
      <c r="S1392" s="231"/>
      <c r="T1392" s="232"/>
      <c r="AT1392" s="233" t="s">
        <v>247</v>
      </c>
      <c r="AU1392" s="233" t="s">
        <v>83</v>
      </c>
      <c r="AV1392" s="14" t="s">
        <v>83</v>
      </c>
      <c r="AW1392" s="14" t="s">
        <v>37</v>
      </c>
      <c r="AX1392" s="14" t="s">
        <v>76</v>
      </c>
      <c r="AY1392" s="233" t="s">
        <v>236</v>
      </c>
    </row>
    <row r="1393" spans="1:65" s="15" customFormat="1" ht="10.199999999999999">
      <c r="B1393" s="234"/>
      <c r="C1393" s="235"/>
      <c r="D1393" s="209" t="s">
        <v>247</v>
      </c>
      <c r="E1393" s="236" t="s">
        <v>183</v>
      </c>
      <c r="F1393" s="237" t="s">
        <v>306</v>
      </c>
      <c r="G1393" s="235"/>
      <c r="H1393" s="238">
        <v>150.30000000000001</v>
      </c>
      <c r="I1393" s="239"/>
      <c r="J1393" s="235"/>
      <c r="K1393" s="235"/>
      <c r="L1393" s="240"/>
      <c r="M1393" s="241"/>
      <c r="N1393" s="242"/>
      <c r="O1393" s="242"/>
      <c r="P1393" s="242"/>
      <c r="Q1393" s="242"/>
      <c r="R1393" s="242"/>
      <c r="S1393" s="242"/>
      <c r="T1393" s="243"/>
      <c r="AT1393" s="244" t="s">
        <v>247</v>
      </c>
      <c r="AU1393" s="244" t="s">
        <v>83</v>
      </c>
      <c r="AV1393" s="15" t="s">
        <v>254</v>
      </c>
      <c r="AW1393" s="15" t="s">
        <v>37</v>
      </c>
      <c r="AX1393" s="15" t="s">
        <v>76</v>
      </c>
      <c r="AY1393" s="244" t="s">
        <v>236</v>
      </c>
    </row>
    <row r="1394" spans="1:65" s="16" customFormat="1" ht="10.199999999999999">
      <c r="B1394" s="245"/>
      <c r="C1394" s="246"/>
      <c r="D1394" s="209" t="s">
        <v>247</v>
      </c>
      <c r="E1394" s="247" t="s">
        <v>20</v>
      </c>
      <c r="F1394" s="248" t="s">
        <v>309</v>
      </c>
      <c r="G1394" s="246"/>
      <c r="H1394" s="249">
        <v>1025.2</v>
      </c>
      <c r="I1394" s="250"/>
      <c r="J1394" s="246"/>
      <c r="K1394" s="246"/>
      <c r="L1394" s="251"/>
      <c r="M1394" s="252"/>
      <c r="N1394" s="253"/>
      <c r="O1394" s="253"/>
      <c r="P1394" s="253"/>
      <c r="Q1394" s="253"/>
      <c r="R1394" s="253"/>
      <c r="S1394" s="253"/>
      <c r="T1394" s="254"/>
      <c r="AT1394" s="255" t="s">
        <v>247</v>
      </c>
      <c r="AU1394" s="255" t="s">
        <v>83</v>
      </c>
      <c r="AV1394" s="16" t="s">
        <v>243</v>
      </c>
      <c r="AW1394" s="16" t="s">
        <v>37</v>
      </c>
      <c r="AX1394" s="16" t="s">
        <v>22</v>
      </c>
      <c r="AY1394" s="255" t="s">
        <v>236</v>
      </c>
    </row>
    <row r="1395" spans="1:65" s="2" customFormat="1" ht="22.8">
      <c r="A1395" s="36"/>
      <c r="B1395" s="37"/>
      <c r="C1395" s="256" t="s">
        <v>1557</v>
      </c>
      <c r="D1395" s="256" t="s">
        <v>482</v>
      </c>
      <c r="E1395" s="257" t="s">
        <v>1558</v>
      </c>
      <c r="F1395" s="258" t="s">
        <v>1559</v>
      </c>
      <c r="G1395" s="259" t="s">
        <v>328</v>
      </c>
      <c r="H1395" s="260">
        <v>918.64499999999998</v>
      </c>
      <c r="I1395" s="261"/>
      <c r="J1395" s="262">
        <f>ROUND(I1395*H1395,2)</f>
        <v>0</v>
      </c>
      <c r="K1395" s="258" t="s">
        <v>20</v>
      </c>
      <c r="L1395" s="263"/>
      <c r="M1395" s="264" t="s">
        <v>20</v>
      </c>
      <c r="N1395" s="265" t="s">
        <v>47</v>
      </c>
      <c r="O1395" s="66"/>
      <c r="P1395" s="205">
        <f>O1395*H1395</f>
        <v>0</v>
      </c>
      <c r="Q1395" s="205">
        <v>0</v>
      </c>
      <c r="R1395" s="205">
        <f>Q1395*H1395</f>
        <v>0</v>
      </c>
      <c r="S1395" s="205">
        <v>0</v>
      </c>
      <c r="T1395" s="206">
        <f>S1395*H1395</f>
        <v>0</v>
      </c>
      <c r="U1395" s="36"/>
      <c r="V1395" s="36"/>
      <c r="W1395" s="36"/>
      <c r="X1395" s="36"/>
      <c r="Y1395" s="36"/>
      <c r="Z1395" s="36"/>
      <c r="AA1395" s="36"/>
      <c r="AB1395" s="36"/>
      <c r="AC1395" s="36"/>
      <c r="AD1395" s="36"/>
      <c r="AE1395" s="36"/>
      <c r="AR1395" s="207" t="s">
        <v>455</v>
      </c>
      <c r="AT1395" s="207" t="s">
        <v>482</v>
      </c>
      <c r="AU1395" s="207" t="s">
        <v>83</v>
      </c>
      <c r="AY1395" s="19" t="s">
        <v>236</v>
      </c>
      <c r="BE1395" s="208">
        <f>IF(N1395="základní",J1395,0)</f>
        <v>0</v>
      </c>
      <c r="BF1395" s="208">
        <f>IF(N1395="snížená",J1395,0)</f>
        <v>0</v>
      </c>
      <c r="BG1395" s="208">
        <f>IF(N1395="zákl. přenesená",J1395,0)</f>
        <v>0</v>
      </c>
      <c r="BH1395" s="208">
        <f>IF(N1395="sníž. přenesená",J1395,0)</f>
        <v>0</v>
      </c>
      <c r="BI1395" s="208">
        <f>IF(N1395="nulová",J1395,0)</f>
        <v>0</v>
      </c>
      <c r="BJ1395" s="19" t="s">
        <v>22</v>
      </c>
      <c r="BK1395" s="208">
        <f>ROUND(I1395*H1395,2)</f>
        <v>0</v>
      </c>
      <c r="BL1395" s="19" t="s">
        <v>336</v>
      </c>
      <c r="BM1395" s="207" t="s">
        <v>1560</v>
      </c>
    </row>
    <row r="1396" spans="1:65" s="14" customFormat="1" ht="10.199999999999999">
      <c r="B1396" s="223"/>
      <c r="C1396" s="224"/>
      <c r="D1396" s="209" t="s">
        <v>247</v>
      </c>
      <c r="E1396" s="225" t="s">
        <v>20</v>
      </c>
      <c r="F1396" s="226" t="s">
        <v>179</v>
      </c>
      <c r="G1396" s="224"/>
      <c r="H1396" s="227">
        <v>874.9</v>
      </c>
      <c r="I1396" s="228"/>
      <c r="J1396" s="224"/>
      <c r="K1396" s="224"/>
      <c r="L1396" s="229"/>
      <c r="M1396" s="230"/>
      <c r="N1396" s="231"/>
      <c r="O1396" s="231"/>
      <c r="P1396" s="231"/>
      <c r="Q1396" s="231"/>
      <c r="R1396" s="231"/>
      <c r="S1396" s="231"/>
      <c r="T1396" s="232"/>
      <c r="AT1396" s="233" t="s">
        <v>247</v>
      </c>
      <c r="AU1396" s="233" t="s">
        <v>83</v>
      </c>
      <c r="AV1396" s="14" t="s">
        <v>83</v>
      </c>
      <c r="AW1396" s="14" t="s">
        <v>37</v>
      </c>
      <c r="AX1396" s="14" t="s">
        <v>22</v>
      </c>
      <c r="AY1396" s="233" t="s">
        <v>236</v>
      </c>
    </row>
    <row r="1397" spans="1:65" s="14" customFormat="1" ht="10.199999999999999">
      <c r="B1397" s="223"/>
      <c r="C1397" s="224"/>
      <c r="D1397" s="209" t="s">
        <v>247</v>
      </c>
      <c r="E1397" s="224"/>
      <c r="F1397" s="226" t="s">
        <v>1561</v>
      </c>
      <c r="G1397" s="224"/>
      <c r="H1397" s="227">
        <v>918.64499999999998</v>
      </c>
      <c r="I1397" s="228"/>
      <c r="J1397" s="224"/>
      <c r="K1397" s="224"/>
      <c r="L1397" s="229"/>
      <c r="M1397" s="230"/>
      <c r="N1397" s="231"/>
      <c r="O1397" s="231"/>
      <c r="P1397" s="231"/>
      <c r="Q1397" s="231"/>
      <c r="R1397" s="231"/>
      <c r="S1397" s="231"/>
      <c r="T1397" s="232"/>
      <c r="AT1397" s="233" t="s">
        <v>247</v>
      </c>
      <c r="AU1397" s="233" t="s">
        <v>83</v>
      </c>
      <c r="AV1397" s="14" t="s">
        <v>83</v>
      </c>
      <c r="AW1397" s="14" t="s">
        <v>4</v>
      </c>
      <c r="AX1397" s="14" t="s">
        <v>22</v>
      </c>
      <c r="AY1397" s="233" t="s">
        <v>236</v>
      </c>
    </row>
    <row r="1398" spans="1:65" s="2" customFormat="1" ht="22.8">
      <c r="A1398" s="36"/>
      <c r="B1398" s="37"/>
      <c r="C1398" s="256" t="s">
        <v>1562</v>
      </c>
      <c r="D1398" s="256" t="s">
        <v>482</v>
      </c>
      <c r="E1398" s="257" t="s">
        <v>1563</v>
      </c>
      <c r="F1398" s="258" t="s">
        <v>1564</v>
      </c>
      <c r="G1398" s="259" t="s">
        <v>328</v>
      </c>
      <c r="H1398" s="260">
        <v>157.815</v>
      </c>
      <c r="I1398" s="261"/>
      <c r="J1398" s="262">
        <f>ROUND(I1398*H1398,2)</f>
        <v>0</v>
      </c>
      <c r="K1398" s="258" t="s">
        <v>20</v>
      </c>
      <c r="L1398" s="263"/>
      <c r="M1398" s="264" t="s">
        <v>20</v>
      </c>
      <c r="N1398" s="265" t="s">
        <v>47</v>
      </c>
      <c r="O1398" s="66"/>
      <c r="P1398" s="205">
        <f>O1398*H1398</f>
        <v>0</v>
      </c>
      <c r="Q1398" s="205">
        <v>0</v>
      </c>
      <c r="R1398" s="205">
        <f>Q1398*H1398</f>
        <v>0</v>
      </c>
      <c r="S1398" s="205">
        <v>0</v>
      </c>
      <c r="T1398" s="206">
        <f>S1398*H1398</f>
        <v>0</v>
      </c>
      <c r="U1398" s="36"/>
      <c r="V1398" s="36"/>
      <c r="W1398" s="36"/>
      <c r="X1398" s="36"/>
      <c r="Y1398" s="36"/>
      <c r="Z1398" s="36"/>
      <c r="AA1398" s="36"/>
      <c r="AB1398" s="36"/>
      <c r="AC1398" s="36"/>
      <c r="AD1398" s="36"/>
      <c r="AE1398" s="36"/>
      <c r="AR1398" s="207" t="s">
        <v>455</v>
      </c>
      <c r="AT1398" s="207" t="s">
        <v>482</v>
      </c>
      <c r="AU1398" s="207" t="s">
        <v>83</v>
      </c>
      <c r="AY1398" s="19" t="s">
        <v>236</v>
      </c>
      <c r="BE1398" s="208">
        <f>IF(N1398="základní",J1398,0)</f>
        <v>0</v>
      </c>
      <c r="BF1398" s="208">
        <f>IF(N1398="snížená",J1398,0)</f>
        <v>0</v>
      </c>
      <c r="BG1398" s="208">
        <f>IF(N1398="zákl. přenesená",J1398,0)</f>
        <v>0</v>
      </c>
      <c r="BH1398" s="208">
        <f>IF(N1398="sníž. přenesená",J1398,0)</f>
        <v>0</v>
      </c>
      <c r="BI1398" s="208">
        <f>IF(N1398="nulová",J1398,0)</f>
        <v>0</v>
      </c>
      <c r="BJ1398" s="19" t="s">
        <v>22</v>
      </c>
      <c r="BK1398" s="208">
        <f>ROUND(I1398*H1398,2)</f>
        <v>0</v>
      </c>
      <c r="BL1398" s="19" t="s">
        <v>336</v>
      </c>
      <c r="BM1398" s="207" t="s">
        <v>1565</v>
      </c>
    </row>
    <row r="1399" spans="1:65" s="14" customFormat="1" ht="10.199999999999999">
      <c r="B1399" s="223"/>
      <c r="C1399" s="224"/>
      <c r="D1399" s="209" t="s">
        <v>247</v>
      </c>
      <c r="E1399" s="225" t="s">
        <v>20</v>
      </c>
      <c r="F1399" s="226" t="s">
        <v>183</v>
      </c>
      <c r="G1399" s="224"/>
      <c r="H1399" s="227">
        <v>150.30000000000001</v>
      </c>
      <c r="I1399" s="228"/>
      <c r="J1399" s="224"/>
      <c r="K1399" s="224"/>
      <c r="L1399" s="229"/>
      <c r="M1399" s="230"/>
      <c r="N1399" s="231"/>
      <c r="O1399" s="231"/>
      <c r="P1399" s="231"/>
      <c r="Q1399" s="231"/>
      <c r="R1399" s="231"/>
      <c r="S1399" s="231"/>
      <c r="T1399" s="232"/>
      <c r="AT1399" s="233" t="s">
        <v>247</v>
      </c>
      <c r="AU1399" s="233" t="s">
        <v>83</v>
      </c>
      <c r="AV1399" s="14" t="s">
        <v>83</v>
      </c>
      <c r="AW1399" s="14" t="s">
        <v>37</v>
      </c>
      <c r="AX1399" s="14" t="s">
        <v>22</v>
      </c>
      <c r="AY1399" s="233" t="s">
        <v>236</v>
      </c>
    </row>
    <row r="1400" spans="1:65" s="14" customFormat="1" ht="10.199999999999999">
      <c r="B1400" s="223"/>
      <c r="C1400" s="224"/>
      <c r="D1400" s="209" t="s">
        <v>247</v>
      </c>
      <c r="E1400" s="224"/>
      <c r="F1400" s="226" t="s">
        <v>1566</v>
      </c>
      <c r="G1400" s="224"/>
      <c r="H1400" s="227">
        <v>157.815</v>
      </c>
      <c r="I1400" s="228"/>
      <c r="J1400" s="224"/>
      <c r="K1400" s="224"/>
      <c r="L1400" s="229"/>
      <c r="M1400" s="230"/>
      <c r="N1400" s="231"/>
      <c r="O1400" s="231"/>
      <c r="P1400" s="231"/>
      <c r="Q1400" s="231"/>
      <c r="R1400" s="231"/>
      <c r="S1400" s="231"/>
      <c r="T1400" s="232"/>
      <c r="AT1400" s="233" t="s">
        <v>247</v>
      </c>
      <c r="AU1400" s="233" t="s">
        <v>83</v>
      </c>
      <c r="AV1400" s="14" t="s">
        <v>83</v>
      </c>
      <c r="AW1400" s="14" t="s">
        <v>4</v>
      </c>
      <c r="AX1400" s="14" t="s">
        <v>22</v>
      </c>
      <c r="AY1400" s="233" t="s">
        <v>236</v>
      </c>
    </row>
    <row r="1401" spans="1:65" s="2" customFormat="1" ht="22.8">
      <c r="A1401" s="36"/>
      <c r="B1401" s="37"/>
      <c r="C1401" s="196" t="s">
        <v>1567</v>
      </c>
      <c r="D1401" s="196" t="s">
        <v>238</v>
      </c>
      <c r="E1401" s="197" t="s">
        <v>1568</v>
      </c>
      <c r="F1401" s="198" t="s">
        <v>1569</v>
      </c>
      <c r="G1401" s="199" t="s">
        <v>328</v>
      </c>
      <c r="H1401" s="200">
        <v>259.8</v>
      </c>
      <c r="I1401" s="201"/>
      <c r="J1401" s="202">
        <f>ROUND(I1401*H1401,2)</f>
        <v>0</v>
      </c>
      <c r="K1401" s="198" t="s">
        <v>20</v>
      </c>
      <c r="L1401" s="41"/>
      <c r="M1401" s="203" t="s">
        <v>20</v>
      </c>
      <c r="N1401" s="204" t="s">
        <v>47</v>
      </c>
      <c r="O1401" s="66"/>
      <c r="P1401" s="205">
        <f>O1401*H1401</f>
        <v>0</v>
      </c>
      <c r="Q1401" s="205">
        <v>2.5000000000000001E-4</v>
      </c>
      <c r="R1401" s="205">
        <f>Q1401*H1401</f>
        <v>6.4950000000000008E-2</v>
      </c>
      <c r="S1401" s="205">
        <v>0</v>
      </c>
      <c r="T1401" s="206">
        <f>S1401*H1401</f>
        <v>0</v>
      </c>
      <c r="U1401" s="36"/>
      <c r="V1401" s="36"/>
      <c r="W1401" s="36"/>
      <c r="X1401" s="36"/>
      <c r="Y1401" s="36"/>
      <c r="Z1401" s="36"/>
      <c r="AA1401" s="36"/>
      <c r="AB1401" s="36"/>
      <c r="AC1401" s="36"/>
      <c r="AD1401" s="36"/>
      <c r="AE1401" s="36"/>
      <c r="AR1401" s="207" t="s">
        <v>336</v>
      </c>
      <c r="AT1401" s="207" t="s">
        <v>238</v>
      </c>
      <c r="AU1401" s="207" t="s">
        <v>83</v>
      </c>
      <c r="AY1401" s="19" t="s">
        <v>236</v>
      </c>
      <c r="BE1401" s="208">
        <f>IF(N1401="základní",J1401,0)</f>
        <v>0</v>
      </c>
      <c r="BF1401" s="208">
        <f>IF(N1401="snížená",J1401,0)</f>
        <v>0</v>
      </c>
      <c r="BG1401" s="208">
        <f>IF(N1401="zákl. přenesená",J1401,0)</f>
        <v>0</v>
      </c>
      <c r="BH1401" s="208">
        <f>IF(N1401="sníž. přenesená",J1401,0)</f>
        <v>0</v>
      </c>
      <c r="BI1401" s="208">
        <f>IF(N1401="nulová",J1401,0)</f>
        <v>0</v>
      </c>
      <c r="BJ1401" s="19" t="s">
        <v>22</v>
      </c>
      <c r="BK1401" s="208">
        <f>ROUND(I1401*H1401,2)</f>
        <v>0</v>
      </c>
      <c r="BL1401" s="19" t="s">
        <v>336</v>
      </c>
      <c r="BM1401" s="207" t="s">
        <v>1570</v>
      </c>
    </row>
    <row r="1402" spans="1:65" s="2" customFormat="1" ht="57.6">
      <c r="A1402" s="36"/>
      <c r="B1402" s="37"/>
      <c r="C1402" s="38"/>
      <c r="D1402" s="209" t="s">
        <v>245</v>
      </c>
      <c r="E1402" s="38"/>
      <c r="F1402" s="210" t="s">
        <v>1571</v>
      </c>
      <c r="G1402" s="38"/>
      <c r="H1402" s="38"/>
      <c r="I1402" s="118"/>
      <c r="J1402" s="38"/>
      <c r="K1402" s="38"/>
      <c r="L1402" s="41"/>
      <c r="M1402" s="211"/>
      <c r="N1402" s="212"/>
      <c r="O1402" s="66"/>
      <c r="P1402" s="66"/>
      <c r="Q1402" s="66"/>
      <c r="R1402" s="66"/>
      <c r="S1402" s="66"/>
      <c r="T1402" s="67"/>
      <c r="U1402" s="36"/>
      <c r="V1402" s="36"/>
      <c r="W1402" s="36"/>
      <c r="X1402" s="36"/>
      <c r="Y1402" s="36"/>
      <c r="Z1402" s="36"/>
      <c r="AA1402" s="36"/>
      <c r="AB1402" s="36"/>
      <c r="AC1402" s="36"/>
      <c r="AD1402" s="36"/>
      <c r="AE1402" s="36"/>
      <c r="AT1402" s="19" t="s">
        <v>245</v>
      </c>
      <c r="AU1402" s="19" t="s">
        <v>83</v>
      </c>
    </row>
    <row r="1403" spans="1:65" s="13" customFormat="1" ht="10.199999999999999">
      <c r="B1403" s="213"/>
      <c r="C1403" s="214"/>
      <c r="D1403" s="209" t="s">
        <v>247</v>
      </c>
      <c r="E1403" s="215" t="s">
        <v>20</v>
      </c>
      <c r="F1403" s="216" t="s">
        <v>1572</v>
      </c>
      <c r="G1403" s="214"/>
      <c r="H1403" s="215" t="s">
        <v>20</v>
      </c>
      <c r="I1403" s="217"/>
      <c r="J1403" s="214"/>
      <c r="K1403" s="214"/>
      <c r="L1403" s="218"/>
      <c r="M1403" s="219"/>
      <c r="N1403" s="220"/>
      <c r="O1403" s="220"/>
      <c r="P1403" s="220"/>
      <c r="Q1403" s="220"/>
      <c r="R1403" s="220"/>
      <c r="S1403" s="220"/>
      <c r="T1403" s="221"/>
      <c r="AT1403" s="222" t="s">
        <v>247</v>
      </c>
      <c r="AU1403" s="222" t="s">
        <v>83</v>
      </c>
      <c r="AV1403" s="13" t="s">
        <v>22</v>
      </c>
      <c r="AW1403" s="13" t="s">
        <v>37</v>
      </c>
      <c r="AX1403" s="13" t="s">
        <v>76</v>
      </c>
      <c r="AY1403" s="222" t="s">
        <v>236</v>
      </c>
    </row>
    <row r="1404" spans="1:65" s="13" customFormat="1" ht="10.199999999999999">
      <c r="B1404" s="213"/>
      <c r="C1404" s="214"/>
      <c r="D1404" s="209" t="s">
        <v>247</v>
      </c>
      <c r="E1404" s="215" t="s">
        <v>20</v>
      </c>
      <c r="F1404" s="216" t="s">
        <v>1457</v>
      </c>
      <c r="G1404" s="214"/>
      <c r="H1404" s="215" t="s">
        <v>20</v>
      </c>
      <c r="I1404" s="217"/>
      <c r="J1404" s="214"/>
      <c r="K1404" s="214"/>
      <c r="L1404" s="218"/>
      <c r="M1404" s="219"/>
      <c r="N1404" s="220"/>
      <c r="O1404" s="220"/>
      <c r="P1404" s="220"/>
      <c r="Q1404" s="220"/>
      <c r="R1404" s="220"/>
      <c r="S1404" s="220"/>
      <c r="T1404" s="221"/>
      <c r="AT1404" s="222" t="s">
        <v>247</v>
      </c>
      <c r="AU1404" s="222" t="s">
        <v>83</v>
      </c>
      <c r="AV1404" s="13" t="s">
        <v>22</v>
      </c>
      <c r="AW1404" s="13" t="s">
        <v>37</v>
      </c>
      <c r="AX1404" s="13" t="s">
        <v>76</v>
      </c>
      <c r="AY1404" s="222" t="s">
        <v>236</v>
      </c>
    </row>
    <row r="1405" spans="1:65" s="14" customFormat="1" ht="10.199999999999999">
      <c r="B1405" s="223"/>
      <c r="C1405" s="224"/>
      <c r="D1405" s="209" t="s">
        <v>247</v>
      </c>
      <c r="E1405" s="225" t="s">
        <v>20</v>
      </c>
      <c r="F1405" s="226" t="s">
        <v>1573</v>
      </c>
      <c r="G1405" s="224"/>
      <c r="H1405" s="227">
        <v>76.3</v>
      </c>
      <c r="I1405" s="228"/>
      <c r="J1405" s="224"/>
      <c r="K1405" s="224"/>
      <c r="L1405" s="229"/>
      <c r="M1405" s="230"/>
      <c r="N1405" s="231"/>
      <c r="O1405" s="231"/>
      <c r="P1405" s="231"/>
      <c r="Q1405" s="231"/>
      <c r="R1405" s="231"/>
      <c r="S1405" s="231"/>
      <c r="T1405" s="232"/>
      <c r="AT1405" s="233" t="s">
        <v>247</v>
      </c>
      <c r="AU1405" s="233" t="s">
        <v>83</v>
      </c>
      <c r="AV1405" s="14" t="s">
        <v>83</v>
      </c>
      <c r="AW1405" s="14" t="s">
        <v>37</v>
      </c>
      <c r="AX1405" s="14" t="s">
        <v>76</v>
      </c>
      <c r="AY1405" s="233" t="s">
        <v>236</v>
      </c>
    </row>
    <row r="1406" spans="1:65" s="14" customFormat="1" ht="10.199999999999999">
      <c r="B1406" s="223"/>
      <c r="C1406" s="224"/>
      <c r="D1406" s="209" t="s">
        <v>247</v>
      </c>
      <c r="E1406" s="225" t="s">
        <v>20</v>
      </c>
      <c r="F1406" s="226" t="s">
        <v>1574</v>
      </c>
      <c r="G1406" s="224"/>
      <c r="H1406" s="227">
        <v>62.3</v>
      </c>
      <c r="I1406" s="228"/>
      <c r="J1406" s="224"/>
      <c r="K1406" s="224"/>
      <c r="L1406" s="229"/>
      <c r="M1406" s="230"/>
      <c r="N1406" s="231"/>
      <c r="O1406" s="231"/>
      <c r="P1406" s="231"/>
      <c r="Q1406" s="231"/>
      <c r="R1406" s="231"/>
      <c r="S1406" s="231"/>
      <c r="T1406" s="232"/>
      <c r="AT1406" s="233" t="s">
        <v>247</v>
      </c>
      <c r="AU1406" s="233" t="s">
        <v>83</v>
      </c>
      <c r="AV1406" s="14" t="s">
        <v>83</v>
      </c>
      <c r="AW1406" s="14" t="s">
        <v>37</v>
      </c>
      <c r="AX1406" s="14" t="s">
        <v>76</v>
      </c>
      <c r="AY1406" s="233" t="s">
        <v>236</v>
      </c>
    </row>
    <row r="1407" spans="1:65" s="13" customFormat="1" ht="10.199999999999999">
      <c r="B1407" s="213"/>
      <c r="C1407" s="214"/>
      <c r="D1407" s="209" t="s">
        <v>247</v>
      </c>
      <c r="E1407" s="215" t="s">
        <v>20</v>
      </c>
      <c r="F1407" s="216" t="s">
        <v>1460</v>
      </c>
      <c r="G1407" s="214"/>
      <c r="H1407" s="215" t="s">
        <v>20</v>
      </c>
      <c r="I1407" s="217"/>
      <c r="J1407" s="214"/>
      <c r="K1407" s="214"/>
      <c r="L1407" s="218"/>
      <c r="M1407" s="219"/>
      <c r="N1407" s="220"/>
      <c r="O1407" s="220"/>
      <c r="P1407" s="220"/>
      <c r="Q1407" s="220"/>
      <c r="R1407" s="220"/>
      <c r="S1407" s="220"/>
      <c r="T1407" s="221"/>
      <c r="AT1407" s="222" t="s">
        <v>247</v>
      </c>
      <c r="AU1407" s="222" t="s">
        <v>83</v>
      </c>
      <c r="AV1407" s="13" t="s">
        <v>22</v>
      </c>
      <c r="AW1407" s="13" t="s">
        <v>37</v>
      </c>
      <c r="AX1407" s="13" t="s">
        <v>76</v>
      </c>
      <c r="AY1407" s="222" t="s">
        <v>236</v>
      </c>
    </row>
    <row r="1408" spans="1:65" s="14" customFormat="1" ht="10.199999999999999">
      <c r="B1408" s="223"/>
      <c r="C1408" s="224"/>
      <c r="D1408" s="209" t="s">
        <v>247</v>
      </c>
      <c r="E1408" s="225" t="s">
        <v>20</v>
      </c>
      <c r="F1408" s="226" t="s">
        <v>1575</v>
      </c>
      <c r="G1408" s="224"/>
      <c r="H1408" s="227">
        <v>60.5</v>
      </c>
      <c r="I1408" s="228"/>
      <c r="J1408" s="224"/>
      <c r="K1408" s="224"/>
      <c r="L1408" s="229"/>
      <c r="M1408" s="230"/>
      <c r="N1408" s="231"/>
      <c r="O1408" s="231"/>
      <c r="P1408" s="231"/>
      <c r="Q1408" s="231"/>
      <c r="R1408" s="231"/>
      <c r="S1408" s="231"/>
      <c r="T1408" s="232"/>
      <c r="AT1408" s="233" t="s">
        <v>247</v>
      </c>
      <c r="AU1408" s="233" t="s">
        <v>83</v>
      </c>
      <c r="AV1408" s="14" t="s">
        <v>83</v>
      </c>
      <c r="AW1408" s="14" t="s">
        <v>37</v>
      </c>
      <c r="AX1408" s="14" t="s">
        <v>76</v>
      </c>
      <c r="AY1408" s="233" t="s">
        <v>236</v>
      </c>
    </row>
    <row r="1409" spans="1:65" s="14" customFormat="1" ht="10.199999999999999">
      <c r="B1409" s="223"/>
      <c r="C1409" s="224"/>
      <c r="D1409" s="209" t="s">
        <v>247</v>
      </c>
      <c r="E1409" s="225" t="s">
        <v>20</v>
      </c>
      <c r="F1409" s="226" t="s">
        <v>1576</v>
      </c>
      <c r="G1409" s="224"/>
      <c r="H1409" s="227">
        <v>60.7</v>
      </c>
      <c r="I1409" s="228"/>
      <c r="J1409" s="224"/>
      <c r="K1409" s="224"/>
      <c r="L1409" s="229"/>
      <c r="M1409" s="230"/>
      <c r="N1409" s="231"/>
      <c r="O1409" s="231"/>
      <c r="P1409" s="231"/>
      <c r="Q1409" s="231"/>
      <c r="R1409" s="231"/>
      <c r="S1409" s="231"/>
      <c r="T1409" s="232"/>
      <c r="AT1409" s="233" t="s">
        <v>247</v>
      </c>
      <c r="AU1409" s="233" t="s">
        <v>83</v>
      </c>
      <c r="AV1409" s="14" t="s">
        <v>83</v>
      </c>
      <c r="AW1409" s="14" t="s">
        <v>37</v>
      </c>
      <c r="AX1409" s="14" t="s">
        <v>76</v>
      </c>
      <c r="AY1409" s="233" t="s">
        <v>236</v>
      </c>
    </row>
    <row r="1410" spans="1:65" s="15" customFormat="1" ht="10.199999999999999">
      <c r="B1410" s="234"/>
      <c r="C1410" s="235"/>
      <c r="D1410" s="209" t="s">
        <v>247</v>
      </c>
      <c r="E1410" s="236" t="s">
        <v>181</v>
      </c>
      <c r="F1410" s="237" t="s">
        <v>306</v>
      </c>
      <c r="G1410" s="235"/>
      <c r="H1410" s="238">
        <v>259.8</v>
      </c>
      <c r="I1410" s="239"/>
      <c r="J1410" s="235"/>
      <c r="K1410" s="235"/>
      <c r="L1410" s="240"/>
      <c r="M1410" s="241"/>
      <c r="N1410" s="242"/>
      <c r="O1410" s="242"/>
      <c r="P1410" s="242"/>
      <c r="Q1410" s="242"/>
      <c r="R1410" s="242"/>
      <c r="S1410" s="242"/>
      <c r="T1410" s="243"/>
      <c r="AT1410" s="244" t="s">
        <v>247</v>
      </c>
      <c r="AU1410" s="244" t="s">
        <v>83</v>
      </c>
      <c r="AV1410" s="15" t="s">
        <v>254</v>
      </c>
      <c r="AW1410" s="15" t="s">
        <v>37</v>
      </c>
      <c r="AX1410" s="15" t="s">
        <v>76</v>
      </c>
      <c r="AY1410" s="244" t="s">
        <v>236</v>
      </c>
    </row>
    <row r="1411" spans="1:65" s="16" customFormat="1" ht="10.199999999999999">
      <c r="B1411" s="245"/>
      <c r="C1411" s="246"/>
      <c r="D1411" s="209" t="s">
        <v>247</v>
      </c>
      <c r="E1411" s="247" t="s">
        <v>20</v>
      </c>
      <c r="F1411" s="248" t="s">
        <v>309</v>
      </c>
      <c r="G1411" s="246"/>
      <c r="H1411" s="249">
        <v>259.8</v>
      </c>
      <c r="I1411" s="250"/>
      <c r="J1411" s="246"/>
      <c r="K1411" s="246"/>
      <c r="L1411" s="251"/>
      <c r="M1411" s="252"/>
      <c r="N1411" s="253"/>
      <c r="O1411" s="253"/>
      <c r="P1411" s="253"/>
      <c r="Q1411" s="253"/>
      <c r="R1411" s="253"/>
      <c r="S1411" s="253"/>
      <c r="T1411" s="254"/>
      <c r="AT1411" s="255" t="s">
        <v>247</v>
      </c>
      <c r="AU1411" s="255" t="s">
        <v>83</v>
      </c>
      <c r="AV1411" s="16" t="s">
        <v>243</v>
      </c>
      <c r="AW1411" s="16" t="s">
        <v>37</v>
      </c>
      <c r="AX1411" s="16" t="s">
        <v>22</v>
      </c>
      <c r="AY1411" s="255" t="s">
        <v>236</v>
      </c>
    </row>
    <row r="1412" spans="1:65" s="2" customFormat="1" ht="22.8">
      <c r="A1412" s="36"/>
      <c r="B1412" s="37"/>
      <c r="C1412" s="256" t="s">
        <v>1577</v>
      </c>
      <c r="D1412" s="256" t="s">
        <v>482</v>
      </c>
      <c r="E1412" s="257" t="s">
        <v>1578</v>
      </c>
      <c r="F1412" s="258" t="s">
        <v>1579</v>
      </c>
      <c r="G1412" s="259" t="s">
        <v>290</v>
      </c>
      <c r="H1412" s="260">
        <v>60.9</v>
      </c>
      <c r="I1412" s="261"/>
      <c r="J1412" s="262">
        <f>ROUND(I1412*H1412,2)</f>
        <v>0</v>
      </c>
      <c r="K1412" s="258" t="s">
        <v>20</v>
      </c>
      <c r="L1412" s="263"/>
      <c r="M1412" s="264" t="s">
        <v>20</v>
      </c>
      <c r="N1412" s="265" t="s">
        <v>47</v>
      </c>
      <c r="O1412" s="66"/>
      <c r="P1412" s="205">
        <f>O1412*H1412</f>
        <v>0</v>
      </c>
      <c r="Q1412" s="205">
        <v>0</v>
      </c>
      <c r="R1412" s="205">
        <f>Q1412*H1412</f>
        <v>0</v>
      </c>
      <c r="S1412" s="205">
        <v>0</v>
      </c>
      <c r="T1412" s="206">
        <f>S1412*H1412</f>
        <v>0</v>
      </c>
      <c r="U1412" s="36"/>
      <c r="V1412" s="36"/>
      <c r="W1412" s="36"/>
      <c r="X1412" s="36"/>
      <c r="Y1412" s="36"/>
      <c r="Z1412" s="36"/>
      <c r="AA1412" s="36"/>
      <c r="AB1412" s="36"/>
      <c r="AC1412" s="36"/>
      <c r="AD1412" s="36"/>
      <c r="AE1412" s="36"/>
      <c r="AR1412" s="207" t="s">
        <v>455</v>
      </c>
      <c r="AT1412" s="207" t="s">
        <v>482</v>
      </c>
      <c r="AU1412" s="207" t="s">
        <v>83</v>
      </c>
      <c r="AY1412" s="19" t="s">
        <v>236</v>
      </c>
      <c r="BE1412" s="208">
        <f>IF(N1412="základní",J1412,0)</f>
        <v>0</v>
      </c>
      <c r="BF1412" s="208">
        <f>IF(N1412="snížená",J1412,0)</f>
        <v>0</v>
      </c>
      <c r="BG1412" s="208">
        <f>IF(N1412="zákl. přenesená",J1412,0)</f>
        <v>0</v>
      </c>
      <c r="BH1412" s="208">
        <f>IF(N1412="sníž. přenesená",J1412,0)</f>
        <v>0</v>
      </c>
      <c r="BI1412" s="208">
        <f>IF(N1412="nulová",J1412,0)</f>
        <v>0</v>
      </c>
      <c r="BJ1412" s="19" t="s">
        <v>22</v>
      </c>
      <c r="BK1412" s="208">
        <f>ROUND(I1412*H1412,2)</f>
        <v>0</v>
      </c>
      <c r="BL1412" s="19" t="s">
        <v>336</v>
      </c>
      <c r="BM1412" s="207" t="s">
        <v>1580</v>
      </c>
    </row>
    <row r="1413" spans="1:65" s="13" customFormat="1" ht="10.199999999999999">
      <c r="B1413" s="213"/>
      <c r="C1413" s="214"/>
      <c r="D1413" s="209" t="s">
        <v>247</v>
      </c>
      <c r="E1413" s="215" t="s">
        <v>20</v>
      </c>
      <c r="F1413" s="216" t="s">
        <v>1457</v>
      </c>
      <c r="G1413" s="214"/>
      <c r="H1413" s="215" t="s">
        <v>20</v>
      </c>
      <c r="I1413" s="217"/>
      <c r="J1413" s="214"/>
      <c r="K1413" s="214"/>
      <c r="L1413" s="218"/>
      <c r="M1413" s="219"/>
      <c r="N1413" s="220"/>
      <c r="O1413" s="220"/>
      <c r="P1413" s="220"/>
      <c r="Q1413" s="220"/>
      <c r="R1413" s="220"/>
      <c r="S1413" s="220"/>
      <c r="T1413" s="221"/>
      <c r="AT1413" s="222" t="s">
        <v>247</v>
      </c>
      <c r="AU1413" s="222" t="s">
        <v>83</v>
      </c>
      <c r="AV1413" s="13" t="s">
        <v>22</v>
      </c>
      <c r="AW1413" s="13" t="s">
        <v>37</v>
      </c>
      <c r="AX1413" s="13" t="s">
        <v>76</v>
      </c>
      <c r="AY1413" s="222" t="s">
        <v>236</v>
      </c>
    </row>
    <row r="1414" spans="1:65" s="14" customFormat="1" ht="10.199999999999999">
      <c r="B1414" s="223"/>
      <c r="C1414" s="224"/>
      <c r="D1414" s="209" t="s">
        <v>247</v>
      </c>
      <c r="E1414" s="225" t="s">
        <v>20</v>
      </c>
      <c r="F1414" s="226" t="s">
        <v>1581</v>
      </c>
      <c r="G1414" s="224"/>
      <c r="H1414" s="227">
        <v>29</v>
      </c>
      <c r="I1414" s="228"/>
      <c r="J1414" s="224"/>
      <c r="K1414" s="224"/>
      <c r="L1414" s="229"/>
      <c r="M1414" s="230"/>
      <c r="N1414" s="231"/>
      <c r="O1414" s="231"/>
      <c r="P1414" s="231"/>
      <c r="Q1414" s="231"/>
      <c r="R1414" s="231"/>
      <c r="S1414" s="231"/>
      <c r="T1414" s="232"/>
      <c r="AT1414" s="233" t="s">
        <v>247</v>
      </c>
      <c r="AU1414" s="233" t="s">
        <v>83</v>
      </c>
      <c r="AV1414" s="14" t="s">
        <v>83</v>
      </c>
      <c r="AW1414" s="14" t="s">
        <v>37</v>
      </c>
      <c r="AX1414" s="14" t="s">
        <v>76</v>
      </c>
      <c r="AY1414" s="233" t="s">
        <v>236</v>
      </c>
    </row>
    <row r="1415" spans="1:65" s="13" customFormat="1" ht="10.199999999999999">
      <c r="B1415" s="213"/>
      <c r="C1415" s="214"/>
      <c r="D1415" s="209" t="s">
        <v>247</v>
      </c>
      <c r="E1415" s="215" t="s">
        <v>20</v>
      </c>
      <c r="F1415" s="216" t="s">
        <v>1460</v>
      </c>
      <c r="G1415" s="214"/>
      <c r="H1415" s="215" t="s">
        <v>20</v>
      </c>
      <c r="I1415" s="217"/>
      <c r="J1415" s="214"/>
      <c r="K1415" s="214"/>
      <c r="L1415" s="218"/>
      <c r="M1415" s="219"/>
      <c r="N1415" s="220"/>
      <c r="O1415" s="220"/>
      <c r="P1415" s="220"/>
      <c r="Q1415" s="220"/>
      <c r="R1415" s="220"/>
      <c r="S1415" s="220"/>
      <c r="T1415" s="221"/>
      <c r="AT1415" s="222" t="s">
        <v>247</v>
      </c>
      <c r="AU1415" s="222" t="s">
        <v>83</v>
      </c>
      <c r="AV1415" s="13" t="s">
        <v>22</v>
      </c>
      <c r="AW1415" s="13" t="s">
        <v>37</v>
      </c>
      <c r="AX1415" s="13" t="s">
        <v>76</v>
      </c>
      <c r="AY1415" s="222" t="s">
        <v>236</v>
      </c>
    </row>
    <row r="1416" spans="1:65" s="14" customFormat="1" ht="10.199999999999999">
      <c r="B1416" s="223"/>
      <c r="C1416" s="224"/>
      <c r="D1416" s="209" t="s">
        <v>247</v>
      </c>
      <c r="E1416" s="225" t="s">
        <v>20</v>
      </c>
      <c r="F1416" s="226" t="s">
        <v>437</v>
      </c>
      <c r="G1416" s="224"/>
      <c r="H1416" s="227">
        <v>29</v>
      </c>
      <c r="I1416" s="228"/>
      <c r="J1416" s="224"/>
      <c r="K1416" s="224"/>
      <c r="L1416" s="229"/>
      <c r="M1416" s="230"/>
      <c r="N1416" s="231"/>
      <c r="O1416" s="231"/>
      <c r="P1416" s="231"/>
      <c r="Q1416" s="231"/>
      <c r="R1416" s="231"/>
      <c r="S1416" s="231"/>
      <c r="T1416" s="232"/>
      <c r="AT1416" s="233" t="s">
        <v>247</v>
      </c>
      <c r="AU1416" s="233" t="s">
        <v>83</v>
      </c>
      <c r="AV1416" s="14" t="s">
        <v>83</v>
      </c>
      <c r="AW1416" s="14" t="s">
        <v>37</v>
      </c>
      <c r="AX1416" s="14" t="s">
        <v>76</v>
      </c>
      <c r="AY1416" s="233" t="s">
        <v>236</v>
      </c>
    </row>
    <row r="1417" spans="1:65" s="16" customFormat="1" ht="10.199999999999999">
      <c r="B1417" s="245"/>
      <c r="C1417" s="246"/>
      <c r="D1417" s="209" t="s">
        <v>247</v>
      </c>
      <c r="E1417" s="247" t="s">
        <v>20</v>
      </c>
      <c r="F1417" s="248" t="s">
        <v>309</v>
      </c>
      <c r="G1417" s="246"/>
      <c r="H1417" s="249">
        <v>58</v>
      </c>
      <c r="I1417" s="250"/>
      <c r="J1417" s="246"/>
      <c r="K1417" s="246"/>
      <c r="L1417" s="251"/>
      <c r="M1417" s="252"/>
      <c r="N1417" s="253"/>
      <c r="O1417" s="253"/>
      <c r="P1417" s="253"/>
      <c r="Q1417" s="253"/>
      <c r="R1417" s="253"/>
      <c r="S1417" s="253"/>
      <c r="T1417" s="254"/>
      <c r="AT1417" s="255" t="s">
        <v>247</v>
      </c>
      <c r="AU1417" s="255" t="s">
        <v>83</v>
      </c>
      <c r="AV1417" s="16" t="s">
        <v>243</v>
      </c>
      <c r="AW1417" s="16" t="s">
        <v>37</v>
      </c>
      <c r="AX1417" s="16" t="s">
        <v>22</v>
      </c>
      <c r="AY1417" s="255" t="s">
        <v>236</v>
      </c>
    </row>
    <row r="1418" spans="1:65" s="14" customFormat="1" ht="10.199999999999999">
      <c r="B1418" s="223"/>
      <c r="C1418" s="224"/>
      <c r="D1418" s="209" t="s">
        <v>247</v>
      </c>
      <c r="E1418" s="224"/>
      <c r="F1418" s="226" t="s">
        <v>1582</v>
      </c>
      <c r="G1418" s="224"/>
      <c r="H1418" s="227">
        <v>60.9</v>
      </c>
      <c r="I1418" s="228"/>
      <c r="J1418" s="224"/>
      <c r="K1418" s="224"/>
      <c r="L1418" s="229"/>
      <c r="M1418" s="230"/>
      <c r="N1418" s="231"/>
      <c r="O1418" s="231"/>
      <c r="P1418" s="231"/>
      <c r="Q1418" s="231"/>
      <c r="R1418" s="231"/>
      <c r="S1418" s="231"/>
      <c r="T1418" s="232"/>
      <c r="AT1418" s="233" t="s">
        <v>247</v>
      </c>
      <c r="AU1418" s="233" t="s">
        <v>83</v>
      </c>
      <c r="AV1418" s="14" t="s">
        <v>83</v>
      </c>
      <c r="AW1418" s="14" t="s">
        <v>4</v>
      </c>
      <c r="AX1418" s="14" t="s">
        <v>22</v>
      </c>
      <c r="AY1418" s="233" t="s">
        <v>236</v>
      </c>
    </row>
    <row r="1419" spans="1:65" s="2" customFormat="1" ht="11.4">
      <c r="A1419" s="36"/>
      <c r="B1419" s="37"/>
      <c r="C1419" s="196" t="s">
        <v>1583</v>
      </c>
      <c r="D1419" s="196" t="s">
        <v>238</v>
      </c>
      <c r="E1419" s="197" t="s">
        <v>1584</v>
      </c>
      <c r="F1419" s="198" t="s">
        <v>1585</v>
      </c>
      <c r="G1419" s="199" t="s">
        <v>328</v>
      </c>
      <c r="H1419" s="200">
        <v>1174.5</v>
      </c>
      <c r="I1419" s="201"/>
      <c r="J1419" s="202">
        <f>ROUND(I1419*H1419,2)</f>
        <v>0</v>
      </c>
      <c r="K1419" s="198" t="s">
        <v>242</v>
      </c>
      <c r="L1419" s="41"/>
      <c r="M1419" s="203" t="s">
        <v>20</v>
      </c>
      <c r="N1419" s="204" t="s">
        <v>47</v>
      </c>
      <c r="O1419" s="66"/>
      <c r="P1419" s="205">
        <f>O1419*H1419</f>
        <v>0</v>
      </c>
      <c r="Q1419" s="205">
        <v>0</v>
      </c>
      <c r="R1419" s="205">
        <f>Q1419*H1419</f>
        <v>0</v>
      </c>
      <c r="S1419" s="205">
        <v>2.0999999999999999E-3</v>
      </c>
      <c r="T1419" s="206">
        <f>S1419*H1419</f>
        <v>2.46645</v>
      </c>
      <c r="U1419" s="36"/>
      <c r="V1419" s="36"/>
      <c r="W1419" s="36"/>
      <c r="X1419" s="36"/>
      <c r="Y1419" s="36"/>
      <c r="Z1419" s="36"/>
      <c r="AA1419" s="36"/>
      <c r="AB1419" s="36"/>
      <c r="AC1419" s="36"/>
      <c r="AD1419" s="36"/>
      <c r="AE1419" s="36"/>
      <c r="AR1419" s="207" t="s">
        <v>336</v>
      </c>
      <c r="AT1419" s="207" t="s">
        <v>238</v>
      </c>
      <c r="AU1419" s="207" t="s">
        <v>83</v>
      </c>
      <c r="AY1419" s="19" t="s">
        <v>236</v>
      </c>
      <c r="BE1419" s="208">
        <f>IF(N1419="základní",J1419,0)</f>
        <v>0</v>
      </c>
      <c r="BF1419" s="208">
        <f>IF(N1419="snížená",J1419,0)</f>
        <v>0</v>
      </c>
      <c r="BG1419" s="208">
        <f>IF(N1419="zákl. přenesená",J1419,0)</f>
        <v>0</v>
      </c>
      <c r="BH1419" s="208">
        <f>IF(N1419="sníž. přenesená",J1419,0)</f>
        <v>0</v>
      </c>
      <c r="BI1419" s="208">
        <f>IF(N1419="nulová",J1419,0)</f>
        <v>0</v>
      </c>
      <c r="BJ1419" s="19" t="s">
        <v>22</v>
      </c>
      <c r="BK1419" s="208">
        <f>ROUND(I1419*H1419,2)</f>
        <v>0</v>
      </c>
      <c r="BL1419" s="19" t="s">
        <v>336</v>
      </c>
      <c r="BM1419" s="207" t="s">
        <v>1586</v>
      </c>
    </row>
    <row r="1420" spans="1:65" s="2" customFormat="1" ht="38.4">
      <c r="A1420" s="36"/>
      <c r="B1420" s="37"/>
      <c r="C1420" s="38"/>
      <c r="D1420" s="209" t="s">
        <v>245</v>
      </c>
      <c r="E1420" s="38"/>
      <c r="F1420" s="210" t="s">
        <v>1587</v>
      </c>
      <c r="G1420" s="38"/>
      <c r="H1420" s="38"/>
      <c r="I1420" s="118"/>
      <c r="J1420" s="38"/>
      <c r="K1420" s="38"/>
      <c r="L1420" s="41"/>
      <c r="M1420" s="211"/>
      <c r="N1420" s="212"/>
      <c r="O1420" s="66"/>
      <c r="P1420" s="66"/>
      <c r="Q1420" s="66"/>
      <c r="R1420" s="66"/>
      <c r="S1420" s="66"/>
      <c r="T1420" s="67"/>
      <c r="U1420" s="36"/>
      <c r="V1420" s="36"/>
      <c r="W1420" s="36"/>
      <c r="X1420" s="36"/>
      <c r="Y1420" s="36"/>
      <c r="Z1420" s="36"/>
      <c r="AA1420" s="36"/>
      <c r="AB1420" s="36"/>
      <c r="AC1420" s="36"/>
      <c r="AD1420" s="36"/>
      <c r="AE1420" s="36"/>
      <c r="AT1420" s="19" t="s">
        <v>245</v>
      </c>
      <c r="AU1420" s="19" t="s">
        <v>83</v>
      </c>
    </row>
    <row r="1421" spans="1:65" s="13" customFormat="1" ht="10.199999999999999">
      <c r="B1421" s="213"/>
      <c r="C1421" s="214"/>
      <c r="D1421" s="209" t="s">
        <v>247</v>
      </c>
      <c r="E1421" s="215" t="s">
        <v>20</v>
      </c>
      <c r="F1421" s="216" t="s">
        <v>304</v>
      </c>
      <c r="G1421" s="214"/>
      <c r="H1421" s="215" t="s">
        <v>20</v>
      </c>
      <c r="I1421" s="217"/>
      <c r="J1421" s="214"/>
      <c r="K1421" s="214"/>
      <c r="L1421" s="218"/>
      <c r="M1421" s="219"/>
      <c r="N1421" s="220"/>
      <c r="O1421" s="220"/>
      <c r="P1421" s="220"/>
      <c r="Q1421" s="220"/>
      <c r="R1421" s="220"/>
      <c r="S1421" s="220"/>
      <c r="T1421" s="221"/>
      <c r="AT1421" s="222" t="s">
        <v>247</v>
      </c>
      <c r="AU1421" s="222" t="s">
        <v>83</v>
      </c>
      <c r="AV1421" s="13" t="s">
        <v>22</v>
      </c>
      <c r="AW1421" s="13" t="s">
        <v>37</v>
      </c>
      <c r="AX1421" s="13" t="s">
        <v>76</v>
      </c>
      <c r="AY1421" s="222" t="s">
        <v>236</v>
      </c>
    </row>
    <row r="1422" spans="1:65" s="14" customFormat="1" ht="10.199999999999999">
      <c r="B1422" s="223"/>
      <c r="C1422" s="224"/>
      <c r="D1422" s="209" t="s">
        <v>247</v>
      </c>
      <c r="E1422" s="225" t="s">
        <v>20</v>
      </c>
      <c r="F1422" s="226" t="s">
        <v>1588</v>
      </c>
      <c r="G1422" s="224"/>
      <c r="H1422" s="227">
        <v>218.6</v>
      </c>
      <c r="I1422" s="228"/>
      <c r="J1422" s="224"/>
      <c r="K1422" s="224"/>
      <c r="L1422" s="229"/>
      <c r="M1422" s="230"/>
      <c r="N1422" s="231"/>
      <c r="O1422" s="231"/>
      <c r="P1422" s="231"/>
      <c r="Q1422" s="231"/>
      <c r="R1422" s="231"/>
      <c r="S1422" s="231"/>
      <c r="T1422" s="232"/>
      <c r="AT1422" s="233" t="s">
        <v>247</v>
      </c>
      <c r="AU1422" s="233" t="s">
        <v>83</v>
      </c>
      <c r="AV1422" s="14" t="s">
        <v>83</v>
      </c>
      <c r="AW1422" s="14" t="s">
        <v>37</v>
      </c>
      <c r="AX1422" s="14" t="s">
        <v>76</v>
      </c>
      <c r="AY1422" s="233" t="s">
        <v>236</v>
      </c>
    </row>
    <row r="1423" spans="1:65" s="14" customFormat="1" ht="10.199999999999999">
      <c r="B1423" s="223"/>
      <c r="C1423" s="224"/>
      <c r="D1423" s="209" t="s">
        <v>247</v>
      </c>
      <c r="E1423" s="225" t="s">
        <v>20</v>
      </c>
      <c r="F1423" s="226" t="s">
        <v>1589</v>
      </c>
      <c r="G1423" s="224"/>
      <c r="H1423" s="227">
        <v>184</v>
      </c>
      <c r="I1423" s="228"/>
      <c r="J1423" s="224"/>
      <c r="K1423" s="224"/>
      <c r="L1423" s="229"/>
      <c r="M1423" s="230"/>
      <c r="N1423" s="231"/>
      <c r="O1423" s="231"/>
      <c r="P1423" s="231"/>
      <c r="Q1423" s="231"/>
      <c r="R1423" s="231"/>
      <c r="S1423" s="231"/>
      <c r="T1423" s="232"/>
      <c r="AT1423" s="233" t="s">
        <v>247</v>
      </c>
      <c r="AU1423" s="233" t="s">
        <v>83</v>
      </c>
      <c r="AV1423" s="14" t="s">
        <v>83</v>
      </c>
      <c r="AW1423" s="14" t="s">
        <v>37</v>
      </c>
      <c r="AX1423" s="14" t="s">
        <v>76</v>
      </c>
      <c r="AY1423" s="233" t="s">
        <v>236</v>
      </c>
    </row>
    <row r="1424" spans="1:65" s="14" customFormat="1" ht="10.199999999999999">
      <c r="B1424" s="223"/>
      <c r="C1424" s="224"/>
      <c r="D1424" s="209" t="s">
        <v>247</v>
      </c>
      <c r="E1424" s="225" t="s">
        <v>20</v>
      </c>
      <c r="F1424" s="226" t="s">
        <v>1590</v>
      </c>
      <c r="G1424" s="224"/>
      <c r="H1424" s="227">
        <v>243.6</v>
      </c>
      <c r="I1424" s="228"/>
      <c r="J1424" s="224"/>
      <c r="K1424" s="224"/>
      <c r="L1424" s="229"/>
      <c r="M1424" s="230"/>
      <c r="N1424" s="231"/>
      <c r="O1424" s="231"/>
      <c r="P1424" s="231"/>
      <c r="Q1424" s="231"/>
      <c r="R1424" s="231"/>
      <c r="S1424" s="231"/>
      <c r="T1424" s="232"/>
      <c r="AT1424" s="233" t="s">
        <v>247</v>
      </c>
      <c r="AU1424" s="233" t="s">
        <v>83</v>
      </c>
      <c r="AV1424" s="14" t="s">
        <v>83</v>
      </c>
      <c r="AW1424" s="14" t="s">
        <v>37</v>
      </c>
      <c r="AX1424" s="14" t="s">
        <v>76</v>
      </c>
      <c r="AY1424" s="233" t="s">
        <v>236</v>
      </c>
    </row>
    <row r="1425" spans="1:65" s="15" customFormat="1" ht="10.199999999999999">
      <c r="B1425" s="234"/>
      <c r="C1425" s="235"/>
      <c r="D1425" s="209" t="s">
        <v>247</v>
      </c>
      <c r="E1425" s="236" t="s">
        <v>20</v>
      </c>
      <c r="F1425" s="237" t="s">
        <v>306</v>
      </c>
      <c r="G1425" s="235"/>
      <c r="H1425" s="238">
        <v>646.20000000000005</v>
      </c>
      <c r="I1425" s="239"/>
      <c r="J1425" s="235"/>
      <c r="K1425" s="235"/>
      <c r="L1425" s="240"/>
      <c r="M1425" s="241"/>
      <c r="N1425" s="242"/>
      <c r="O1425" s="242"/>
      <c r="P1425" s="242"/>
      <c r="Q1425" s="242"/>
      <c r="R1425" s="242"/>
      <c r="S1425" s="242"/>
      <c r="T1425" s="243"/>
      <c r="AT1425" s="244" t="s">
        <v>247</v>
      </c>
      <c r="AU1425" s="244" t="s">
        <v>83</v>
      </c>
      <c r="AV1425" s="15" t="s">
        <v>254</v>
      </c>
      <c r="AW1425" s="15" t="s">
        <v>37</v>
      </c>
      <c r="AX1425" s="15" t="s">
        <v>76</v>
      </c>
      <c r="AY1425" s="244" t="s">
        <v>236</v>
      </c>
    </row>
    <row r="1426" spans="1:65" s="13" customFormat="1" ht="10.199999999999999">
      <c r="B1426" s="213"/>
      <c r="C1426" s="214"/>
      <c r="D1426" s="209" t="s">
        <v>247</v>
      </c>
      <c r="E1426" s="215" t="s">
        <v>20</v>
      </c>
      <c r="F1426" s="216" t="s">
        <v>307</v>
      </c>
      <c r="G1426" s="214"/>
      <c r="H1426" s="215" t="s">
        <v>20</v>
      </c>
      <c r="I1426" s="217"/>
      <c r="J1426" s="214"/>
      <c r="K1426" s="214"/>
      <c r="L1426" s="218"/>
      <c r="M1426" s="219"/>
      <c r="N1426" s="220"/>
      <c r="O1426" s="220"/>
      <c r="P1426" s="220"/>
      <c r="Q1426" s="220"/>
      <c r="R1426" s="220"/>
      <c r="S1426" s="220"/>
      <c r="T1426" s="221"/>
      <c r="AT1426" s="222" t="s">
        <v>247</v>
      </c>
      <c r="AU1426" s="222" t="s">
        <v>83</v>
      </c>
      <c r="AV1426" s="13" t="s">
        <v>22</v>
      </c>
      <c r="AW1426" s="13" t="s">
        <v>37</v>
      </c>
      <c r="AX1426" s="13" t="s">
        <v>76</v>
      </c>
      <c r="AY1426" s="222" t="s">
        <v>236</v>
      </c>
    </row>
    <row r="1427" spans="1:65" s="14" customFormat="1" ht="10.199999999999999">
      <c r="B1427" s="223"/>
      <c r="C1427" s="224"/>
      <c r="D1427" s="209" t="s">
        <v>247</v>
      </c>
      <c r="E1427" s="225" t="s">
        <v>20</v>
      </c>
      <c r="F1427" s="226" t="s">
        <v>1591</v>
      </c>
      <c r="G1427" s="224"/>
      <c r="H1427" s="227">
        <v>218.5</v>
      </c>
      <c r="I1427" s="228"/>
      <c r="J1427" s="224"/>
      <c r="K1427" s="224"/>
      <c r="L1427" s="229"/>
      <c r="M1427" s="230"/>
      <c r="N1427" s="231"/>
      <c r="O1427" s="231"/>
      <c r="P1427" s="231"/>
      <c r="Q1427" s="231"/>
      <c r="R1427" s="231"/>
      <c r="S1427" s="231"/>
      <c r="T1427" s="232"/>
      <c r="AT1427" s="233" t="s">
        <v>247</v>
      </c>
      <c r="AU1427" s="233" t="s">
        <v>83</v>
      </c>
      <c r="AV1427" s="14" t="s">
        <v>83</v>
      </c>
      <c r="AW1427" s="14" t="s">
        <v>37</v>
      </c>
      <c r="AX1427" s="14" t="s">
        <v>76</v>
      </c>
      <c r="AY1427" s="233" t="s">
        <v>236</v>
      </c>
    </row>
    <row r="1428" spans="1:65" s="14" customFormat="1" ht="10.199999999999999">
      <c r="B1428" s="223"/>
      <c r="C1428" s="224"/>
      <c r="D1428" s="209" t="s">
        <v>247</v>
      </c>
      <c r="E1428" s="225" t="s">
        <v>20</v>
      </c>
      <c r="F1428" s="226" t="s">
        <v>1592</v>
      </c>
      <c r="G1428" s="224"/>
      <c r="H1428" s="227">
        <v>67.3</v>
      </c>
      <c r="I1428" s="228"/>
      <c r="J1428" s="224"/>
      <c r="K1428" s="224"/>
      <c r="L1428" s="229"/>
      <c r="M1428" s="230"/>
      <c r="N1428" s="231"/>
      <c r="O1428" s="231"/>
      <c r="P1428" s="231"/>
      <c r="Q1428" s="231"/>
      <c r="R1428" s="231"/>
      <c r="S1428" s="231"/>
      <c r="T1428" s="232"/>
      <c r="AT1428" s="233" t="s">
        <v>247</v>
      </c>
      <c r="AU1428" s="233" t="s">
        <v>83</v>
      </c>
      <c r="AV1428" s="14" t="s">
        <v>83</v>
      </c>
      <c r="AW1428" s="14" t="s">
        <v>37</v>
      </c>
      <c r="AX1428" s="14" t="s">
        <v>76</v>
      </c>
      <c r="AY1428" s="233" t="s">
        <v>236</v>
      </c>
    </row>
    <row r="1429" spans="1:65" s="14" customFormat="1" ht="10.199999999999999">
      <c r="B1429" s="223"/>
      <c r="C1429" s="224"/>
      <c r="D1429" s="209" t="s">
        <v>247</v>
      </c>
      <c r="E1429" s="225" t="s">
        <v>20</v>
      </c>
      <c r="F1429" s="226" t="s">
        <v>1593</v>
      </c>
      <c r="G1429" s="224"/>
      <c r="H1429" s="227">
        <v>242.5</v>
      </c>
      <c r="I1429" s="228"/>
      <c r="J1429" s="224"/>
      <c r="K1429" s="224"/>
      <c r="L1429" s="229"/>
      <c r="M1429" s="230"/>
      <c r="N1429" s="231"/>
      <c r="O1429" s="231"/>
      <c r="P1429" s="231"/>
      <c r="Q1429" s="231"/>
      <c r="R1429" s="231"/>
      <c r="S1429" s="231"/>
      <c r="T1429" s="232"/>
      <c r="AT1429" s="233" t="s">
        <v>247</v>
      </c>
      <c r="AU1429" s="233" t="s">
        <v>83</v>
      </c>
      <c r="AV1429" s="14" t="s">
        <v>83</v>
      </c>
      <c r="AW1429" s="14" t="s">
        <v>37</v>
      </c>
      <c r="AX1429" s="14" t="s">
        <v>76</v>
      </c>
      <c r="AY1429" s="233" t="s">
        <v>236</v>
      </c>
    </row>
    <row r="1430" spans="1:65" s="15" customFormat="1" ht="10.199999999999999">
      <c r="B1430" s="234"/>
      <c r="C1430" s="235"/>
      <c r="D1430" s="209" t="s">
        <v>247</v>
      </c>
      <c r="E1430" s="236" t="s">
        <v>20</v>
      </c>
      <c r="F1430" s="237" t="s">
        <v>306</v>
      </c>
      <c r="G1430" s="235"/>
      <c r="H1430" s="238">
        <v>528.29999999999995</v>
      </c>
      <c r="I1430" s="239"/>
      <c r="J1430" s="235"/>
      <c r="K1430" s="235"/>
      <c r="L1430" s="240"/>
      <c r="M1430" s="241"/>
      <c r="N1430" s="242"/>
      <c r="O1430" s="242"/>
      <c r="P1430" s="242"/>
      <c r="Q1430" s="242"/>
      <c r="R1430" s="242"/>
      <c r="S1430" s="242"/>
      <c r="T1430" s="243"/>
      <c r="AT1430" s="244" t="s">
        <v>247</v>
      </c>
      <c r="AU1430" s="244" t="s">
        <v>83</v>
      </c>
      <c r="AV1430" s="15" t="s">
        <v>254</v>
      </c>
      <c r="AW1430" s="15" t="s">
        <v>37</v>
      </c>
      <c r="AX1430" s="15" t="s">
        <v>76</v>
      </c>
      <c r="AY1430" s="244" t="s">
        <v>236</v>
      </c>
    </row>
    <row r="1431" spans="1:65" s="16" customFormat="1" ht="10.199999999999999">
      <c r="B1431" s="245"/>
      <c r="C1431" s="246"/>
      <c r="D1431" s="209" t="s">
        <v>247</v>
      </c>
      <c r="E1431" s="247" t="s">
        <v>20</v>
      </c>
      <c r="F1431" s="248" t="s">
        <v>309</v>
      </c>
      <c r="G1431" s="246"/>
      <c r="H1431" s="249">
        <v>1174.5</v>
      </c>
      <c r="I1431" s="250"/>
      <c r="J1431" s="246"/>
      <c r="K1431" s="246"/>
      <c r="L1431" s="251"/>
      <c r="M1431" s="252"/>
      <c r="N1431" s="253"/>
      <c r="O1431" s="253"/>
      <c r="P1431" s="253"/>
      <c r="Q1431" s="253"/>
      <c r="R1431" s="253"/>
      <c r="S1431" s="253"/>
      <c r="T1431" s="254"/>
      <c r="AT1431" s="255" t="s">
        <v>247</v>
      </c>
      <c r="AU1431" s="255" t="s">
        <v>83</v>
      </c>
      <c r="AV1431" s="16" t="s">
        <v>243</v>
      </c>
      <c r="AW1431" s="16" t="s">
        <v>37</v>
      </c>
      <c r="AX1431" s="16" t="s">
        <v>22</v>
      </c>
      <c r="AY1431" s="255" t="s">
        <v>236</v>
      </c>
    </row>
    <row r="1432" spans="1:65" s="2" customFormat="1" ht="34.200000000000003">
      <c r="A1432" s="36"/>
      <c r="B1432" s="37"/>
      <c r="C1432" s="196" t="s">
        <v>1594</v>
      </c>
      <c r="D1432" s="196" t="s">
        <v>238</v>
      </c>
      <c r="E1432" s="197" t="s">
        <v>1595</v>
      </c>
      <c r="F1432" s="198" t="s">
        <v>1596</v>
      </c>
      <c r="G1432" s="199" t="s">
        <v>266</v>
      </c>
      <c r="H1432" s="200">
        <v>28.776</v>
      </c>
      <c r="I1432" s="201"/>
      <c r="J1432" s="202">
        <f>ROUND(I1432*H1432,2)</f>
        <v>0</v>
      </c>
      <c r="K1432" s="198" t="s">
        <v>242</v>
      </c>
      <c r="L1432" s="41"/>
      <c r="M1432" s="203" t="s">
        <v>20</v>
      </c>
      <c r="N1432" s="204" t="s">
        <v>47</v>
      </c>
      <c r="O1432" s="66"/>
      <c r="P1432" s="205">
        <f>O1432*H1432</f>
        <v>0</v>
      </c>
      <c r="Q1432" s="205">
        <v>0</v>
      </c>
      <c r="R1432" s="205">
        <f>Q1432*H1432</f>
        <v>0</v>
      </c>
      <c r="S1432" s="205">
        <v>0</v>
      </c>
      <c r="T1432" s="206">
        <f>S1432*H1432</f>
        <v>0</v>
      </c>
      <c r="U1432" s="36"/>
      <c r="V1432" s="36"/>
      <c r="W1432" s="36"/>
      <c r="X1432" s="36"/>
      <c r="Y1432" s="36"/>
      <c r="Z1432" s="36"/>
      <c r="AA1432" s="36"/>
      <c r="AB1432" s="36"/>
      <c r="AC1432" s="36"/>
      <c r="AD1432" s="36"/>
      <c r="AE1432" s="36"/>
      <c r="AR1432" s="207" t="s">
        <v>336</v>
      </c>
      <c r="AT1432" s="207" t="s">
        <v>238</v>
      </c>
      <c r="AU1432" s="207" t="s">
        <v>83</v>
      </c>
      <c r="AY1432" s="19" t="s">
        <v>236</v>
      </c>
      <c r="BE1432" s="208">
        <f>IF(N1432="základní",J1432,0)</f>
        <v>0</v>
      </c>
      <c r="BF1432" s="208">
        <f>IF(N1432="snížená",J1432,0)</f>
        <v>0</v>
      </c>
      <c r="BG1432" s="208">
        <f>IF(N1432="zákl. přenesená",J1432,0)</f>
        <v>0</v>
      </c>
      <c r="BH1432" s="208">
        <f>IF(N1432="sníž. přenesená",J1432,0)</f>
        <v>0</v>
      </c>
      <c r="BI1432" s="208">
        <f>IF(N1432="nulová",J1432,0)</f>
        <v>0</v>
      </c>
      <c r="BJ1432" s="19" t="s">
        <v>22</v>
      </c>
      <c r="BK1432" s="208">
        <f>ROUND(I1432*H1432,2)</f>
        <v>0</v>
      </c>
      <c r="BL1432" s="19" t="s">
        <v>336</v>
      </c>
      <c r="BM1432" s="207" t="s">
        <v>1597</v>
      </c>
    </row>
    <row r="1433" spans="1:65" s="2" customFormat="1" ht="105.6">
      <c r="A1433" s="36"/>
      <c r="B1433" s="37"/>
      <c r="C1433" s="38"/>
      <c r="D1433" s="209" t="s">
        <v>245</v>
      </c>
      <c r="E1433" s="38"/>
      <c r="F1433" s="210" t="s">
        <v>1598</v>
      </c>
      <c r="G1433" s="38"/>
      <c r="H1433" s="38"/>
      <c r="I1433" s="118"/>
      <c r="J1433" s="38"/>
      <c r="K1433" s="38"/>
      <c r="L1433" s="41"/>
      <c r="M1433" s="211"/>
      <c r="N1433" s="212"/>
      <c r="O1433" s="66"/>
      <c r="P1433" s="66"/>
      <c r="Q1433" s="66"/>
      <c r="R1433" s="66"/>
      <c r="S1433" s="66"/>
      <c r="T1433" s="67"/>
      <c r="U1433" s="36"/>
      <c r="V1433" s="36"/>
      <c r="W1433" s="36"/>
      <c r="X1433" s="36"/>
      <c r="Y1433" s="36"/>
      <c r="Z1433" s="36"/>
      <c r="AA1433" s="36"/>
      <c r="AB1433" s="36"/>
      <c r="AC1433" s="36"/>
      <c r="AD1433" s="36"/>
      <c r="AE1433" s="36"/>
      <c r="AT1433" s="19" t="s">
        <v>245</v>
      </c>
      <c r="AU1433" s="19" t="s">
        <v>83</v>
      </c>
    </row>
    <row r="1434" spans="1:65" s="12" customFormat="1" ht="13.2">
      <c r="B1434" s="180"/>
      <c r="C1434" s="181"/>
      <c r="D1434" s="182" t="s">
        <v>75</v>
      </c>
      <c r="E1434" s="194" t="s">
        <v>1599</v>
      </c>
      <c r="F1434" s="194" t="s">
        <v>1600</v>
      </c>
      <c r="G1434" s="181"/>
      <c r="H1434" s="181"/>
      <c r="I1434" s="184"/>
      <c r="J1434" s="195">
        <f>BK1434</f>
        <v>0</v>
      </c>
      <c r="K1434" s="181"/>
      <c r="L1434" s="186"/>
      <c r="M1434" s="187"/>
      <c r="N1434" s="188"/>
      <c r="O1434" s="188"/>
      <c r="P1434" s="189">
        <f>SUM(P1435:P1517)</f>
        <v>0</v>
      </c>
      <c r="Q1434" s="188"/>
      <c r="R1434" s="189">
        <f>SUM(R1435:R1517)</f>
        <v>0.1854128796</v>
      </c>
      <c r="S1434" s="188"/>
      <c r="T1434" s="190">
        <f>SUM(T1435:T1517)</f>
        <v>1.3047840000000002E-2</v>
      </c>
      <c r="AR1434" s="191" t="s">
        <v>83</v>
      </c>
      <c r="AT1434" s="192" t="s">
        <v>75</v>
      </c>
      <c r="AU1434" s="192" t="s">
        <v>22</v>
      </c>
      <c r="AY1434" s="191" t="s">
        <v>236</v>
      </c>
      <c r="BK1434" s="193">
        <f>SUM(BK1435:BK1517)</f>
        <v>0</v>
      </c>
    </row>
    <row r="1435" spans="1:65" s="2" customFormat="1" ht="11.4">
      <c r="A1435" s="36"/>
      <c r="B1435" s="37"/>
      <c r="C1435" s="196" t="s">
        <v>1601</v>
      </c>
      <c r="D1435" s="196" t="s">
        <v>238</v>
      </c>
      <c r="E1435" s="197" t="s">
        <v>1602</v>
      </c>
      <c r="F1435" s="198" t="s">
        <v>1603</v>
      </c>
      <c r="G1435" s="199" t="s">
        <v>328</v>
      </c>
      <c r="H1435" s="200">
        <v>4.1820000000000004</v>
      </c>
      <c r="I1435" s="201"/>
      <c r="J1435" s="202">
        <f>ROUND(I1435*H1435,2)</f>
        <v>0</v>
      </c>
      <c r="K1435" s="198" t="s">
        <v>242</v>
      </c>
      <c r="L1435" s="41"/>
      <c r="M1435" s="203" t="s">
        <v>20</v>
      </c>
      <c r="N1435" s="204" t="s">
        <v>47</v>
      </c>
      <c r="O1435" s="66"/>
      <c r="P1435" s="205">
        <f>O1435*H1435</f>
        <v>0</v>
      </c>
      <c r="Q1435" s="205">
        <v>0</v>
      </c>
      <c r="R1435" s="205">
        <f>Q1435*H1435</f>
        <v>0</v>
      </c>
      <c r="S1435" s="205">
        <v>3.1199999999999999E-3</v>
      </c>
      <c r="T1435" s="206">
        <f>S1435*H1435</f>
        <v>1.3047840000000002E-2</v>
      </c>
      <c r="U1435" s="36"/>
      <c r="V1435" s="36"/>
      <c r="W1435" s="36"/>
      <c r="X1435" s="36"/>
      <c r="Y1435" s="36"/>
      <c r="Z1435" s="36"/>
      <c r="AA1435" s="36"/>
      <c r="AB1435" s="36"/>
      <c r="AC1435" s="36"/>
      <c r="AD1435" s="36"/>
      <c r="AE1435" s="36"/>
      <c r="AR1435" s="207" t="s">
        <v>336</v>
      </c>
      <c r="AT1435" s="207" t="s">
        <v>238</v>
      </c>
      <c r="AU1435" s="207" t="s">
        <v>83</v>
      </c>
      <c r="AY1435" s="19" t="s">
        <v>236</v>
      </c>
      <c r="BE1435" s="208">
        <f>IF(N1435="základní",J1435,0)</f>
        <v>0</v>
      </c>
      <c r="BF1435" s="208">
        <f>IF(N1435="snížená",J1435,0)</f>
        <v>0</v>
      </c>
      <c r="BG1435" s="208">
        <f>IF(N1435="zákl. přenesená",J1435,0)</f>
        <v>0</v>
      </c>
      <c r="BH1435" s="208">
        <f>IF(N1435="sníž. přenesená",J1435,0)</f>
        <v>0</v>
      </c>
      <c r="BI1435" s="208">
        <f>IF(N1435="nulová",J1435,0)</f>
        <v>0</v>
      </c>
      <c r="BJ1435" s="19" t="s">
        <v>22</v>
      </c>
      <c r="BK1435" s="208">
        <f>ROUND(I1435*H1435,2)</f>
        <v>0</v>
      </c>
      <c r="BL1435" s="19" t="s">
        <v>336</v>
      </c>
      <c r="BM1435" s="207" t="s">
        <v>1604</v>
      </c>
    </row>
    <row r="1436" spans="1:65" s="13" customFormat="1" ht="10.199999999999999">
      <c r="B1436" s="213"/>
      <c r="C1436" s="214"/>
      <c r="D1436" s="209" t="s">
        <v>247</v>
      </c>
      <c r="E1436" s="215" t="s">
        <v>20</v>
      </c>
      <c r="F1436" s="216" t="s">
        <v>1137</v>
      </c>
      <c r="G1436" s="214"/>
      <c r="H1436" s="215" t="s">
        <v>20</v>
      </c>
      <c r="I1436" s="217"/>
      <c r="J1436" s="214"/>
      <c r="K1436" s="214"/>
      <c r="L1436" s="218"/>
      <c r="M1436" s="219"/>
      <c r="N1436" s="220"/>
      <c r="O1436" s="220"/>
      <c r="P1436" s="220"/>
      <c r="Q1436" s="220"/>
      <c r="R1436" s="220"/>
      <c r="S1436" s="220"/>
      <c r="T1436" s="221"/>
      <c r="AT1436" s="222" t="s">
        <v>247</v>
      </c>
      <c r="AU1436" s="222" t="s">
        <v>83</v>
      </c>
      <c r="AV1436" s="13" t="s">
        <v>22</v>
      </c>
      <c r="AW1436" s="13" t="s">
        <v>37</v>
      </c>
      <c r="AX1436" s="13" t="s">
        <v>76</v>
      </c>
      <c r="AY1436" s="222" t="s">
        <v>236</v>
      </c>
    </row>
    <row r="1437" spans="1:65" s="14" customFormat="1" ht="10.199999999999999">
      <c r="B1437" s="223"/>
      <c r="C1437" s="224"/>
      <c r="D1437" s="209" t="s">
        <v>247</v>
      </c>
      <c r="E1437" s="225" t="s">
        <v>20</v>
      </c>
      <c r="F1437" s="226" t="s">
        <v>1605</v>
      </c>
      <c r="G1437" s="224"/>
      <c r="H1437" s="227">
        <v>0.7</v>
      </c>
      <c r="I1437" s="228"/>
      <c r="J1437" s="224"/>
      <c r="K1437" s="224"/>
      <c r="L1437" s="229"/>
      <c r="M1437" s="230"/>
      <c r="N1437" s="231"/>
      <c r="O1437" s="231"/>
      <c r="P1437" s="231"/>
      <c r="Q1437" s="231"/>
      <c r="R1437" s="231"/>
      <c r="S1437" s="231"/>
      <c r="T1437" s="232"/>
      <c r="AT1437" s="233" t="s">
        <v>247</v>
      </c>
      <c r="AU1437" s="233" t="s">
        <v>83</v>
      </c>
      <c r="AV1437" s="14" t="s">
        <v>83</v>
      </c>
      <c r="AW1437" s="14" t="s">
        <v>37</v>
      </c>
      <c r="AX1437" s="14" t="s">
        <v>76</v>
      </c>
      <c r="AY1437" s="233" t="s">
        <v>236</v>
      </c>
    </row>
    <row r="1438" spans="1:65" s="13" customFormat="1" ht="10.199999999999999">
      <c r="B1438" s="213"/>
      <c r="C1438" s="214"/>
      <c r="D1438" s="209" t="s">
        <v>247</v>
      </c>
      <c r="E1438" s="215" t="s">
        <v>20</v>
      </c>
      <c r="F1438" s="216" t="s">
        <v>1139</v>
      </c>
      <c r="G1438" s="214"/>
      <c r="H1438" s="215" t="s">
        <v>20</v>
      </c>
      <c r="I1438" s="217"/>
      <c r="J1438" s="214"/>
      <c r="K1438" s="214"/>
      <c r="L1438" s="218"/>
      <c r="M1438" s="219"/>
      <c r="N1438" s="220"/>
      <c r="O1438" s="220"/>
      <c r="P1438" s="220"/>
      <c r="Q1438" s="220"/>
      <c r="R1438" s="220"/>
      <c r="S1438" s="220"/>
      <c r="T1438" s="221"/>
      <c r="AT1438" s="222" t="s">
        <v>247</v>
      </c>
      <c r="AU1438" s="222" t="s">
        <v>83</v>
      </c>
      <c r="AV1438" s="13" t="s">
        <v>22</v>
      </c>
      <c r="AW1438" s="13" t="s">
        <v>37</v>
      </c>
      <c r="AX1438" s="13" t="s">
        <v>76</v>
      </c>
      <c r="AY1438" s="222" t="s">
        <v>236</v>
      </c>
    </row>
    <row r="1439" spans="1:65" s="14" customFormat="1" ht="10.199999999999999">
      <c r="B1439" s="223"/>
      <c r="C1439" s="224"/>
      <c r="D1439" s="209" t="s">
        <v>247</v>
      </c>
      <c r="E1439" s="225" t="s">
        <v>20</v>
      </c>
      <c r="F1439" s="226" t="s">
        <v>1606</v>
      </c>
      <c r="G1439" s="224"/>
      <c r="H1439" s="227">
        <v>0.58099999999999996</v>
      </c>
      <c r="I1439" s="228"/>
      <c r="J1439" s="224"/>
      <c r="K1439" s="224"/>
      <c r="L1439" s="229"/>
      <c r="M1439" s="230"/>
      <c r="N1439" s="231"/>
      <c r="O1439" s="231"/>
      <c r="P1439" s="231"/>
      <c r="Q1439" s="231"/>
      <c r="R1439" s="231"/>
      <c r="S1439" s="231"/>
      <c r="T1439" s="232"/>
      <c r="AT1439" s="233" t="s">
        <v>247</v>
      </c>
      <c r="AU1439" s="233" t="s">
        <v>83</v>
      </c>
      <c r="AV1439" s="14" t="s">
        <v>83</v>
      </c>
      <c r="AW1439" s="14" t="s">
        <v>37</v>
      </c>
      <c r="AX1439" s="14" t="s">
        <v>76</v>
      </c>
      <c r="AY1439" s="233" t="s">
        <v>236</v>
      </c>
    </row>
    <row r="1440" spans="1:65" s="13" customFormat="1" ht="10.199999999999999">
      <c r="B1440" s="213"/>
      <c r="C1440" s="214"/>
      <c r="D1440" s="209" t="s">
        <v>247</v>
      </c>
      <c r="E1440" s="215" t="s">
        <v>20</v>
      </c>
      <c r="F1440" s="216" t="s">
        <v>1141</v>
      </c>
      <c r="G1440" s="214"/>
      <c r="H1440" s="215" t="s">
        <v>20</v>
      </c>
      <c r="I1440" s="217"/>
      <c r="J1440" s="214"/>
      <c r="K1440" s="214"/>
      <c r="L1440" s="218"/>
      <c r="M1440" s="219"/>
      <c r="N1440" s="220"/>
      <c r="O1440" s="220"/>
      <c r="P1440" s="220"/>
      <c r="Q1440" s="220"/>
      <c r="R1440" s="220"/>
      <c r="S1440" s="220"/>
      <c r="T1440" s="221"/>
      <c r="AT1440" s="222" t="s">
        <v>247</v>
      </c>
      <c r="AU1440" s="222" t="s">
        <v>83</v>
      </c>
      <c r="AV1440" s="13" t="s">
        <v>22</v>
      </c>
      <c r="AW1440" s="13" t="s">
        <v>37</v>
      </c>
      <c r="AX1440" s="13" t="s">
        <v>76</v>
      </c>
      <c r="AY1440" s="222" t="s">
        <v>236</v>
      </c>
    </row>
    <row r="1441" spans="1:65" s="14" customFormat="1" ht="10.199999999999999">
      <c r="B1441" s="223"/>
      <c r="C1441" s="224"/>
      <c r="D1441" s="209" t="s">
        <v>247</v>
      </c>
      <c r="E1441" s="225" t="s">
        <v>20</v>
      </c>
      <c r="F1441" s="226" t="s">
        <v>1606</v>
      </c>
      <c r="G1441" s="224"/>
      <c r="H1441" s="227">
        <v>0.58099999999999996</v>
      </c>
      <c r="I1441" s="228"/>
      <c r="J1441" s="224"/>
      <c r="K1441" s="224"/>
      <c r="L1441" s="229"/>
      <c r="M1441" s="230"/>
      <c r="N1441" s="231"/>
      <c r="O1441" s="231"/>
      <c r="P1441" s="231"/>
      <c r="Q1441" s="231"/>
      <c r="R1441" s="231"/>
      <c r="S1441" s="231"/>
      <c r="T1441" s="232"/>
      <c r="AT1441" s="233" t="s">
        <v>247</v>
      </c>
      <c r="AU1441" s="233" t="s">
        <v>83</v>
      </c>
      <c r="AV1441" s="14" t="s">
        <v>83</v>
      </c>
      <c r="AW1441" s="14" t="s">
        <v>37</v>
      </c>
      <c r="AX1441" s="14" t="s">
        <v>76</v>
      </c>
      <c r="AY1441" s="233" t="s">
        <v>236</v>
      </c>
    </row>
    <row r="1442" spans="1:65" s="13" customFormat="1" ht="10.199999999999999">
      <c r="B1442" s="213"/>
      <c r="C1442" s="214"/>
      <c r="D1442" s="209" t="s">
        <v>247</v>
      </c>
      <c r="E1442" s="215" t="s">
        <v>20</v>
      </c>
      <c r="F1442" s="216" t="s">
        <v>1128</v>
      </c>
      <c r="G1442" s="214"/>
      <c r="H1442" s="215" t="s">
        <v>20</v>
      </c>
      <c r="I1442" s="217"/>
      <c r="J1442" s="214"/>
      <c r="K1442" s="214"/>
      <c r="L1442" s="218"/>
      <c r="M1442" s="219"/>
      <c r="N1442" s="220"/>
      <c r="O1442" s="220"/>
      <c r="P1442" s="220"/>
      <c r="Q1442" s="220"/>
      <c r="R1442" s="220"/>
      <c r="S1442" s="220"/>
      <c r="T1442" s="221"/>
      <c r="AT1442" s="222" t="s">
        <v>247</v>
      </c>
      <c r="AU1442" s="222" t="s">
        <v>83</v>
      </c>
      <c r="AV1442" s="13" t="s">
        <v>22</v>
      </c>
      <c r="AW1442" s="13" t="s">
        <v>37</v>
      </c>
      <c r="AX1442" s="13" t="s">
        <v>76</v>
      </c>
      <c r="AY1442" s="222" t="s">
        <v>236</v>
      </c>
    </row>
    <row r="1443" spans="1:65" s="14" customFormat="1" ht="10.199999999999999">
      <c r="B1443" s="223"/>
      <c r="C1443" s="224"/>
      <c r="D1443" s="209" t="s">
        <v>247</v>
      </c>
      <c r="E1443" s="225" t="s">
        <v>20</v>
      </c>
      <c r="F1443" s="226" t="s">
        <v>1607</v>
      </c>
      <c r="G1443" s="224"/>
      <c r="H1443" s="227">
        <v>1.05</v>
      </c>
      <c r="I1443" s="228"/>
      <c r="J1443" s="224"/>
      <c r="K1443" s="224"/>
      <c r="L1443" s="229"/>
      <c r="M1443" s="230"/>
      <c r="N1443" s="231"/>
      <c r="O1443" s="231"/>
      <c r="P1443" s="231"/>
      <c r="Q1443" s="231"/>
      <c r="R1443" s="231"/>
      <c r="S1443" s="231"/>
      <c r="T1443" s="232"/>
      <c r="AT1443" s="233" t="s">
        <v>247</v>
      </c>
      <c r="AU1443" s="233" t="s">
        <v>83</v>
      </c>
      <c r="AV1443" s="14" t="s">
        <v>83</v>
      </c>
      <c r="AW1443" s="14" t="s">
        <v>37</v>
      </c>
      <c r="AX1443" s="14" t="s">
        <v>76</v>
      </c>
      <c r="AY1443" s="233" t="s">
        <v>236</v>
      </c>
    </row>
    <row r="1444" spans="1:65" s="13" customFormat="1" ht="10.199999999999999">
      <c r="B1444" s="213"/>
      <c r="C1444" s="214"/>
      <c r="D1444" s="209" t="s">
        <v>247</v>
      </c>
      <c r="E1444" s="215" t="s">
        <v>20</v>
      </c>
      <c r="F1444" s="216" t="s">
        <v>1130</v>
      </c>
      <c r="G1444" s="214"/>
      <c r="H1444" s="215" t="s">
        <v>20</v>
      </c>
      <c r="I1444" s="217"/>
      <c r="J1444" s="214"/>
      <c r="K1444" s="214"/>
      <c r="L1444" s="218"/>
      <c r="M1444" s="219"/>
      <c r="N1444" s="220"/>
      <c r="O1444" s="220"/>
      <c r="P1444" s="220"/>
      <c r="Q1444" s="220"/>
      <c r="R1444" s="220"/>
      <c r="S1444" s="220"/>
      <c r="T1444" s="221"/>
      <c r="AT1444" s="222" t="s">
        <v>247</v>
      </c>
      <c r="AU1444" s="222" t="s">
        <v>83</v>
      </c>
      <c r="AV1444" s="13" t="s">
        <v>22</v>
      </c>
      <c r="AW1444" s="13" t="s">
        <v>37</v>
      </c>
      <c r="AX1444" s="13" t="s">
        <v>76</v>
      </c>
      <c r="AY1444" s="222" t="s">
        <v>236</v>
      </c>
    </row>
    <row r="1445" spans="1:65" s="14" customFormat="1" ht="10.199999999999999">
      <c r="B1445" s="223"/>
      <c r="C1445" s="224"/>
      <c r="D1445" s="209" t="s">
        <v>247</v>
      </c>
      <c r="E1445" s="225" t="s">
        <v>20</v>
      </c>
      <c r="F1445" s="226" t="s">
        <v>1608</v>
      </c>
      <c r="G1445" s="224"/>
      <c r="H1445" s="227">
        <v>0.78</v>
      </c>
      <c r="I1445" s="228"/>
      <c r="J1445" s="224"/>
      <c r="K1445" s="224"/>
      <c r="L1445" s="229"/>
      <c r="M1445" s="230"/>
      <c r="N1445" s="231"/>
      <c r="O1445" s="231"/>
      <c r="P1445" s="231"/>
      <c r="Q1445" s="231"/>
      <c r="R1445" s="231"/>
      <c r="S1445" s="231"/>
      <c r="T1445" s="232"/>
      <c r="AT1445" s="233" t="s">
        <v>247</v>
      </c>
      <c r="AU1445" s="233" t="s">
        <v>83</v>
      </c>
      <c r="AV1445" s="14" t="s">
        <v>83</v>
      </c>
      <c r="AW1445" s="14" t="s">
        <v>37</v>
      </c>
      <c r="AX1445" s="14" t="s">
        <v>76</v>
      </c>
      <c r="AY1445" s="233" t="s">
        <v>236</v>
      </c>
    </row>
    <row r="1446" spans="1:65" s="13" customFormat="1" ht="10.199999999999999">
      <c r="B1446" s="213"/>
      <c r="C1446" s="214"/>
      <c r="D1446" s="209" t="s">
        <v>247</v>
      </c>
      <c r="E1446" s="215" t="s">
        <v>20</v>
      </c>
      <c r="F1446" s="216" t="s">
        <v>1130</v>
      </c>
      <c r="G1446" s="214"/>
      <c r="H1446" s="215" t="s">
        <v>20</v>
      </c>
      <c r="I1446" s="217"/>
      <c r="J1446" s="214"/>
      <c r="K1446" s="214"/>
      <c r="L1446" s="218"/>
      <c r="M1446" s="219"/>
      <c r="N1446" s="220"/>
      <c r="O1446" s="220"/>
      <c r="P1446" s="220"/>
      <c r="Q1446" s="220"/>
      <c r="R1446" s="220"/>
      <c r="S1446" s="220"/>
      <c r="T1446" s="221"/>
      <c r="AT1446" s="222" t="s">
        <v>247</v>
      </c>
      <c r="AU1446" s="222" t="s">
        <v>83</v>
      </c>
      <c r="AV1446" s="13" t="s">
        <v>22</v>
      </c>
      <c r="AW1446" s="13" t="s">
        <v>37</v>
      </c>
      <c r="AX1446" s="13" t="s">
        <v>76</v>
      </c>
      <c r="AY1446" s="222" t="s">
        <v>236</v>
      </c>
    </row>
    <row r="1447" spans="1:65" s="14" customFormat="1" ht="10.199999999999999">
      <c r="B1447" s="223"/>
      <c r="C1447" s="224"/>
      <c r="D1447" s="209" t="s">
        <v>247</v>
      </c>
      <c r="E1447" s="225" t="s">
        <v>20</v>
      </c>
      <c r="F1447" s="226" t="s">
        <v>1609</v>
      </c>
      <c r="G1447" s="224"/>
      <c r="H1447" s="227">
        <v>0.49</v>
      </c>
      <c r="I1447" s="228"/>
      <c r="J1447" s="224"/>
      <c r="K1447" s="224"/>
      <c r="L1447" s="229"/>
      <c r="M1447" s="230"/>
      <c r="N1447" s="231"/>
      <c r="O1447" s="231"/>
      <c r="P1447" s="231"/>
      <c r="Q1447" s="231"/>
      <c r="R1447" s="231"/>
      <c r="S1447" s="231"/>
      <c r="T1447" s="232"/>
      <c r="AT1447" s="233" t="s">
        <v>247</v>
      </c>
      <c r="AU1447" s="233" t="s">
        <v>83</v>
      </c>
      <c r="AV1447" s="14" t="s">
        <v>83</v>
      </c>
      <c r="AW1447" s="14" t="s">
        <v>37</v>
      </c>
      <c r="AX1447" s="14" t="s">
        <v>76</v>
      </c>
      <c r="AY1447" s="233" t="s">
        <v>236</v>
      </c>
    </row>
    <row r="1448" spans="1:65" s="16" customFormat="1" ht="10.199999999999999">
      <c r="B1448" s="245"/>
      <c r="C1448" s="246"/>
      <c r="D1448" s="209" t="s">
        <v>247</v>
      </c>
      <c r="E1448" s="247" t="s">
        <v>20</v>
      </c>
      <c r="F1448" s="248" t="s">
        <v>309</v>
      </c>
      <c r="G1448" s="246"/>
      <c r="H1448" s="249">
        <v>4.1820000000000004</v>
      </c>
      <c r="I1448" s="250"/>
      <c r="J1448" s="246"/>
      <c r="K1448" s="246"/>
      <c r="L1448" s="251"/>
      <c r="M1448" s="252"/>
      <c r="N1448" s="253"/>
      <c r="O1448" s="253"/>
      <c r="P1448" s="253"/>
      <c r="Q1448" s="253"/>
      <c r="R1448" s="253"/>
      <c r="S1448" s="253"/>
      <c r="T1448" s="254"/>
      <c r="AT1448" s="255" t="s">
        <v>247</v>
      </c>
      <c r="AU1448" s="255" t="s">
        <v>83</v>
      </c>
      <c r="AV1448" s="16" t="s">
        <v>243</v>
      </c>
      <c r="AW1448" s="16" t="s">
        <v>37</v>
      </c>
      <c r="AX1448" s="16" t="s">
        <v>22</v>
      </c>
      <c r="AY1448" s="255" t="s">
        <v>236</v>
      </c>
    </row>
    <row r="1449" spans="1:65" s="2" customFormat="1" ht="22.8">
      <c r="A1449" s="36"/>
      <c r="B1449" s="37"/>
      <c r="C1449" s="196" t="s">
        <v>1610</v>
      </c>
      <c r="D1449" s="196" t="s">
        <v>238</v>
      </c>
      <c r="E1449" s="197" t="s">
        <v>1611</v>
      </c>
      <c r="F1449" s="198" t="s">
        <v>1612</v>
      </c>
      <c r="G1449" s="199" t="s">
        <v>290</v>
      </c>
      <c r="H1449" s="200">
        <v>15</v>
      </c>
      <c r="I1449" s="201"/>
      <c r="J1449" s="202">
        <f>ROUND(I1449*H1449,2)</f>
        <v>0</v>
      </c>
      <c r="K1449" s="198" t="s">
        <v>20</v>
      </c>
      <c r="L1449" s="41"/>
      <c r="M1449" s="203" t="s">
        <v>20</v>
      </c>
      <c r="N1449" s="204" t="s">
        <v>47</v>
      </c>
      <c r="O1449" s="66"/>
      <c r="P1449" s="205">
        <f>O1449*H1449</f>
        <v>0</v>
      </c>
      <c r="Q1449" s="205">
        <v>0</v>
      </c>
      <c r="R1449" s="205">
        <f>Q1449*H1449</f>
        <v>0</v>
      </c>
      <c r="S1449" s="205">
        <v>0</v>
      </c>
      <c r="T1449" s="206">
        <f>S1449*H1449</f>
        <v>0</v>
      </c>
      <c r="U1449" s="36"/>
      <c r="V1449" s="36"/>
      <c r="W1449" s="36"/>
      <c r="X1449" s="36"/>
      <c r="Y1449" s="36"/>
      <c r="Z1449" s="36"/>
      <c r="AA1449" s="36"/>
      <c r="AB1449" s="36"/>
      <c r="AC1449" s="36"/>
      <c r="AD1449" s="36"/>
      <c r="AE1449" s="36"/>
      <c r="AR1449" s="207" t="s">
        <v>336</v>
      </c>
      <c r="AT1449" s="207" t="s">
        <v>238</v>
      </c>
      <c r="AU1449" s="207" t="s">
        <v>83</v>
      </c>
      <c r="AY1449" s="19" t="s">
        <v>236</v>
      </c>
      <c r="BE1449" s="208">
        <f>IF(N1449="základní",J1449,0)</f>
        <v>0</v>
      </c>
      <c r="BF1449" s="208">
        <f>IF(N1449="snížená",J1449,0)</f>
        <v>0</v>
      </c>
      <c r="BG1449" s="208">
        <f>IF(N1449="zákl. přenesená",J1449,0)</f>
        <v>0</v>
      </c>
      <c r="BH1449" s="208">
        <f>IF(N1449="sníž. přenesená",J1449,0)</f>
        <v>0</v>
      </c>
      <c r="BI1449" s="208">
        <f>IF(N1449="nulová",J1449,0)</f>
        <v>0</v>
      </c>
      <c r="BJ1449" s="19" t="s">
        <v>22</v>
      </c>
      <c r="BK1449" s="208">
        <f>ROUND(I1449*H1449,2)</f>
        <v>0</v>
      </c>
      <c r="BL1449" s="19" t="s">
        <v>336</v>
      </c>
      <c r="BM1449" s="207" t="s">
        <v>1613</v>
      </c>
    </row>
    <row r="1450" spans="1:65" s="13" customFormat="1" ht="10.199999999999999">
      <c r="B1450" s="213"/>
      <c r="C1450" s="214"/>
      <c r="D1450" s="209" t="s">
        <v>247</v>
      </c>
      <c r="E1450" s="215" t="s">
        <v>20</v>
      </c>
      <c r="F1450" s="216" t="s">
        <v>1110</v>
      </c>
      <c r="G1450" s="214"/>
      <c r="H1450" s="215" t="s">
        <v>20</v>
      </c>
      <c r="I1450" s="217"/>
      <c r="J1450" s="214"/>
      <c r="K1450" s="214"/>
      <c r="L1450" s="218"/>
      <c r="M1450" s="219"/>
      <c r="N1450" s="220"/>
      <c r="O1450" s="220"/>
      <c r="P1450" s="220"/>
      <c r="Q1450" s="220"/>
      <c r="R1450" s="220"/>
      <c r="S1450" s="220"/>
      <c r="T1450" s="221"/>
      <c r="AT1450" s="222" t="s">
        <v>247</v>
      </c>
      <c r="AU1450" s="222" t="s">
        <v>83</v>
      </c>
      <c r="AV1450" s="13" t="s">
        <v>22</v>
      </c>
      <c r="AW1450" s="13" t="s">
        <v>37</v>
      </c>
      <c r="AX1450" s="13" t="s">
        <v>76</v>
      </c>
      <c r="AY1450" s="222" t="s">
        <v>236</v>
      </c>
    </row>
    <row r="1451" spans="1:65" s="14" customFormat="1" ht="10.199999999999999">
      <c r="B1451" s="223"/>
      <c r="C1451" s="224"/>
      <c r="D1451" s="209" t="s">
        <v>247</v>
      </c>
      <c r="E1451" s="225" t="s">
        <v>20</v>
      </c>
      <c r="F1451" s="226" t="s">
        <v>263</v>
      </c>
      <c r="G1451" s="224"/>
      <c r="H1451" s="227">
        <v>5</v>
      </c>
      <c r="I1451" s="228"/>
      <c r="J1451" s="224"/>
      <c r="K1451" s="224"/>
      <c r="L1451" s="229"/>
      <c r="M1451" s="230"/>
      <c r="N1451" s="231"/>
      <c r="O1451" s="231"/>
      <c r="P1451" s="231"/>
      <c r="Q1451" s="231"/>
      <c r="R1451" s="231"/>
      <c r="S1451" s="231"/>
      <c r="T1451" s="232"/>
      <c r="AT1451" s="233" t="s">
        <v>247</v>
      </c>
      <c r="AU1451" s="233" t="s">
        <v>83</v>
      </c>
      <c r="AV1451" s="14" t="s">
        <v>83</v>
      </c>
      <c r="AW1451" s="14" t="s">
        <v>37</v>
      </c>
      <c r="AX1451" s="14" t="s">
        <v>76</v>
      </c>
      <c r="AY1451" s="233" t="s">
        <v>236</v>
      </c>
    </row>
    <row r="1452" spans="1:65" s="13" customFormat="1" ht="10.199999999999999">
      <c r="B1452" s="213"/>
      <c r="C1452" s="214"/>
      <c r="D1452" s="209" t="s">
        <v>247</v>
      </c>
      <c r="E1452" s="215" t="s">
        <v>20</v>
      </c>
      <c r="F1452" s="216" t="s">
        <v>1128</v>
      </c>
      <c r="G1452" s="214"/>
      <c r="H1452" s="215" t="s">
        <v>20</v>
      </c>
      <c r="I1452" s="217"/>
      <c r="J1452" s="214"/>
      <c r="K1452" s="214"/>
      <c r="L1452" s="218"/>
      <c r="M1452" s="219"/>
      <c r="N1452" s="220"/>
      <c r="O1452" s="220"/>
      <c r="P1452" s="220"/>
      <c r="Q1452" s="220"/>
      <c r="R1452" s="220"/>
      <c r="S1452" s="220"/>
      <c r="T1452" s="221"/>
      <c r="AT1452" s="222" t="s">
        <v>247</v>
      </c>
      <c r="AU1452" s="222" t="s">
        <v>83</v>
      </c>
      <c r="AV1452" s="13" t="s">
        <v>22</v>
      </c>
      <c r="AW1452" s="13" t="s">
        <v>37</v>
      </c>
      <c r="AX1452" s="13" t="s">
        <v>76</v>
      </c>
      <c r="AY1452" s="222" t="s">
        <v>236</v>
      </c>
    </row>
    <row r="1453" spans="1:65" s="14" customFormat="1" ht="10.199999999999999">
      <c r="B1453" s="223"/>
      <c r="C1453" s="224"/>
      <c r="D1453" s="209" t="s">
        <v>247</v>
      </c>
      <c r="E1453" s="225" t="s">
        <v>20</v>
      </c>
      <c r="F1453" s="226" t="s">
        <v>263</v>
      </c>
      <c r="G1453" s="224"/>
      <c r="H1453" s="227">
        <v>5</v>
      </c>
      <c r="I1453" s="228"/>
      <c r="J1453" s="224"/>
      <c r="K1453" s="224"/>
      <c r="L1453" s="229"/>
      <c r="M1453" s="230"/>
      <c r="N1453" s="231"/>
      <c r="O1453" s="231"/>
      <c r="P1453" s="231"/>
      <c r="Q1453" s="231"/>
      <c r="R1453" s="231"/>
      <c r="S1453" s="231"/>
      <c r="T1453" s="232"/>
      <c r="AT1453" s="233" t="s">
        <v>247</v>
      </c>
      <c r="AU1453" s="233" t="s">
        <v>83</v>
      </c>
      <c r="AV1453" s="14" t="s">
        <v>83</v>
      </c>
      <c r="AW1453" s="14" t="s">
        <v>37</v>
      </c>
      <c r="AX1453" s="14" t="s">
        <v>76</v>
      </c>
      <c r="AY1453" s="233" t="s">
        <v>236</v>
      </c>
    </row>
    <row r="1454" spans="1:65" s="13" customFormat="1" ht="10.199999999999999">
      <c r="B1454" s="213"/>
      <c r="C1454" s="214"/>
      <c r="D1454" s="209" t="s">
        <v>247</v>
      </c>
      <c r="E1454" s="215" t="s">
        <v>20</v>
      </c>
      <c r="F1454" s="216" t="s">
        <v>1130</v>
      </c>
      <c r="G1454" s="214"/>
      <c r="H1454" s="215" t="s">
        <v>20</v>
      </c>
      <c r="I1454" s="217"/>
      <c r="J1454" s="214"/>
      <c r="K1454" s="214"/>
      <c r="L1454" s="218"/>
      <c r="M1454" s="219"/>
      <c r="N1454" s="220"/>
      <c r="O1454" s="220"/>
      <c r="P1454" s="220"/>
      <c r="Q1454" s="220"/>
      <c r="R1454" s="220"/>
      <c r="S1454" s="220"/>
      <c r="T1454" s="221"/>
      <c r="AT1454" s="222" t="s">
        <v>247</v>
      </c>
      <c r="AU1454" s="222" t="s">
        <v>83</v>
      </c>
      <c r="AV1454" s="13" t="s">
        <v>22</v>
      </c>
      <c r="AW1454" s="13" t="s">
        <v>37</v>
      </c>
      <c r="AX1454" s="13" t="s">
        <v>76</v>
      </c>
      <c r="AY1454" s="222" t="s">
        <v>236</v>
      </c>
    </row>
    <row r="1455" spans="1:65" s="14" customFormat="1" ht="10.199999999999999">
      <c r="B1455" s="223"/>
      <c r="C1455" s="224"/>
      <c r="D1455" s="209" t="s">
        <v>247</v>
      </c>
      <c r="E1455" s="225" t="s">
        <v>20</v>
      </c>
      <c r="F1455" s="226" t="s">
        <v>243</v>
      </c>
      <c r="G1455" s="224"/>
      <c r="H1455" s="227">
        <v>4</v>
      </c>
      <c r="I1455" s="228"/>
      <c r="J1455" s="224"/>
      <c r="K1455" s="224"/>
      <c r="L1455" s="229"/>
      <c r="M1455" s="230"/>
      <c r="N1455" s="231"/>
      <c r="O1455" s="231"/>
      <c r="P1455" s="231"/>
      <c r="Q1455" s="231"/>
      <c r="R1455" s="231"/>
      <c r="S1455" s="231"/>
      <c r="T1455" s="232"/>
      <c r="AT1455" s="233" t="s">
        <v>247</v>
      </c>
      <c r="AU1455" s="233" t="s">
        <v>83</v>
      </c>
      <c r="AV1455" s="14" t="s">
        <v>83</v>
      </c>
      <c r="AW1455" s="14" t="s">
        <v>37</v>
      </c>
      <c r="AX1455" s="14" t="s">
        <v>76</v>
      </c>
      <c r="AY1455" s="233" t="s">
        <v>236</v>
      </c>
    </row>
    <row r="1456" spans="1:65" s="13" customFormat="1" ht="10.199999999999999">
      <c r="B1456" s="213"/>
      <c r="C1456" s="214"/>
      <c r="D1456" s="209" t="s">
        <v>247</v>
      </c>
      <c r="E1456" s="215" t="s">
        <v>20</v>
      </c>
      <c r="F1456" s="216" t="s">
        <v>1130</v>
      </c>
      <c r="G1456" s="214"/>
      <c r="H1456" s="215" t="s">
        <v>20</v>
      </c>
      <c r="I1456" s="217"/>
      <c r="J1456" s="214"/>
      <c r="K1456" s="214"/>
      <c r="L1456" s="218"/>
      <c r="M1456" s="219"/>
      <c r="N1456" s="220"/>
      <c r="O1456" s="220"/>
      <c r="P1456" s="220"/>
      <c r="Q1456" s="220"/>
      <c r="R1456" s="220"/>
      <c r="S1456" s="220"/>
      <c r="T1456" s="221"/>
      <c r="AT1456" s="222" t="s">
        <v>247</v>
      </c>
      <c r="AU1456" s="222" t="s">
        <v>83</v>
      </c>
      <c r="AV1456" s="13" t="s">
        <v>22</v>
      </c>
      <c r="AW1456" s="13" t="s">
        <v>37</v>
      </c>
      <c r="AX1456" s="13" t="s">
        <v>76</v>
      </c>
      <c r="AY1456" s="222" t="s">
        <v>236</v>
      </c>
    </row>
    <row r="1457" spans="1:65" s="14" customFormat="1" ht="10.199999999999999">
      <c r="B1457" s="223"/>
      <c r="C1457" s="224"/>
      <c r="D1457" s="209" t="s">
        <v>247</v>
      </c>
      <c r="E1457" s="225" t="s">
        <v>20</v>
      </c>
      <c r="F1457" s="226" t="s">
        <v>22</v>
      </c>
      <c r="G1457" s="224"/>
      <c r="H1457" s="227">
        <v>1</v>
      </c>
      <c r="I1457" s="228"/>
      <c r="J1457" s="224"/>
      <c r="K1457" s="224"/>
      <c r="L1457" s="229"/>
      <c r="M1457" s="230"/>
      <c r="N1457" s="231"/>
      <c r="O1457" s="231"/>
      <c r="P1457" s="231"/>
      <c r="Q1457" s="231"/>
      <c r="R1457" s="231"/>
      <c r="S1457" s="231"/>
      <c r="T1457" s="232"/>
      <c r="AT1457" s="233" t="s">
        <v>247</v>
      </c>
      <c r="AU1457" s="233" t="s">
        <v>83</v>
      </c>
      <c r="AV1457" s="14" t="s">
        <v>83</v>
      </c>
      <c r="AW1457" s="14" t="s">
        <v>37</v>
      </c>
      <c r="AX1457" s="14" t="s">
        <v>76</v>
      </c>
      <c r="AY1457" s="233" t="s">
        <v>236</v>
      </c>
    </row>
    <row r="1458" spans="1:65" s="16" customFormat="1" ht="10.199999999999999">
      <c r="B1458" s="245"/>
      <c r="C1458" s="246"/>
      <c r="D1458" s="209" t="s">
        <v>247</v>
      </c>
      <c r="E1458" s="247" t="s">
        <v>20</v>
      </c>
      <c r="F1458" s="248" t="s">
        <v>309</v>
      </c>
      <c r="G1458" s="246"/>
      <c r="H1458" s="249">
        <v>15</v>
      </c>
      <c r="I1458" s="250"/>
      <c r="J1458" s="246"/>
      <c r="K1458" s="246"/>
      <c r="L1458" s="251"/>
      <c r="M1458" s="252"/>
      <c r="N1458" s="253"/>
      <c r="O1458" s="253"/>
      <c r="P1458" s="253"/>
      <c r="Q1458" s="253"/>
      <c r="R1458" s="253"/>
      <c r="S1458" s="253"/>
      <c r="T1458" s="254"/>
      <c r="AT1458" s="255" t="s">
        <v>247</v>
      </c>
      <c r="AU1458" s="255" t="s">
        <v>83</v>
      </c>
      <c r="AV1458" s="16" t="s">
        <v>243</v>
      </c>
      <c r="AW1458" s="16" t="s">
        <v>37</v>
      </c>
      <c r="AX1458" s="16" t="s">
        <v>22</v>
      </c>
      <c r="AY1458" s="255" t="s">
        <v>236</v>
      </c>
    </row>
    <row r="1459" spans="1:65" s="2" customFormat="1" ht="22.8">
      <c r="A1459" s="36"/>
      <c r="B1459" s="37"/>
      <c r="C1459" s="196" t="s">
        <v>1614</v>
      </c>
      <c r="D1459" s="196" t="s">
        <v>238</v>
      </c>
      <c r="E1459" s="197" t="s">
        <v>1615</v>
      </c>
      <c r="F1459" s="198" t="s">
        <v>1616</v>
      </c>
      <c r="G1459" s="199" t="s">
        <v>463</v>
      </c>
      <c r="H1459" s="200">
        <v>23.646000000000001</v>
      </c>
      <c r="I1459" s="201"/>
      <c r="J1459" s="202">
        <f>ROUND(I1459*H1459,2)</f>
        <v>0</v>
      </c>
      <c r="K1459" s="198" t="s">
        <v>20</v>
      </c>
      <c r="L1459" s="41"/>
      <c r="M1459" s="203" t="s">
        <v>20</v>
      </c>
      <c r="N1459" s="204" t="s">
        <v>47</v>
      </c>
      <c r="O1459" s="66"/>
      <c r="P1459" s="205">
        <f>O1459*H1459</f>
        <v>0</v>
      </c>
      <c r="Q1459" s="205">
        <v>0</v>
      </c>
      <c r="R1459" s="205">
        <f>Q1459*H1459</f>
        <v>0</v>
      </c>
      <c r="S1459" s="205">
        <v>0</v>
      </c>
      <c r="T1459" s="206">
        <f>S1459*H1459</f>
        <v>0</v>
      </c>
      <c r="U1459" s="36"/>
      <c r="V1459" s="36"/>
      <c r="W1459" s="36"/>
      <c r="X1459" s="36"/>
      <c r="Y1459" s="36"/>
      <c r="Z1459" s="36"/>
      <c r="AA1459" s="36"/>
      <c r="AB1459" s="36"/>
      <c r="AC1459" s="36"/>
      <c r="AD1459" s="36"/>
      <c r="AE1459" s="36"/>
      <c r="AR1459" s="207" t="s">
        <v>336</v>
      </c>
      <c r="AT1459" s="207" t="s">
        <v>238</v>
      </c>
      <c r="AU1459" s="207" t="s">
        <v>83</v>
      </c>
      <c r="AY1459" s="19" t="s">
        <v>236</v>
      </c>
      <c r="BE1459" s="208">
        <f>IF(N1459="základní",J1459,0)</f>
        <v>0</v>
      </c>
      <c r="BF1459" s="208">
        <f>IF(N1459="snížená",J1459,0)</f>
        <v>0</v>
      </c>
      <c r="BG1459" s="208">
        <f>IF(N1459="zákl. přenesená",J1459,0)</f>
        <v>0</v>
      </c>
      <c r="BH1459" s="208">
        <f>IF(N1459="sníž. přenesená",J1459,0)</f>
        <v>0</v>
      </c>
      <c r="BI1459" s="208">
        <f>IF(N1459="nulová",J1459,0)</f>
        <v>0</v>
      </c>
      <c r="BJ1459" s="19" t="s">
        <v>22</v>
      </c>
      <c r="BK1459" s="208">
        <f>ROUND(I1459*H1459,2)</f>
        <v>0</v>
      </c>
      <c r="BL1459" s="19" t="s">
        <v>336</v>
      </c>
      <c r="BM1459" s="207" t="s">
        <v>1617</v>
      </c>
    </row>
    <row r="1460" spans="1:65" s="13" customFormat="1" ht="10.199999999999999">
      <c r="B1460" s="213"/>
      <c r="C1460" s="214"/>
      <c r="D1460" s="209" t="s">
        <v>247</v>
      </c>
      <c r="E1460" s="215" t="s">
        <v>20</v>
      </c>
      <c r="F1460" s="216" t="s">
        <v>1137</v>
      </c>
      <c r="G1460" s="214"/>
      <c r="H1460" s="215" t="s">
        <v>20</v>
      </c>
      <c r="I1460" s="217"/>
      <c r="J1460" s="214"/>
      <c r="K1460" s="214"/>
      <c r="L1460" s="218"/>
      <c r="M1460" s="219"/>
      <c r="N1460" s="220"/>
      <c r="O1460" s="220"/>
      <c r="P1460" s="220"/>
      <c r="Q1460" s="220"/>
      <c r="R1460" s="220"/>
      <c r="S1460" s="220"/>
      <c r="T1460" s="221"/>
      <c r="AT1460" s="222" t="s">
        <v>247</v>
      </c>
      <c r="AU1460" s="222" t="s">
        <v>83</v>
      </c>
      <c r="AV1460" s="13" t="s">
        <v>22</v>
      </c>
      <c r="AW1460" s="13" t="s">
        <v>37</v>
      </c>
      <c r="AX1460" s="13" t="s">
        <v>76</v>
      </c>
      <c r="AY1460" s="222" t="s">
        <v>236</v>
      </c>
    </row>
    <row r="1461" spans="1:65" s="14" customFormat="1" ht="10.199999999999999">
      <c r="B1461" s="223"/>
      <c r="C1461" s="224"/>
      <c r="D1461" s="209" t="s">
        <v>247</v>
      </c>
      <c r="E1461" s="225" t="s">
        <v>20</v>
      </c>
      <c r="F1461" s="226" t="s">
        <v>1138</v>
      </c>
      <c r="G1461" s="224"/>
      <c r="H1461" s="227">
        <v>3.4</v>
      </c>
      <c r="I1461" s="228"/>
      <c r="J1461" s="224"/>
      <c r="K1461" s="224"/>
      <c r="L1461" s="229"/>
      <c r="M1461" s="230"/>
      <c r="N1461" s="231"/>
      <c r="O1461" s="231"/>
      <c r="P1461" s="231"/>
      <c r="Q1461" s="231"/>
      <c r="R1461" s="231"/>
      <c r="S1461" s="231"/>
      <c r="T1461" s="232"/>
      <c r="AT1461" s="233" t="s">
        <v>247</v>
      </c>
      <c r="AU1461" s="233" t="s">
        <v>83</v>
      </c>
      <c r="AV1461" s="14" t="s">
        <v>83</v>
      </c>
      <c r="AW1461" s="14" t="s">
        <v>37</v>
      </c>
      <c r="AX1461" s="14" t="s">
        <v>76</v>
      </c>
      <c r="AY1461" s="233" t="s">
        <v>236</v>
      </c>
    </row>
    <row r="1462" spans="1:65" s="13" customFormat="1" ht="10.199999999999999">
      <c r="B1462" s="213"/>
      <c r="C1462" s="214"/>
      <c r="D1462" s="209" t="s">
        <v>247</v>
      </c>
      <c r="E1462" s="215" t="s">
        <v>20</v>
      </c>
      <c r="F1462" s="216" t="s">
        <v>1139</v>
      </c>
      <c r="G1462" s="214"/>
      <c r="H1462" s="215" t="s">
        <v>20</v>
      </c>
      <c r="I1462" s="217"/>
      <c r="J1462" s="214"/>
      <c r="K1462" s="214"/>
      <c r="L1462" s="218"/>
      <c r="M1462" s="219"/>
      <c r="N1462" s="220"/>
      <c r="O1462" s="220"/>
      <c r="P1462" s="220"/>
      <c r="Q1462" s="220"/>
      <c r="R1462" s="220"/>
      <c r="S1462" s="220"/>
      <c r="T1462" s="221"/>
      <c r="AT1462" s="222" t="s">
        <v>247</v>
      </c>
      <c r="AU1462" s="222" t="s">
        <v>83</v>
      </c>
      <c r="AV1462" s="13" t="s">
        <v>22</v>
      </c>
      <c r="AW1462" s="13" t="s">
        <v>37</v>
      </c>
      <c r="AX1462" s="13" t="s">
        <v>76</v>
      </c>
      <c r="AY1462" s="222" t="s">
        <v>236</v>
      </c>
    </row>
    <row r="1463" spans="1:65" s="14" customFormat="1" ht="10.199999999999999">
      <c r="B1463" s="223"/>
      <c r="C1463" s="224"/>
      <c r="D1463" s="209" t="s">
        <v>247</v>
      </c>
      <c r="E1463" s="225" t="s">
        <v>20</v>
      </c>
      <c r="F1463" s="226" t="s">
        <v>1140</v>
      </c>
      <c r="G1463" s="224"/>
      <c r="H1463" s="227">
        <v>3.06</v>
      </c>
      <c r="I1463" s="228"/>
      <c r="J1463" s="224"/>
      <c r="K1463" s="224"/>
      <c r="L1463" s="229"/>
      <c r="M1463" s="230"/>
      <c r="N1463" s="231"/>
      <c r="O1463" s="231"/>
      <c r="P1463" s="231"/>
      <c r="Q1463" s="231"/>
      <c r="R1463" s="231"/>
      <c r="S1463" s="231"/>
      <c r="T1463" s="232"/>
      <c r="AT1463" s="233" t="s">
        <v>247</v>
      </c>
      <c r="AU1463" s="233" t="s">
        <v>83</v>
      </c>
      <c r="AV1463" s="14" t="s">
        <v>83</v>
      </c>
      <c r="AW1463" s="14" t="s">
        <v>37</v>
      </c>
      <c r="AX1463" s="14" t="s">
        <v>76</v>
      </c>
      <c r="AY1463" s="233" t="s">
        <v>236</v>
      </c>
    </row>
    <row r="1464" spans="1:65" s="13" customFormat="1" ht="10.199999999999999">
      <c r="B1464" s="213"/>
      <c r="C1464" s="214"/>
      <c r="D1464" s="209" t="s">
        <v>247</v>
      </c>
      <c r="E1464" s="215" t="s">
        <v>20</v>
      </c>
      <c r="F1464" s="216" t="s">
        <v>1141</v>
      </c>
      <c r="G1464" s="214"/>
      <c r="H1464" s="215" t="s">
        <v>20</v>
      </c>
      <c r="I1464" s="217"/>
      <c r="J1464" s="214"/>
      <c r="K1464" s="214"/>
      <c r="L1464" s="218"/>
      <c r="M1464" s="219"/>
      <c r="N1464" s="220"/>
      <c r="O1464" s="220"/>
      <c r="P1464" s="220"/>
      <c r="Q1464" s="220"/>
      <c r="R1464" s="220"/>
      <c r="S1464" s="220"/>
      <c r="T1464" s="221"/>
      <c r="AT1464" s="222" t="s">
        <v>247</v>
      </c>
      <c r="AU1464" s="222" t="s">
        <v>83</v>
      </c>
      <c r="AV1464" s="13" t="s">
        <v>22</v>
      </c>
      <c r="AW1464" s="13" t="s">
        <v>37</v>
      </c>
      <c r="AX1464" s="13" t="s">
        <v>76</v>
      </c>
      <c r="AY1464" s="222" t="s">
        <v>236</v>
      </c>
    </row>
    <row r="1465" spans="1:65" s="14" customFormat="1" ht="10.199999999999999">
      <c r="B1465" s="223"/>
      <c r="C1465" s="224"/>
      <c r="D1465" s="209" t="s">
        <v>247</v>
      </c>
      <c r="E1465" s="225" t="s">
        <v>20</v>
      </c>
      <c r="F1465" s="226" t="s">
        <v>1140</v>
      </c>
      <c r="G1465" s="224"/>
      <c r="H1465" s="227">
        <v>3.06</v>
      </c>
      <c r="I1465" s="228"/>
      <c r="J1465" s="224"/>
      <c r="K1465" s="224"/>
      <c r="L1465" s="229"/>
      <c r="M1465" s="230"/>
      <c r="N1465" s="231"/>
      <c r="O1465" s="231"/>
      <c r="P1465" s="231"/>
      <c r="Q1465" s="231"/>
      <c r="R1465" s="231"/>
      <c r="S1465" s="231"/>
      <c r="T1465" s="232"/>
      <c r="AT1465" s="233" t="s">
        <v>247</v>
      </c>
      <c r="AU1465" s="233" t="s">
        <v>83</v>
      </c>
      <c r="AV1465" s="14" t="s">
        <v>83</v>
      </c>
      <c r="AW1465" s="14" t="s">
        <v>37</v>
      </c>
      <c r="AX1465" s="14" t="s">
        <v>76</v>
      </c>
      <c r="AY1465" s="233" t="s">
        <v>236</v>
      </c>
    </row>
    <row r="1466" spans="1:65" s="13" customFormat="1" ht="10.199999999999999">
      <c r="B1466" s="213"/>
      <c r="C1466" s="214"/>
      <c r="D1466" s="209" t="s">
        <v>247</v>
      </c>
      <c r="E1466" s="215" t="s">
        <v>20</v>
      </c>
      <c r="F1466" s="216" t="s">
        <v>1128</v>
      </c>
      <c r="G1466" s="214"/>
      <c r="H1466" s="215" t="s">
        <v>20</v>
      </c>
      <c r="I1466" s="217"/>
      <c r="J1466" s="214"/>
      <c r="K1466" s="214"/>
      <c r="L1466" s="218"/>
      <c r="M1466" s="219"/>
      <c r="N1466" s="220"/>
      <c r="O1466" s="220"/>
      <c r="P1466" s="220"/>
      <c r="Q1466" s="220"/>
      <c r="R1466" s="220"/>
      <c r="S1466" s="220"/>
      <c r="T1466" s="221"/>
      <c r="AT1466" s="222" t="s">
        <v>247</v>
      </c>
      <c r="AU1466" s="222" t="s">
        <v>83</v>
      </c>
      <c r="AV1466" s="13" t="s">
        <v>22</v>
      </c>
      <c r="AW1466" s="13" t="s">
        <v>37</v>
      </c>
      <c r="AX1466" s="13" t="s">
        <v>76</v>
      </c>
      <c r="AY1466" s="222" t="s">
        <v>236</v>
      </c>
    </row>
    <row r="1467" spans="1:65" s="14" customFormat="1" ht="10.199999999999999">
      <c r="B1467" s="223"/>
      <c r="C1467" s="224"/>
      <c r="D1467" s="209" t="s">
        <v>247</v>
      </c>
      <c r="E1467" s="225" t="s">
        <v>20</v>
      </c>
      <c r="F1467" s="226" t="s">
        <v>1618</v>
      </c>
      <c r="G1467" s="224"/>
      <c r="H1467" s="227">
        <v>4.7</v>
      </c>
      <c r="I1467" s="228"/>
      <c r="J1467" s="224"/>
      <c r="K1467" s="224"/>
      <c r="L1467" s="229"/>
      <c r="M1467" s="230"/>
      <c r="N1467" s="231"/>
      <c r="O1467" s="231"/>
      <c r="P1467" s="231"/>
      <c r="Q1467" s="231"/>
      <c r="R1467" s="231"/>
      <c r="S1467" s="231"/>
      <c r="T1467" s="232"/>
      <c r="AT1467" s="233" t="s">
        <v>247</v>
      </c>
      <c r="AU1467" s="233" t="s">
        <v>83</v>
      </c>
      <c r="AV1467" s="14" t="s">
        <v>83</v>
      </c>
      <c r="AW1467" s="14" t="s">
        <v>37</v>
      </c>
      <c r="AX1467" s="14" t="s">
        <v>76</v>
      </c>
      <c r="AY1467" s="233" t="s">
        <v>236</v>
      </c>
    </row>
    <row r="1468" spans="1:65" s="13" customFormat="1" ht="10.199999999999999">
      <c r="B1468" s="213"/>
      <c r="C1468" s="214"/>
      <c r="D1468" s="209" t="s">
        <v>247</v>
      </c>
      <c r="E1468" s="215" t="s">
        <v>20</v>
      </c>
      <c r="F1468" s="216" t="s">
        <v>1130</v>
      </c>
      <c r="G1468" s="214"/>
      <c r="H1468" s="215" t="s">
        <v>20</v>
      </c>
      <c r="I1468" s="217"/>
      <c r="J1468" s="214"/>
      <c r="K1468" s="214"/>
      <c r="L1468" s="218"/>
      <c r="M1468" s="219"/>
      <c r="N1468" s="220"/>
      <c r="O1468" s="220"/>
      <c r="P1468" s="220"/>
      <c r="Q1468" s="220"/>
      <c r="R1468" s="220"/>
      <c r="S1468" s="220"/>
      <c r="T1468" s="221"/>
      <c r="AT1468" s="222" t="s">
        <v>247</v>
      </c>
      <c r="AU1468" s="222" t="s">
        <v>83</v>
      </c>
      <c r="AV1468" s="13" t="s">
        <v>22</v>
      </c>
      <c r="AW1468" s="13" t="s">
        <v>37</v>
      </c>
      <c r="AX1468" s="13" t="s">
        <v>76</v>
      </c>
      <c r="AY1468" s="222" t="s">
        <v>236</v>
      </c>
    </row>
    <row r="1469" spans="1:65" s="14" customFormat="1" ht="10.199999999999999">
      <c r="B1469" s="223"/>
      <c r="C1469" s="224"/>
      <c r="D1469" s="209" t="s">
        <v>247</v>
      </c>
      <c r="E1469" s="225" t="s">
        <v>20</v>
      </c>
      <c r="F1469" s="226" t="s">
        <v>1619</v>
      </c>
      <c r="G1469" s="224"/>
      <c r="H1469" s="227">
        <v>3.8</v>
      </c>
      <c r="I1469" s="228"/>
      <c r="J1469" s="224"/>
      <c r="K1469" s="224"/>
      <c r="L1469" s="229"/>
      <c r="M1469" s="230"/>
      <c r="N1469" s="231"/>
      <c r="O1469" s="231"/>
      <c r="P1469" s="231"/>
      <c r="Q1469" s="231"/>
      <c r="R1469" s="231"/>
      <c r="S1469" s="231"/>
      <c r="T1469" s="232"/>
      <c r="AT1469" s="233" t="s">
        <v>247</v>
      </c>
      <c r="AU1469" s="233" t="s">
        <v>83</v>
      </c>
      <c r="AV1469" s="14" t="s">
        <v>83</v>
      </c>
      <c r="AW1469" s="14" t="s">
        <v>37</v>
      </c>
      <c r="AX1469" s="14" t="s">
        <v>76</v>
      </c>
      <c r="AY1469" s="233" t="s">
        <v>236</v>
      </c>
    </row>
    <row r="1470" spans="1:65" s="13" customFormat="1" ht="10.199999999999999">
      <c r="B1470" s="213"/>
      <c r="C1470" s="214"/>
      <c r="D1470" s="209" t="s">
        <v>247</v>
      </c>
      <c r="E1470" s="215" t="s">
        <v>20</v>
      </c>
      <c r="F1470" s="216" t="s">
        <v>1130</v>
      </c>
      <c r="G1470" s="214"/>
      <c r="H1470" s="215" t="s">
        <v>20</v>
      </c>
      <c r="I1470" s="217"/>
      <c r="J1470" s="214"/>
      <c r="K1470" s="214"/>
      <c r="L1470" s="218"/>
      <c r="M1470" s="219"/>
      <c r="N1470" s="220"/>
      <c r="O1470" s="220"/>
      <c r="P1470" s="220"/>
      <c r="Q1470" s="220"/>
      <c r="R1470" s="220"/>
      <c r="S1470" s="220"/>
      <c r="T1470" s="221"/>
      <c r="AT1470" s="222" t="s">
        <v>247</v>
      </c>
      <c r="AU1470" s="222" t="s">
        <v>83</v>
      </c>
      <c r="AV1470" s="13" t="s">
        <v>22</v>
      </c>
      <c r="AW1470" s="13" t="s">
        <v>37</v>
      </c>
      <c r="AX1470" s="13" t="s">
        <v>76</v>
      </c>
      <c r="AY1470" s="222" t="s">
        <v>236</v>
      </c>
    </row>
    <row r="1471" spans="1:65" s="14" customFormat="1" ht="10.199999999999999">
      <c r="B1471" s="223"/>
      <c r="C1471" s="224"/>
      <c r="D1471" s="209" t="s">
        <v>247</v>
      </c>
      <c r="E1471" s="225" t="s">
        <v>20</v>
      </c>
      <c r="F1471" s="226" t="s">
        <v>1620</v>
      </c>
      <c r="G1471" s="224"/>
      <c r="H1471" s="227">
        <v>2.8</v>
      </c>
      <c r="I1471" s="228"/>
      <c r="J1471" s="224"/>
      <c r="K1471" s="224"/>
      <c r="L1471" s="229"/>
      <c r="M1471" s="230"/>
      <c r="N1471" s="231"/>
      <c r="O1471" s="231"/>
      <c r="P1471" s="231"/>
      <c r="Q1471" s="231"/>
      <c r="R1471" s="231"/>
      <c r="S1471" s="231"/>
      <c r="T1471" s="232"/>
      <c r="AT1471" s="233" t="s">
        <v>247</v>
      </c>
      <c r="AU1471" s="233" t="s">
        <v>83</v>
      </c>
      <c r="AV1471" s="14" t="s">
        <v>83</v>
      </c>
      <c r="AW1471" s="14" t="s">
        <v>37</v>
      </c>
      <c r="AX1471" s="14" t="s">
        <v>76</v>
      </c>
      <c r="AY1471" s="233" t="s">
        <v>236</v>
      </c>
    </row>
    <row r="1472" spans="1:65" s="13" customFormat="1" ht="10.199999999999999">
      <c r="B1472" s="213"/>
      <c r="C1472" s="214"/>
      <c r="D1472" s="209" t="s">
        <v>247</v>
      </c>
      <c r="E1472" s="215" t="s">
        <v>20</v>
      </c>
      <c r="F1472" s="216" t="s">
        <v>1120</v>
      </c>
      <c r="G1472" s="214"/>
      <c r="H1472" s="215" t="s">
        <v>20</v>
      </c>
      <c r="I1472" s="217"/>
      <c r="J1472" s="214"/>
      <c r="K1472" s="214"/>
      <c r="L1472" s="218"/>
      <c r="M1472" s="219"/>
      <c r="N1472" s="220"/>
      <c r="O1472" s="220"/>
      <c r="P1472" s="220"/>
      <c r="Q1472" s="220"/>
      <c r="R1472" s="220"/>
      <c r="S1472" s="220"/>
      <c r="T1472" s="221"/>
      <c r="AT1472" s="222" t="s">
        <v>247</v>
      </c>
      <c r="AU1472" s="222" t="s">
        <v>83</v>
      </c>
      <c r="AV1472" s="13" t="s">
        <v>22</v>
      </c>
      <c r="AW1472" s="13" t="s">
        <v>37</v>
      </c>
      <c r="AX1472" s="13" t="s">
        <v>76</v>
      </c>
      <c r="AY1472" s="222" t="s">
        <v>236</v>
      </c>
    </row>
    <row r="1473" spans="1:65" s="14" customFormat="1" ht="10.199999999999999">
      <c r="B1473" s="223"/>
      <c r="C1473" s="224"/>
      <c r="D1473" s="209" t="s">
        <v>247</v>
      </c>
      <c r="E1473" s="225" t="s">
        <v>20</v>
      </c>
      <c r="F1473" s="226" t="s">
        <v>1121</v>
      </c>
      <c r="G1473" s="224"/>
      <c r="H1473" s="227">
        <v>1.256</v>
      </c>
      <c r="I1473" s="228"/>
      <c r="J1473" s="224"/>
      <c r="K1473" s="224"/>
      <c r="L1473" s="229"/>
      <c r="M1473" s="230"/>
      <c r="N1473" s="231"/>
      <c r="O1473" s="231"/>
      <c r="P1473" s="231"/>
      <c r="Q1473" s="231"/>
      <c r="R1473" s="231"/>
      <c r="S1473" s="231"/>
      <c r="T1473" s="232"/>
      <c r="AT1473" s="233" t="s">
        <v>247</v>
      </c>
      <c r="AU1473" s="233" t="s">
        <v>83</v>
      </c>
      <c r="AV1473" s="14" t="s">
        <v>83</v>
      </c>
      <c r="AW1473" s="14" t="s">
        <v>37</v>
      </c>
      <c r="AX1473" s="14" t="s">
        <v>76</v>
      </c>
      <c r="AY1473" s="233" t="s">
        <v>236</v>
      </c>
    </row>
    <row r="1474" spans="1:65" s="14" customFormat="1" ht="10.199999999999999">
      <c r="B1474" s="223"/>
      <c r="C1474" s="224"/>
      <c r="D1474" s="209" t="s">
        <v>247</v>
      </c>
      <c r="E1474" s="225" t="s">
        <v>20</v>
      </c>
      <c r="F1474" s="226" t="s">
        <v>1122</v>
      </c>
      <c r="G1474" s="224"/>
      <c r="H1474" s="227">
        <v>1.57</v>
      </c>
      <c r="I1474" s="228"/>
      <c r="J1474" s="224"/>
      <c r="K1474" s="224"/>
      <c r="L1474" s="229"/>
      <c r="M1474" s="230"/>
      <c r="N1474" s="231"/>
      <c r="O1474" s="231"/>
      <c r="P1474" s="231"/>
      <c r="Q1474" s="231"/>
      <c r="R1474" s="231"/>
      <c r="S1474" s="231"/>
      <c r="T1474" s="232"/>
      <c r="AT1474" s="233" t="s">
        <v>247</v>
      </c>
      <c r="AU1474" s="233" t="s">
        <v>83</v>
      </c>
      <c r="AV1474" s="14" t="s">
        <v>83</v>
      </c>
      <c r="AW1474" s="14" t="s">
        <v>37</v>
      </c>
      <c r="AX1474" s="14" t="s">
        <v>76</v>
      </c>
      <c r="AY1474" s="233" t="s">
        <v>236</v>
      </c>
    </row>
    <row r="1475" spans="1:65" s="16" customFormat="1" ht="10.199999999999999">
      <c r="B1475" s="245"/>
      <c r="C1475" s="246"/>
      <c r="D1475" s="209" t="s">
        <v>247</v>
      </c>
      <c r="E1475" s="247" t="s">
        <v>20</v>
      </c>
      <c r="F1475" s="248" t="s">
        <v>309</v>
      </c>
      <c r="G1475" s="246"/>
      <c r="H1475" s="249">
        <v>23.646000000000001</v>
      </c>
      <c r="I1475" s="250"/>
      <c r="J1475" s="246"/>
      <c r="K1475" s="246"/>
      <c r="L1475" s="251"/>
      <c r="M1475" s="252"/>
      <c r="N1475" s="253"/>
      <c r="O1475" s="253"/>
      <c r="P1475" s="253"/>
      <c r="Q1475" s="253"/>
      <c r="R1475" s="253"/>
      <c r="S1475" s="253"/>
      <c r="T1475" s="254"/>
      <c r="AT1475" s="255" t="s">
        <v>247</v>
      </c>
      <c r="AU1475" s="255" t="s">
        <v>83</v>
      </c>
      <c r="AV1475" s="16" t="s">
        <v>243</v>
      </c>
      <c r="AW1475" s="16" t="s">
        <v>37</v>
      </c>
      <c r="AX1475" s="16" t="s">
        <v>22</v>
      </c>
      <c r="AY1475" s="255" t="s">
        <v>236</v>
      </c>
    </row>
    <row r="1476" spans="1:65" s="2" customFormat="1" ht="22.8">
      <c r="A1476" s="36"/>
      <c r="B1476" s="37"/>
      <c r="C1476" s="196" t="s">
        <v>1621</v>
      </c>
      <c r="D1476" s="196" t="s">
        <v>238</v>
      </c>
      <c r="E1476" s="197" t="s">
        <v>1622</v>
      </c>
      <c r="F1476" s="198" t="s">
        <v>1623</v>
      </c>
      <c r="G1476" s="199" t="s">
        <v>463</v>
      </c>
      <c r="H1476" s="200">
        <v>22.704000000000001</v>
      </c>
      <c r="I1476" s="201"/>
      <c r="J1476" s="202">
        <f>ROUND(I1476*H1476,2)</f>
        <v>0</v>
      </c>
      <c r="K1476" s="198" t="s">
        <v>20</v>
      </c>
      <c r="L1476" s="41"/>
      <c r="M1476" s="203" t="s">
        <v>20</v>
      </c>
      <c r="N1476" s="204" t="s">
        <v>47</v>
      </c>
      <c r="O1476" s="66"/>
      <c r="P1476" s="205">
        <f>O1476*H1476</f>
        <v>0</v>
      </c>
      <c r="Q1476" s="205">
        <v>0</v>
      </c>
      <c r="R1476" s="205">
        <f>Q1476*H1476</f>
        <v>0</v>
      </c>
      <c r="S1476" s="205">
        <v>0</v>
      </c>
      <c r="T1476" s="206">
        <f>S1476*H1476</f>
        <v>0</v>
      </c>
      <c r="U1476" s="36"/>
      <c r="V1476" s="36"/>
      <c r="W1476" s="36"/>
      <c r="X1476" s="36"/>
      <c r="Y1476" s="36"/>
      <c r="Z1476" s="36"/>
      <c r="AA1476" s="36"/>
      <c r="AB1476" s="36"/>
      <c r="AC1476" s="36"/>
      <c r="AD1476" s="36"/>
      <c r="AE1476" s="36"/>
      <c r="AR1476" s="207" t="s">
        <v>336</v>
      </c>
      <c r="AT1476" s="207" t="s">
        <v>238</v>
      </c>
      <c r="AU1476" s="207" t="s">
        <v>83</v>
      </c>
      <c r="AY1476" s="19" t="s">
        <v>236</v>
      </c>
      <c r="BE1476" s="208">
        <f>IF(N1476="základní",J1476,0)</f>
        <v>0</v>
      </c>
      <c r="BF1476" s="208">
        <f>IF(N1476="snížená",J1476,0)</f>
        <v>0</v>
      </c>
      <c r="BG1476" s="208">
        <f>IF(N1476="zákl. přenesená",J1476,0)</f>
        <v>0</v>
      </c>
      <c r="BH1476" s="208">
        <f>IF(N1476="sníž. přenesená",J1476,0)</f>
        <v>0</v>
      </c>
      <c r="BI1476" s="208">
        <f>IF(N1476="nulová",J1476,0)</f>
        <v>0</v>
      </c>
      <c r="BJ1476" s="19" t="s">
        <v>22</v>
      </c>
      <c r="BK1476" s="208">
        <f>ROUND(I1476*H1476,2)</f>
        <v>0</v>
      </c>
      <c r="BL1476" s="19" t="s">
        <v>336</v>
      </c>
      <c r="BM1476" s="207" t="s">
        <v>1624</v>
      </c>
    </row>
    <row r="1477" spans="1:65" s="13" customFormat="1" ht="10.199999999999999">
      <c r="B1477" s="213"/>
      <c r="C1477" s="214"/>
      <c r="D1477" s="209" t="s">
        <v>247</v>
      </c>
      <c r="E1477" s="215" t="s">
        <v>20</v>
      </c>
      <c r="F1477" s="216" t="s">
        <v>1137</v>
      </c>
      <c r="G1477" s="214"/>
      <c r="H1477" s="215" t="s">
        <v>20</v>
      </c>
      <c r="I1477" s="217"/>
      <c r="J1477" s="214"/>
      <c r="K1477" s="214"/>
      <c r="L1477" s="218"/>
      <c r="M1477" s="219"/>
      <c r="N1477" s="220"/>
      <c r="O1477" s="220"/>
      <c r="P1477" s="220"/>
      <c r="Q1477" s="220"/>
      <c r="R1477" s="220"/>
      <c r="S1477" s="220"/>
      <c r="T1477" s="221"/>
      <c r="AT1477" s="222" t="s">
        <v>247</v>
      </c>
      <c r="AU1477" s="222" t="s">
        <v>83</v>
      </c>
      <c r="AV1477" s="13" t="s">
        <v>22</v>
      </c>
      <c r="AW1477" s="13" t="s">
        <v>37</v>
      </c>
      <c r="AX1477" s="13" t="s">
        <v>76</v>
      </c>
      <c r="AY1477" s="222" t="s">
        <v>236</v>
      </c>
    </row>
    <row r="1478" spans="1:65" s="14" customFormat="1" ht="10.199999999999999">
      <c r="B1478" s="223"/>
      <c r="C1478" s="224"/>
      <c r="D1478" s="209" t="s">
        <v>247</v>
      </c>
      <c r="E1478" s="225" t="s">
        <v>20</v>
      </c>
      <c r="F1478" s="226" t="s">
        <v>1138</v>
      </c>
      <c r="G1478" s="224"/>
      <c r="H1478" s="227">
        <v>3.4</v>
      </c>
      <c r="I1478" s="228"/>
      <c r="J1478" s="224"/>
      <c r="K1478" s="224"/>
      <c r="L1478" s="229"/>
      <c r="M1478" s="230"/>
      <c r="N1478" s="231"/>
      <c r="O1478" s="231"/>
      <c r="P1478" s="231"/>
      <c r="Q1478" s="231"/>
      <c r="R1478" s="231"/>
      <c r="S1478" s="231"/>
      <c r="T1478" s="232"/>
      <c r="AT1478" s="233" t="s">
        <v>247</v>
      </c>
      <c r="AU1478" s="233" t="s">
        <v>83</v>
      </c>
      <c r="AV1478" s="14" t="s">
        <v>83</v>
      </c>
      <c r="AW1478" s="14" t="s">
        <v>37</v>
      </c>
      <c r="AX1478" s="14" t="s">
        <v>76</v>
      </c>
      <c r="AY1478" s="233" t="s">
        <v>236</v>
      </c>
    </row>
    <row r="1479" spans="1:65" s="13" customFormat="1" ht="10.199999999999999">
      <c r="B1479" s="213"/>
      <c r="C1479" s="214"/>
      <c r="D1479" s="209" t="s">
        <v>247</v>
      </c>
      <c r="E1479" s="215" t="s">
        <v>20</v>
      </c>
      <c r="F1479" s="216" t="s">
        <v>1139</v>
      </c>
      <c r="G1479" s="214"/>
      <c r="H1479" s="215" t="s">
        <v>20</v>
      </c>
      <c r="I1479" s="217"/>
      <c r="J1479" s="214"/>
      <c r="K1479" s="214"/>
      <c r="L1479" s="218"/>
      <c r="M1479" s="219"/>
      <c r="N1479" s="220"/>
      <c r="O1479" s="220"/>
      <c r="P1479" s="220"/>
      <c r="Q1479" s="220"/>
      <c r="R1479" s="220"/>
      <c r="S1479" s="220"/>
      <c r="T1479" s="221"/>
      <c r="AT1479" s="222" t="s">
        <v>247</v>
      </c>
      <c r="AU1479" s="222" t="s">
        <v>83</v>
      </c>
      <c r="AV1479" s="13" t="s">
        <v>22</v>
      </c>
      <c r="AW1479" s="13" t="s">
        <v>37</v>
      </c>
      <c r="AX1479" s="13" t="s">
        <v>76</v>
      </c>
      <c r="AY1479" s="222" t="s">
        <v>236</v>
      </c>
    </row>
    <row r="1480" spans="1:65" s="14" customFormat="1" ht="10.199999999999999">
      <c r="B1480" s="223"/>
      <c r="C1480" s="224"/>
      <c r="D1480" s="209" t="s">
        <v>247</v>
      </c>
      <c r="E1480" s="225" t="s">
        <v>20</v>
      </c>
      <c r="F1480" s="226" t="s">
        <v>1140</v>
      </c>
      <c r="G1480" s="224"/>
      <c r="H1480" s="227">
        <v>3.06</v>
      </c>
      <c r="I1480" s="228"/>
      <c r="J1480" s="224"/>
      <c r="K1480" s="224"/>
      <c r="L1480" s="229"/>
      <c r="M1480" s="230"/>
      <c r="N1480" s="231"/>
      <c r="O1480" s="231"/>
      <c r="P1480" s="231"/>
      <c r="Q1480" s="231"/>
      <c r="R1480" s="231"/>
      <c r="S1480" s="231"/>
      <c r="T1480" s="232"/>
      <c r="AT1480" s="233" t="s">
        <v>247</v>
      </c>
      <c r="AU1480" s="233" t="s">
        <v>83</v>
      </c>
      <c r="AV1480" s="14" t="s">
        <v>83</v>
      </c>
      <c r="AW1480" s="14" t="s">
        <v>37</v>
      </c>
      <c r="AX1480" s="14" t="s">
        <v>76</v>
      </c>
      <c r="AY1480" s="233" t="s">
        <v>236</v>
      </c>
    </row>
    <row r="1481" spans="1:65" s="13" customFormat="1" ht="10.199999999999999">
      <c r="B1481" s="213"/>
      <c r="C1481" s="214"/>
      <c r="D1481" s="209" t="s">
        <v>247</v>
      </c>
      <c r="E1481" s="215" t="s">
        <v>20</v>
      </c>
      <c r="F1481" s="216" t="s">
        <v>1141</v>
      </c>
      <c r="G1481" s="214"/>
      <c r="H1481" s="215" t="s">
        <v>20</v>
      </c>
      <c r="I1481" s="217"/>
      <c r="J1481" s="214"/>
      <c r="K1481" s="214"/>
      <c r="L1481" s="218"/>
      <c r="M1481" s="219"/>
      <c r="N1481" s="220"/>
      <c r="O1481" s="220"/>
      <c r="P1481" s="220"/>
      <c r="Q1481" s="220"/>
      <c r="R1481" s="220"/>
      <c r="S1481" s="220"/>
      <c r="T1481" s="221"/>
      <c r="AT1481" s="222" t="s">
        <v>247</v>
      </c>
      <c r="AU1481" s="222" t="s">
        <v>83</v>
      </c>
      <c r="AV1481" s="13" t="s">
        <v>22</v>
      </c>
      <c r="AW1481" s="13" t="s">
        <v>37</v>
      </c>
      <c r="AX1481" s="13" t="s">
        <v>76</v>
      </c>
      <c r="AY1481" s="222" t="s">
        <v>236</v>
      </c>
    </row>
    <row r="1482" spans="1:65" s="14" customFormat="1" ht="10.199999999999999">
      <c r="B1482" s="223"/>
      <c r="C1482" s="224"/>
      <c r="D1482" s="209" t="s">
        <v>247</v>
      </c>
      <c r="E1482" s="225" t="s">
        <v>20</v>
      </c>
      <c r="F1482" s="226" t="s">
        <v>1140</v>
      </c>
      <c r="G1482" s="224"/>
      <c r="H1482" s="227">
        <v>3.06</v>
      </c>
      <c r="I1482" s="228"/>
      <c r="J1482" s="224"/>
      <c r="K1482" s="224"/>
      <c r="L1482" s="229"/>
      <c r="M1482" s="230"/>
      <c r="N1482" s="231"/>
      <c r="O1482" s="231"/>
      <c r="P1482" s="231"/>
      <c r="Q1482" s="231"/>
      <c r="R1482" s="231"/>
      <c r="S1482" s="231"/>
      <c r="T1482" s="232"/>
      <c r="AT1482" s="233" t="s">
        <v>247</v>
      </c>
      <c r="AU1482" s="233" t="s">
        <v>83</v>
      </c>
      <c r="AV1482" s="14" t="s">
        <v>83</v>
      </c>
      <c r="AW1482" s="14" t="s">
        <v>37</v>
      </c>
      <c r="AX1482" s="14" t="s">
        <v>76</v>
      </c>
      <c r="AY1482" s="233" t="s">
        <v>236</v>
      </c>
    </row>
    <row r="1483" spans="1:65" s="13" customFormat="1" ht="10.199999999999999">
      <c r="B1483" s="213"/>
      <c r="C1483" s="214"/>
      <c r="D1483" s="209" t="s">
        <v>247</v>
      </c>
      <c r="E1483" s="215" t="s">
        <v>20</v>
      </c>
      <c r="F1483" s="216" t="s">
        <v>1128</v>
      </c>
      <c r="G1483" s="214"/>
      <c r="H1483" s="215" t="s">
        <v>20</v>
      </c>
      <c r="I1483" s="217"/>
      <c r="J1483" s="214"/>
      <c r="K1483" s="214"/>
      <c r="L1483" s="218"/>
      <c r="M1483" s="219"/>
      <c r="N1483" s="220"/>
      <c r="O1483" s="220"/>
      <c r="P1483" s="220"/>
      <c r="Q1483" s="220"/>
      <c r="R1483" s="220"/>
      <c r="S1483" s="220"/>
      <c r="T1483" s="221"/>
      <c r="AT1483" s="222" t="s">
        <v>247</v>
      </c>
      <c r="AU1483" s="222" t="s">
        <v>83</v>
      </c>
      <c r="AV1483" s="13" t="s">
        <v>22</v>
      </c>
      <c r="AW1483" s="13" t="s">
        <v>37</v>
      </c>
      <c r="AX1483" s="13" t="s">
        <v>76</v>
      </c>
      <c r="AY1483" s="222" t="s">
        <v>236</v>
      </c>
    </row>
    <row r="1484" spans="1:65" s="14" customFormat="1" ht="10.199999999999999">
      <c r="B1484" s="223"/>
      <c r="C1484" s="224"/>
      <c r="D1484" s="209" t="s">
        <v>247</v>
      </c>
      <c r="E1484" s="225" t="s">
        <v>20</v>
      </c>
      <c r="F1484" s="226" t="s">
        <v>1618</v>
      </c>
      <c r="G1484" s="224"/>
      <c r="H1484" s="227">
        <v>4.7</v>
      </c>
      <c r="I1484" s="228"/>
      <c r="J1484" s="224"/>
      <c r="K1484" s="224"/>
      <c r="L1484" s="229"/>
      <c r="M1484" s="230"/>
      <c r="N1484" s="231"/>
      <c r="O1484" s="231"/>
      <c r="P1484" s="231"/>
      <c r="Q1484" s="231"/>
      <c r="R1484" s="231"/>
      <c r="S1484" s="231"/>
      <c r="T1484" s="232"/>
      <c r="AT1484" s="233" t="s">
        <v>247</v>
      </c>
      <c r="AU1484" s="233" t="s">
        <v>83</v>
      </c>
      <c r="AV1484" s="14" t="s">
        <v>83</v>
      </c>
      <c r="AW1484" s="14" t="s">
        <v>37</v>
      </c>
      <c r="AX1484" s="14" t="s">
        <v>76</v>
      </c>
      <c r="AY1484" s="233" t="s">
        <v>236</v>
      </c>
    </row>
    <row r="1485" spans="1:65" s="13" customFormat="1" ht="10.199999999999999">
      <c r="B1485" s="213"/>
      <c r="C1485" s="214"/>
      <c r="D1485" s="209" t="s">
        <v>247</v>
      </c>
      <c r="E1485" s="215" t="s">
        <v>20</v>
      </c>
      <c r="F1485" s="216" t="s">
        <v>1130</v>
      </c>
      <c r="G1485" s="214"/>
      <c r="H1485" s="215" t="s">
        <v>20</v>
      </c>
      <c r="I1485" s="217"/>
      <c r="J1485" s="214"/>
      <c r="K1485" s="214"/>
      <c r="L1485" s="218"/>
      <c r="M1485" s="219"/>
      <c r="N1485" s="220"/>
      <c r="O1485" s="220"/>
      <c r="P1485" s="220"/>
      <c r="Q1485" s="220"/>
      <c r="R1485" s="220"/>
      <c r="S1485" s="220"/>
      <c r="T1485" s="221"/>
      <c r="AT1485" s="222" t="s">
        <v>247</v>
      </c>
      <c r="AU1485" s="222" t="s">
        <v>83</v>
      </c>
      <c r="AV1485" s="13" t="s">
        <v>22</v>
      </c>
      <c r="AW1485" s="13" t="s">
        <v>37</v>
      </c>
      <c r="AX1485" s="13" t="s">
        <v>76</v>
      </c>
      <c r="AY1485" s="222" t="s">
        <v>236</v>
      </c>
    </row>
    <row r="1486" spans="1:65" s="14" customFormat="1" ht="10.199999999999999">
      <c r="B1486" s="223"/>
      <c r="C1486" s="224"/>
      <c r="D1486" s="209" t="s">
        <v>247</v>
      </c>
      <c r="E1486" s="225" t="s">
        <v>20</v>
      </c>
      <c r="F1486" s="226" t="s">
        <v>1619</v>
      </c>
      <c r="G1486" s="224"/>
      <c r="H1486" s="227">
        <v>3.8</v>
      </c>
      <c r="I1486" s="228"/>
      <c r="J1486" s="224"/>
      <c r="K1486" s="224"/>
      <c r="L1486" s="229"/>
      <c r="M1486" s="230"/>
      <c r="N1486" s="231"/>
      <c r="O1486" s="231"/>
      <c r="P1486" s="231"/>
      <c r="Q1486" s="231"/>
      <c r="R1486" s="231"/>
      <c r="S1486" s="231"/>
      <c r="T1486" s="232"/>
      <c r="AT1486" s="233" t="s">
        <v>247</v>
      </c>
      <c r="AU1486" s="233" t="s">
        <v>83</v>
      </c>
      <c r="AV1486" s="14" t="s">
        <v>83</v>
      </c>
      <c r="AW1486" s="14" t="s">
        <v>37</v>
      </c>
      <c r="AX1486" s="14" t="s">
        <v>76</v>
      </c>
      <c r="AY1486" s="233" t="s">
        <v>236</v>
      </c>
    </row>
    <row r="1487" spans="1:65" s="13" customFormat="1" ht="10.199999999999999">
      <c r="B1487" s="213"/>
      <c r="C1487" s="214"/>
      <c r="D1487" s="209" t="s">
        <v>247</v>
      </c>
      <c r="E1487" s="215" t="s">
        <v>20</v>
      </c>
      <c r="F1487" s="216" t="s">
        <v>1130</v>
      </c>
      <c r="G1487" s="214"/>
      <c r="H1487" s="215" t="s">
        <v>20</v>
      </c>
      <c r="I1487" s="217"/>
      <c r="J1487" s="214"/>
      <c r="K1487" s="214"/>
      <c r="L1487" s="218"/>
      <c r="M1487" s="219"/>
      <c r="N1487" s="220"/>
      <c r="O1487" s="220"/>
      <c r="P1487" s="220"/>
      <c r="Q1487" s="220"/>
      <c r="R1487" s="220"/>
      <c r="S1487" s="220"/>
      <c r="T1487" s="221"/>
      <c r="AT1487" s="222" t="s">
        <v>247</v>
      </c>
      <c r="AU1487" s="222" t="s">
        <v>83</v>
      </c>
      <c r="AV1487" s="13" t="s">
        <v>22</v>
      </c>
      <c r="AW1487" s="13" t="s">
        <v>37</v>
      </c>
      <c r="AX1487" s="13" t="s">
        <v>76</v>
      </c>
      <c r="AY1487" s="222" t="s">
        <v>236</v>
      </c>
    </row>
    <row r="1488" spans="1:65" s="14" customFormat="1" ht="10.199999999999999">
      <c r="B1488" s="223"/>
      <c r="C1488" s="224"/>
      <c r="D1488" s="209" t="s">
        <v>247</v>
      </c>
      <c r="E1488" s="225" t="s">
        <v>20</v>
      </c>
      <c r="F1488" s="226" t="s">
        <v>1620</v>
      </c>
      <c r="G1488" s="224"/>
      <c r="H1488" s="227">
        <v>2.8</v>
      </c>
      <c r="I1488" s="228"/>
      <c r="J1488" s="224"/>
      <c r="K1488" s="224"/>
      <c r="L1488" s="229"/>
      <c r="M1488" s="230"/>
      <c r="N1488" s="231"/>
      <c r="O1488" s="231"/>
      <c r="P1488" s="231"/>
      <c r="Q1488" s="231"/>
      <c r="R1488" s="231"/>
      <c r="S1488" s="231"/>
      <c r="T1488" s="232"/>
      <c r="AT1488" s="233" t="s">
        <v>247</v>
      </c>
      <c r="AU1488" s="233" t="s">
        <v>83</v>
      </c>
      <c r="AV1488" s="14" t="s">
        <v>83</v>
      </c>
      <c r="AW1488" s="14" t="s">
        <v>37</v>
      </c>
      <c r="AX1488" s="14" t="s">
        <v>76</v>
      </c>
      <c r="AY1488" s="233" t="s">
        <v>236</v>
      </c>
    </row>
    <row r="1489" spans="1:65" s="13" customFormat="1" ht="10.199999999999999">
      <c r="B1489" s="213"/>
      <c r="C1489" s="214"/>
      <c r="D1489" s="209" t="s">
        <v>247</v>
      </c>
      <c r="E1489" s="215" t="s">
        <v>20</v>
      </c>
      <c r="F1489" s="216" t="s">
        <v>1110</v>
      </c>
      <c r="G1489" s="214"/>
      <c r="H1489" s="215" t="s">
        <v>20</v>
      </c>
      <c r="I1489" s="217"/>
      <c r="J1489" s="214"/>
      <c r="K1489" s="214"/>
      <c r="L1489" s="218"/>
      <c r="M1489" s="219"/>
      <c r="N1489" s="220"/>
      <c r="O1489" s="220"/>
      <c r="P1489" s="220"/>
      <c r="Q1489" s="220"/>
      <c r="R1489" s="220"/>
      <c r="S1489" s="220"/>
      <c r="T1489" s="221"/>
      <c r="AT1489" s="222" t="s">
        <v>247</v>
      </c>
      <c r="AU1489" s="222" t="s">
        <v>83</v>
      </c>
      <c r="AV1489" s="13" t="s">
        <v>22</v>
      </c>
      <c r="AW1489" s="13" t="s">
        <v>37</v>
      </c>
      <c r="AX1489" s="13" t="s">
        <v>76</v>
      </c>
      <c r="AY1489" s="222" t="s">
        <v>236</v>
      </c>
    </row>
    <row r="1490" spans="1:65" s="14" customFormat="1" ht="10.199999999999999">
      <c r="B1490" s="223"/>
      <c r="C1490" s="224"/>
      <c r="D1490" s="209" t="s">
        <v>247</v>
      </c>
      <c r="E1490" s="225" t="s">
        <v>20</v>
      </c>
      <c r="F1490" s="226" t="s">
        <v>1625</v>
      </c>
      <c r="G1490" s="224"/>
      <c r="H1490" s="227">
        <v>1.8839999999999999</v>
      </c>
      <c r="I1490" s="228"/>
      <c r="J1490" s="224"/>
      <c r="K1490" s="224"/>
      <c r="L1490" s="229"/>
      <c r="M1490" s="230"/>
      <c r="N1490" s="231"/>
      <c r="O1490" s="231"/>
      <c r="P1490" s="231"/>
      <c r="Q1490" s="231"/>
      <c r="R1490" s="231"/>
      <c r="S1490" s="231"/>
      <c r="T1490" s="232"/>
      <c r="AT1490" s="233" t="s">
        <v>247</v>
      </c>
      <c r="AU1490" s="233" t="s">
        <v>83</v>
      </c>
      <c r="AV1490" s="14" t="s">
        <v>83</v>
      </c>
      <c r="AW1490" s="14" t="s">
        <v>37</v>
      </c>
      <c r="AX1490" s="14" t="s">
        <v>76</v>
      </c>
      <c r="AY1490" s="233" t="s">
        <v>236</v>
      </c>
    </row>
    <row r="1491" spans="1:65" s="16" customFormat="1" ht="10.199999999999999">
      <c r="B1491" s="245"/>
      <c r="C1491" s="246"/>
      <c r="D1491" s="209" t="s">
        <v>247</v>
      </c>
      <c r="E1491" s="247" t="s">
        <v>20</v>
      </c>
      <c r="F1491" s="248" t="s">
        <v>309</v>
      </c>
      <c r="G1491" s="246"/>
      <c r="H1491" s="249">
        <v>22.704000000000001</v>
      </c>
      <c r="I1491" s="250"/>
      <c r="J1491" s="246"/>
      <c r="K1491" s="246"/>
      <c r="L1491" s="251"/>
      <c r="M1491" s="252"/>
      <c r="N1491" s="253"/>
      <c r="O1491" s="253"/>
      <c r="P1491" s="253"/>
      <c r="Q1491" s="253"/>
      <c r="R1491" s="253"/>
      <c r="S1491" s="253"/>
      <c r="T1491" s="254"/>
      <c r="AT1491" s="255" t="s">
        <v>247</v>
      </c>
      <c r="AU1491" s="255" t="s">
        <v>83</v>
      </c>
      <c r="AV1491" s="16" t="s">
        <v>243</v>
      </c>
      <c r="AW1491" s="16" t="s">
        <v>37</v>
      </c>
      <c r="AX1491" s="16" t="s">
        <v>22</v>
      </c>
      <c r="AY1491" s="255" t="s">
        <v>236</v>
      </c>
    </row>
    <row r="1492" spans="1:65" s="2" customFormat="1" ht="22.8">
      <c r="A1492" s="36"/>
      <c r="B1492" s="37"/>
      <c r="C1492" s="196" t="s">
        <v>1626</v>
      </c>
      <c r="D1492" s="196" t="s">
        <v>238</v>
      </c>
      <c r="E1492" s="197" t="s">
        <v>1627</v>
      </c>
      <c r="F1492" s="198" t="s">
        <v>1628</v>
      </c>
      <c r="G1492" s="199" t="s">
        <v>463</v>
      </c>
      <c r="H1492" s="200">
        <v>8.1</v>
      </c>
      <c r="I1492" s="201"/>
      <c r="J1492" s="202">
        <f>ROUND(I1492*H1492,2)</f>
        <v>0</v>
      </c>
      <c r="K1492" s="198" t="s">
        <v>20</v>
      </c>
      <c r="L1492" s="41"/>
      <c r="M1492" s="203" t="s">
        <v>20</v>
      </c>
      <c r="N1492" s="204" t="s">
        <v>47</v>
      </c>
      <c r="O1492" s="66"/>
      <c r="P1492" s="205">
        <f>O1492*H1492</f>
        <v>0</v>
      </c>
      <c r="Q1492" s="205">
        <v>0</v>
      </c>
      <c r="R1492" s="205">
        <f>Q1492*H1492</f>
        <v>0</v>
      </c>
      <c r="S1492" s="205">
        <v>0</v>
      </c>
      <c r="T1492" s="206">
        <f>S1492*H1492</f>
        <v>0</v>
      </c>
      <c r="U1492" s="36"/>
      <c r="V1492" s="36"/>
      <c r="W1492" s="36"/>
      <c r="X1492" s="36"/>
      <c r="Y1492" s="36"/>
      <c r="Z1492" s="36"/>
      <c r="AA1492" s="36"/>
      <c r="AB1492" s="36"/>
      <c r="AC1492" s="36"/>
      <c r="AD1492" s="36"/>
      <c r="AE1492" s="36"/>
      <c r="AR1492" s="207" t="s">
        <v>336</v>
      </c>
      <c r="AT1492" s="207" t="s">
        <v>238</v>
      </c>
      <c r="AU1492" s="207" t="s">
        <v>83</v>
      </c>
      <c r="AY1492" s="19" t="s">
        <v>236</v>
      </c>
      <c r="BE1492" s="208">
        <f>IF(N1492="základní",J1492,0)</f>
        <v>0</v>
      </c>
      <c r="BF1492" s="208">
        <f>IF(N1492="snížená",J1492,0)</f>
        <v>0</v>
      </c>
      <c r="BG1492" s="208">
        <f>IF(N1492="zákl. přenesená",J1492,0)</f>
        <v>0</v>
      </c>
      <c r="BH1492" s="208">
        <f>IF(N1492="sníž. přenesená",J1492,0)</f>
        <v>0</v>
      </c>
      <c r="BI1492" s="208">
        <f>IF(N1492="nulová",J1492,0)</f>
        <v>0</v>
      </c>
      <c r="BJ1492" s="19" t="s">
        <v>22</v>
      </c>
      <c r="BK1492" s="208">
        <f>ROUND(I1492*H1492,2)</f>
        <v>0</v>
      </c>
      <c r="BL1492" s="19" t="s">
        <v>336</v>
      </c>
      <c r="BM1492" s="207" t="s">
        <v>1629</v>
      </c>
    </row>
    <row r="1493" spans="1:65" s="13" customFormat="1" ht="10.199999999999999">
      <c r="B1493" s="213"/>
      <c r="C1493" s="214"/>
      <c r="D1493" s="209" t="s">
        <v>247</v>
      </c>
      <c r="E1493" s="215" t="s">
        <v>20</v>
      </c>
      <c r="F1493" s="216" t="s">
        <v>810</v>
      </c>
      <c r="G1493" s="214"/>
      <c r="H1493" s="215" t="s">
        <v>20</v>
      </c>
      <c r="I1493" s="217"/>
      <c r="J1493" s="214"/>
      <c r="K1493" s="214"/>
      <c r="L1493" s="218"/>
      <c r="M1493" s="219"/>
      <c r="N1493" s="220"/>
      <c r="O1493" s="220"/>
      <c r="P1493" s="220"/>
      <c r="Q1493" s="220"/>
      <c r="R1493" s="220"/>
      <c r="S1493" s="220"/>
      <c r="T1493" s="221"/>
      <c r="AT1493" s="222" t="s">
        <v>247</v>
      </c>
      <c r="AU1493" s="222" t="s">
        <v>83</v>
      </c>
      <c r="AV1493" s="13" t="s">
        <v>22</v>
      </c>
      <c r="AW1493" s="13" t="s">
        <v>37</v>
      </c>
      <c r="AX1493" s="13" t="s">
        <v>76</v>
      </c>
      <c r="AY1493" s="222" t="s">
        <v>236</v>
      </c>
    </row>
    <row r="1494" spans="1:65" s="14" customFormat="1" ht="10.199999999999999">
      <c r="B1494" s="223"/>
      <c r="C1494" s="224"/>
      <c r="D1494" s="209" t="s">
        <v>247</v>
      </c>
      <c r="E1494" s="225" t="s">
        <v>20</v>
      </c>
      <c r="F1494" s="226" t="s">
        <v>1630</v>
      </c>
      <c r="G1494" s="224"/>
      <c r="H1494" s="227">
        <v>2.7</v>
      </c>
      <c r="I1494" s="228"/>
      <c r="J1494" s="224"/>
      <c r="K1494" s="224"/>
      <c r="L1494" s="229"/>
      <c r="M1494" s="230"/>
      <c r="N1494" s="231"/>
      <c r="O1494" s="231"/>
      <c r="P1494" s="231"/>
      <c r="Q1494" s="231"/>
      <c r="R1494" s="231"/>
      <c r="S1494" s="231"/>
      <c r="T1494" s="232"/>
      <c r="AT1494" s="233" t="s">
        <v>247</v>
      </c>
      <c r="AU1494" s="233" t="s">
        <v>83</v>
      </c>
      <c r="AV1494" s="14" t="s">
        <v>83</v>
      </c>
      <c r="AW1494" s="14" t="s">
        <v>37</v>
      </c>
      <c r="AX1494" s="14" t="s">
        <v>76</v>
      </c>
      <c r="AY1494" s="233" t="s">
        <v>236</v>
      </c>
    </row>
    <row r="1495" spans="1:65" s="14" customFormat="1" ht="10.199999999999999">
      <c r="B1495" s="223"/>
      <c r="C1495" s="224"/>
      <c r="D1495" s="209" t="s">
        <v>247</v>
      </c>
      <c r="E1495" s="225" t="s">
        <v>20</v>
      </c>
      <c r="F1495" s="226" t="s">
        <v>1631</v>
      </c>
      <c r="G1495" s="224"/>
      <c r="H1495" s="227">
        <v>2.4</v>
      </c>
      <c r="I1495" s="228"/>
      <c r="J1495" s="224"/>
      <c r="K1495" s="224"/>
      <c r="L1495" s="229"/>
      <c r="M1495" s="230"/>
      <c r="N1495" s="231"/>
      <c r="O1495" s="231"/>
      <c r="P1495" s="231"/>
      <c r="Q1495" s="231"/>
      <c r="R1495" s="231"/>
      <c r="S1495" s="231"/>
      <c r="T1495" s="232"/>
      <c r="AT1495" s="233" t="s">
        <v>247</v>
      </c>
      <c r="AU1495" s="233" t="s">
        <v>83</v>
      </c>
      <c r="AV1495" s="14" t="s">
        <v>83</v>
      </c>
      <c r="AW1495" s="14" t="s">
        <v>37</v>
      </c>
      <c r="AX1495" s="14" t="s">
        <v>76</v>
      </c>
      <c r="AY1495" s="233" t="s">
        <v>236</v>
      </c>
    </row>
    <row r="1496" spans="1:65" s="14" customFormat="1" ht="10.199999999999999">
      <c r="B1496" s="223"/>
      <c r="C1496" s="224"/>
      <c r="D1496" s="209" t="s">
        <v>247</v>
      </c>
      <c r="E1496" s="225" t="s">
        <v>20</v>
      </c>
      <c r="F1496" s="226" t="s">
        <v>1632</v>
      </c>
      <c r="G1496" s="224"/>
      <c r="H1496" s="227">
        <v>3</v>
      </c>
      <c r="I1496" s="228"/>
      <c r="J1496" s="224"/>
      <c r="K1496" s="224"/>
      <c r="L1496" s="229"/>
      <c r="M1496" s="230"/>
      <c r="N1496" s="231"/>
      <c r="O1496" s="231"/>
      <c r="P1496" s="231"/>
      <c r="Q1496" s="231"/>
      <c r="R1496" s="231"/>
      <c r="S1496" s="231"/>
      <c r="T1496" s="232"/>
      <c r="AT1496" s="233" t="s">
        <v>247</v>
      </c>
      <c r="AU1496" s="233" t="s">
        <v>83</v>
      </c>
      <c r="AV1496" s="14" t="s">
        <v>83</v>
      </c>
      <c r="AW1496" s="14" t="s">
        <v>37</v>
      </c>
      <c r="AX1496" s="14" t="s">
        <v>76</v>
      </c>
      <c r="AY1496" s="233" t="s">
        <v>236</v>
      </c>
    </row>
    <row r="1497" spans="1:65" s="16" customFormat="1" ht="10.199999999999999">
      <c r="B1497" s="245"/>
      <c r="C1497" s="246"/>
      <c r="D1497" s="209" t="s">
        <v>247</v>
      </c>
      <c r="E1497" s="247" t="s">
        <v>20</v>
      </c>
      <c r="F1497" s="248" t="s">
        <v>309</v>
      </c>
      <c r="G1497" s="246"/>
      <c r="H1497" s="249">
        <v>8.1</v>
      </c>
      <c r="I1497" s="250"/>
      <c r="J1497" s="246"/>
      <c r="K1497" s="246"/>
      <c r="L1497" s="251"/>
      <c r="M1497" s="252"/>
      <c r="N1497" s="253"/>
      <c r="O1497" s="253"/>
      <c r="P1497" s="253"/>
      <c r="Q1497" s="253"/>
      <c r="R1497" s="253"/>
      <c r="S1497" s="253"/>
      <c r="T1497" s="254"/>
      <c r="AT1497" s="255" t="s">
        <v>247</v>
      </c>
      <c r="AU1497" s="255" t="s">
        <v>83</v>
      </c>
      <c r="AV1497" s="16" t="s">
        <v>243</v>
      </c>
      <c r="AW1497" s="16" t="s">
        <v>37</v>
      </c>
      <c r="AX1497" s="16" t="s">
        <v>22</v>
      </c>
      <c r="AY1497" s="255" t="s">
        <v>236</v>
      </c>
    </row>
    <row r="1498" spans="1:65" s="2" customFormat="1" ht="22.8">
      <c r="A1498" s="36"/>
      <c r="B1498" s="37"/>
      <c r="C1498" s="196" t="s">
        <v>1633</v>
      </c>
      <c r="D1498" s="196" t="s">
        <v>238</v>
      </c>
      <c r="E1498" s="197" t="s">
        <v>1634</v>
      </c>
      <c r="F1498" s="198" t="s">
        <v>1635</v>
      </c>
      <c r="G1498" s="199" t="s">
        <v>328</v>
      </c>
      <c r="H1498" s="200">
        <v>17.186</v>
      </c>
      <c r="I1498" s="201"/>
      <c r="J1498" s="202">
        <f>ROUND(I1498*H1498,2)</f>
        <v>0</v>
      </c>
      <c r="K1498" s="198" t="s">
        <v>242</v>
      </c>
      <c r="L1498" s="41"/>
      <c r="M1498" s="203" t="s">
        <v>20</v>
      </c>
      <c r="N1498" s="204" t="s">
        <v>47</v>
      </c>
      <c r="O1498" s="66"/>
      <c r="P1498" s="205">
        <f>O1498*H1498</f>
        <v>0</v>
      </c>
      <c r="Q1498" s="205">
        <v>1.0788600000000001E-2</v>
      </c>
      <c r="R1498" s="205">
        <f>Q1498*H1498</f>
        <v>0.1854128796</v>
      </c>
      <c r="S1498" s="205">
        <v>0</v>
      </c>
      <c r="T1498" s="206">
        <f>S1498*H1498</f>
        <v>0</v>
      </c>
      <c r="U1498" s="36"/>
      <c r="V1498" s="36"/>
      <c r="W1498" s="36"/>
      <c r="X1498" s="36"/>
      <c r="Y1498" s="36"/>
      <c r="Z1498" s="36"/>
      <c r="AA1498" s="36"/>
      <c r="AB1498" s="36"/>
      <c r="AC1498" s="36"/>
      <c r="AD1498" s="36"/>
      <c r="AE1498" s="36"/>
      <c r="AR1498" s="207" t="s">
        <v>336</v>
      </c>
      <c r="AT1498" s="207" t="s">
        <v>238</v>
      </c>
      <c r="AU1498" s="207" t="s">
        <v>83</v>
      </c>
      <c r="AY1498" s="19" t="s">
        <v>236</v>
      </c>
      <c r="BE1498" s="208">
        <f>IF(N1498="základní",J1498,0)</f>
        <v>0</v>
      </c>
      <c r="BF1498" s="208">
        <f>IF(N1498="snížená",J1498,0)</f>
        <v>0</v>
      </c>
      <c r="BG1498" s="208">
        <f>IF(N1498="zákl. přenesená",J1498,0)</f>
        <v>0</v>
      </c>
      <c r="BH1498" s="208">
        <f>IF(N1498="sníž. přenesená",J1498,0)</f>
        <v>0</v>
      </c>
      <c r="BI1498" s="208">
        <f>IF(N1498="nulová",J1498,0)</f>
        <v>0</v>
      </c>
      <c r="BJ1498" s="19" t="s">
        <v>22</v>
      </c>
      <c r="BK1498" s="208">
        <f>ROUND(I1498*H1498,2)</f>
        <v>0</v>
      </c>
      <c r="BL1498" s="19" t="s">
        <v>336</v>
      </c>
      <c r="BM1498" s="207" t="s">
        <v>1636</v>
      </c>
    </row>
    <row r="1499" spans="1:65" s="2" customFormat="1" ht="38.4">
      <c r="A1499" s="36"/>
      <c r="B1499" s="37"/>
      <c r="C1499" s="38"/>
      <c r="D1499" s="209" t="s">
        <v>245</v>
      </c>
      <c r="E1499" s="38"/>
      <c r="F1499" s="210" t="s">
        <v>1637</v>
      </c>
      <c r="G1499" s="38"/>
      <c r="H1499" s="38"/>
      <c r="I1499" s="118"/>
      <c r="J1499" s="38"/>
      <c r="K1499" s="38"/>
      <c r="L1499" s="41"/>
      <c r="M1499" s="211"/>
      <c r="N1499" s="212"/>
      <c r="O1499" s="66"/>
      <c r="P1499" s="66"/>
      <c r="Q1499" s="66"/>
      <c r="R1499" s="66"/>
      <c r="S1499" s="66"/>
      <c r="T1499" s="67"/>
      <c r="U1499" s="36"/>
      <c r="V1499" s="36"/>
      <c r="W1499" s="36"/>
      <c r="X1499" s="36"/>
      <c r="Y1499" s="36"/>
      <c r="Z1499" s="36"/>
      <c r="AA1499" s="36"/>
      <c r="AB1499" s="36"/>
      <c r="AC1499" s="36"/>
      <c r="AD1499" s="36"/>
      <c r="AE1499" s="36"/>
      <c r="AT1499" s="19" t="s">
        <v>245</v>
      </c>
      <c r="AU1499" s="19" t="s">
        <v>83</v>
      </c>
    </row>
    <row r="1500" spans="1:65" s="13" customFormat="1" ht="10.199999999999999">
      <c r="B1500" s="213"/>
      <c r="C1500" s="214"/>
      <c r="D1500" s="209" t="s">
        <v>247</v>
      </c>
      <c r="E1500" s="215" t="s">
        <v>20</v>
      </c>
      <c r="F1500" s="216" t="s">
        <v>1137</v>
      </c>
      <c r="G1500" s="214"/>
      <c r="H1500" s="215" t="s">
        <v>20</v>
      </c>
      <c r="I1500" s="217"/>
      <c r="J1500" s="214"/>
      <c r="K1500" s="214"/>
      <c r="L1500" s="218"/>
      <c r="M1500" s="219"/>
      <c r="N1500" s="220"/>
      <c r="O1500" s="220"/>
      <c r="P1500" s="220"/>
      <c r="Q1500" s="220"/>
      <c r="R1500" s="220"/>
      <c r="S1500" s="220"/>
      <c r="T1500" s="221"/>
      <c r="AT1500" s="222" t="s">
        <v>247</v>
      </c>
      <c r="AU1500" s="222" t="s">
        <v>83</v>
      </c>
      <c r="AV1500" s="13" t="s">
        <v>22</v>
      </c>
      <c r="AW1500" s="13" t="s">
        <v>37</v>
      </c>
      <c r="AX1500" s="13" t="s">
        <v>76</v>
      </c>
      <c r="AY1500" s="222" t="s">
        <v>236</v>
      </c>
    </row>
    <row r="1501" spans="1:65" s="14" customFormat="1" ht="10.199999999999999">
      <c r="B1501" s="223"/>
      <c r="C1501" s="224"/>
      <c r="D1501" s="209" t="s">
        <v>247</v>
      </c>
      <c r="E1501" s="225" t="s">
        <v>20</v>
      </c>
      <c r="F1501" s="226" t="s">
        <v>1638</v>
      </c>
      <c r="G1501" s="224"/>
      <c r="H1501" s="227">
        <v>2.1</v>
      </c>
      <c r="I1501" s="228"/>
      <c r="J1501" s="224"/>
      <c r="K1501" s="224"/>
      <c r="L1501" s="229"/>
      <c r="M1501" s="230"/>
      <c r="N1501" s="231"/>
      <c r="O1501" s="231"/>
      <c r="P1501" s="231"/>
      <c r="Q1501" s="231"/>
      <c r="R1501" s="231"/>
      <c r="S1501" s="231"/>
      <c r="T1501" s="232"/>
      <c r="AT1501" s="233" t="s">
        <v>247</v>
      </c>
      <c r="AU1501" s="233" t="s">
        <v>83</v>
      </c>
      <c r="AV1501" s="14" t="s">
        <v>83</v>
      </c>
      <c r="AW1501" s="14" t="s">
        <v>37</v>
      </c>
      <c r="AX1501" s="14" t="s">
        <v>76</v>
      </c>
      <c r="AY1501" s="233" t="s">
        <v>236</v>
      </c>
    </row>
    <row r="1502" spans="1:65" s="13" customFormat="1" ht="10.199999999999999">
      <c r="B1502" s="213"/>
      <c r="C1502" s="214"/>
      <c r="D1502" s="209" t="s">
        <v>247</v>
      </c>
      <c r="E1502" s="215" t="s">
        <v>20</v>
      </c>
      <c r="F1502" s="216" t="s">
        <v>1139</v>
      </c>
      <c r="G1502" s="214"/>
      <c r="H1502" s="215" t="s">
        <v>20</v>
      </c>
      <c r="I1502" s="217"/>
      <c r="J1502" s="214"/>
      <c r="K1502" s="214"/>
      <c r="L1502" s="218"/>
      <c r="M1502" s="219"/>
      <c r="N1502" s="220"/>
      <c r="O1502" s="220"/>
      <c r="P1502" s="220"/>
      <c r="Q1502" s="220"/>
      <c r="R1502" s="220"/>
      <c r="S1502" s="220"/>
      <c r="T1502" s="221"/>
      <c r="AT1502" s="222" t="s">
        <v>247</v>
      </c>
      <c r="AU1502" s="222" t="s">
        <v>83</v>
      </c>
      <c r="AV1502" s="13" t="s">
        <v>22</v>
      </c>
      <c r="AW1502" s="13" t="s">
        <v>37</v>
      </c>
      <c r="AX1502" s="13" t="s">
        <v>76</v>
      </c>
      <c r="AY1502" s="222" t="s">
        <v>236</v>
      </c>
    </row>
    <row r="1503" spans="1:65" s="14" customFormat="1" ht="10.199999999999999">
      <c r="B1503" s="223"/>
      <c r="C1503" s="224"/>
      <c r="D1503" s="209" t="s">
        <v>247</v>
      </c>
      <c r="E1503" s="225" t="s">
        <v>20</v>
      </c>
      <c r="F1503" s="226" t="s">
        <v>1131</v>
      </c>
      <c r="G1503" s="224"/>
      <c r="H1503" s="227">
        <v>1.8</v>
      </c>
      <c r="I1503" s="228"/>
      <c r="J1503" s="224"/>
      <c r="K1503" s="224"/>
      <c r="L1503" s="229"/>
      <c r="M1503" s="230"/>
      <c r="N1503" s="231"/>
      <c r="O1503" s="231"/>
      <c r="P1503" s="231"/>
      <c r="Q1503" s="231"/>
      <c r="R1503" s="231"/>
      <c r="S1503" s="231"/>
      <c r="T1503" s="232"/>
      <c r="AT1503" s="233" t="s">
        <v>247</v>
      </c>
      <c r="AU1503" s="233" t="s">
        <v>83</v>
      </c>
      <c r="AV1503" s="14" t="s">
        <v>83</v>
      </c>
      <c r="AW1503" s="14" t="s">
        <v>37</v>
      </c>
      <c r="AX1503" s="14" t="s">
        <v>76</v>
      </c>
      <c r="AY1503" s="233" t="s">
        <v>236</v>
      </c>
    </row>
    <row r="1504" spans="1:65" s="13" customFormat="1" ht="10.199999999999999">
      <c r="B1504" s="213"/>
      <c r="C1504" s="214"/>
      <c r="D1504" s="209" t="s">
        <v>247</v>
      </c>
      <c r="E1504" s="215" t="s">
        <v>20</v>
      </c>
      <c r="F1504" s="216" t="s">
        <v>1141</v>
      </c>
      <c r="G1504" s="214"/>
      <c r="H1504" s="215" t="s">
        <v>20</v>
      </c>
      <c r="I1504" s="217"/>
      <c r="J1504" s="214"/>
      <c r="K1504" s="214"/>
      <c r="L1504" s="218"/>
      <c r="M1504" s="219"/>
      <c r="N1504" s="220"/>
      <c r="O1504" s="220"/>
      <c r="P1504" s="220"/>
      <c r="Q1504" s="220"/>
      <c r="R1504" s="220"/>
      <c r="S1504" s="220"/>
      <c r="T1504" s="221"/>
      <c r="AT1504" s="222" t="s">
        <v>247</v>
      </c>
      <c r="AU1504" s="222" t="s">
        <v>83</v>
      </c>
      <c r="AV1504" s="13" t="s">
        <v>22</v>
      </c>
      <c r="AW1504" s="13" t="s">
        <v>37</v>
      </c>
      <c r="AX1504" s="13" t="s">
        <v>76</v>
      </c>
      <c r="AY1504" s="222" t="s">
        <v>236</v>
      </c>
    </row>
    <row r="1505" spans="1:65" s="14" customFormat="1" ht="10.199999999999999">
      <c r="B1505" s="223"/>
      <c r="C1505" s="224"/>
      <c r="D1505" s="209" t="s">
        <v>247</v>
      </c>
      <c r="E1505" s="225" t="s">
        <v>20</v>
      </c>
      <c r="F1505" s="226" t="s">
        <v>1131</v>
      </c>
      <c r="G1505" s="224"/>
      <c r="H1505" s="227">
        <v>1.8</v>
      </c>
      <c r="I1505" s="228"/>
      <c r="J1505" s="224"/>
      <c r="K1505" s="224"/>
      <c r="L1505" s="229"/>
      <c r="M1505" s="230"/>
      <c r="N1505" s="231"/>
      <c r="O1505" s="231"/>
      <c r="P1505" s="231"/>
      <c r="Q1505" s="231"/>
      <c r="R1505" s="231"/>
      <c r="S1505" s="231"/>
      <c r="T1505" s="232"/>
      <c r="AT1505" s="233" t="s">
        <v>247</v>
      </c>
      <c r="AU1505" s="233" t="s">
        <v>83</v>
      </c>
      <c r="AV1505" s="14" t="s">
        <v>83</v>
      </c>
      <c r="AW1505" s="14" t="s">
        <v>37</v>
      </c>
      <c r="AX1505" s="14" t="s">
        <v>76</v>
      </c>
      <c r="AY1505" s="233" t="s">
        <v>236</v>
      </c>
    </row>
    <row r="1506" spans="1:65" s="13" customFormat="1" ht="10.199999999999999">
      <c r="B1506" s="213"/>
      <c r="C1506" s="214"/>
      <c r="D1506" s="209" t="s">
        <v>247</v>
      </c>
      <c r="E1506" s="215" t="s">
        <v>20</v>
      </c>
      <c r="F1506" s="216" t="s">
        <v>1128</v>
      </c>
      <c r="G1506" s="214"/>
      <c r="H1506" s="215" t="s">
        <v>20</v>
      </c>
      <c r="I1506" s="217"/>
      <c r="J1506" s="214"/>
      <c r="K1506" s="214"/>
      <c r="L1506" s="218"/>
      <c r="M1506" s="219"/>
      <c r="N1506" s="220"/>
      <c r="O1506" s="220"/>
      <c r="P1506" s="220"/>
      <c r="Q1506" s="220"/>
      <c r="R1506" s="220"/>
      <c r="S1506" s="220"/>
      <c r="T1506" s="221"/>
      <c r="AT1506" s="222" t="s">
        <v>247</v>
      </c>
      <c r="AU1506" s="222" t="s">
        <v>83</v>
      </c>
      <c r="AV1506" s="13" t="s">
        <v>22</v>
      </c>
      <c r="AW1506" s="13" t="s">
        <v>37</v>
      </c>
      <c r="AX1506" s="13" t="s">
        <v>76</v>
      </c>
      <c r="AY1506" s="222" t="s">
        <v>236</v>
      </c>
    </row>
    <row r="1507" spans="1:65" s="14" customFormat="1" ht="10.199999999999999">
      <c r="B1507" s="223"/>
      <c r="C1507" s="224"/>
      <c r="D1507" s="209" t="s">
        <v>247</v>
      </c>
      <c r="E1507" s="225" t="s">
        <v>20</v>
      </c>
      <c r="F1507" s="226" t="s">
        <v>1639</v>
      </c>
      <c r="G1507" s="224"/>
      <c r="H1507" s="227">
        <v>0.58899999999999997</v>
      </c>
      <c r="I1507" s="228"/>
      <c r="J1507" s="224"/>
      <c r="K1507" s="224"/>
      <c r="L1507" s="229"/>
      <c r="M1507" s="230"/>
      <c r="N1507" s="231"/>
      <c r="O1507" s="231"/>
      <c r="P1507" s="231"/>
      <c r="Q1507" s="231"/>
      <c r="R1507" s="231"/>
      <c r="S1507" s="231"/>
      <c r="T1507" s="232"/>
      <c r="AT1507" s="233" t="s">
        <v>247</v>
      </c>
      <c r="AU1507" s="233" t="s">
        <v>83</v>
      </c>
      <c r="AV1507" s="14" t="s">
        <v>83</v>
      </c>
      <c r="AW1507" s="14" t="s">
        <v>37</v>
      </c>
      <c r="AX1507" s="14" t="s">
        <v>76</v>
      </c>
      <c r="AY1507" s="233" t="s">
        <v>236</v>
      </c>
    </row>
    <row r="1508" spans="1:65" s="14" customFormat="1" ht="10.199999999999999">
      <c r="B1508" s="223"/>
      <c r="C1508" s="224"/>
      <c r="D1508" s="209" t="s">
        <v>247</v>
      </c>
      <c r="E1508" s="225" t="s">
        <v>20</v>
      </c>
      <c r="F1508" s="226" t="s">
        <v>1640</v>
      </c>
      <c r="G1508" s="224"/>
      <c r="H1508" s="227">
        <v>4.2</v>
      </c>
      <c r="I1508" s="228"/>
      <c r="J1508" s="224"/>
      <c r="K1508" s="224"/>
      <c r="L1508" s="229"/>
      <c r="M1508" s="230"/>
      <c r="N1508" s="231"/>
      <c r="O1508" s="231"/>
      <c r="P1508" s="231"/>
      <c r="Q1508" s="231"/>
      <c r="R1508" s="231"/>
      <c r="S1508" s="231"/>
      <c r="T1508" s="232"/>
      <c r="AT1508" s="233" t="s">
        <v>247</v>
      </c>
      <c r="AU1508" s="233" t="s">
        <v>83</v>
      </c>
      <c r="AV1508" s="14" t="s">
        <v>83</v>
      </c>
      <c r="AW1508" s="14" t="s">
        <v>37</v>
      </c>
      <c r="AX1508" s="14" t="s">
        <v>76</v>
      </c>
      <c r="AY1508" s="233" t="s">
        <v>236</v>
      </c>
    </row>
    <row r="1509" spans="1:65" s="13" customFormat="1" ht="10.199999999999999">
      <c r="B1509" s="213"/>
      <c r="C1509" s="214"/>
      <c r="D1509" s="209" t="s">
        <v>247</v>
      </c>
      <c r="E1509" s="215" t="s">
        <v>20</v>
      </c>
      <c r="F1509" s="216" t="s">
        <v>1130</v>
      </c>
      <c r="G1509" s="214"/>
      <c r="H1509" s="215" t="s">
        <v>20</v>
      </c>
      <c r="I1509" s="217"/>
      <c r="J1509" s="214"/>
      <c r="K1509" s="214"/>
      <c r="L1509" s="218"/>
      <c r="M1509" s="219"/>
      <c r="N1509" s="220"/>
      <c r="O1509" s="220"/>
      <c r="P1509" s="220"/>
      <c r="Q1509" s="220"/>
      <c r="R1509" s="220"/>
      <c r="S1509" s="220"/>
      <c r="T1509" s="221"/>
      <c r="AT1509" s="222" t="s">
        <v>247</v>
      </c>
      <c r="AU1509" s="222" t="s">
        <v>83</v>
      </c>
      <c r="AV1509" s="13" t="s">
        <v>22</v>
      </c>
      <c r="AW1509" s="13" t="s">
        <v>37</v>
      </c>
      <c r="AX1509" s="13" t="s">
        <v>76</v>
      </c>
      <c r="AY1509" s="222" t="s">
        <v>236</v>
      </c>
    </row>
    <row r="1510" spans="1:65" s="14" customFormat="1" ht="10.199999999999999">
      <c r="B1510" s="223"/>
      <c r="C1510" s="224"/>
      <c r="D1510" s="209" t="s">
        <v>247</v>
      </c>
      <c r="E1510" s="225" t="s">
        <v>20</v>
      </c>
      <c r="F1510" s="226" t="s">
        <v>1641</v>
      </c>
      <c r="G1510" s="224"/>
      <c r="H1510" s="227">
        <v>0.621</v>
      </c>
      <c r="I1510" s="228"/>
      <c r="J1510" s="224"/>
      <c r="K1510" s="224"/>
      <c r="L1510" s="229"/>
      <c r="M1510" s="230"/>
      <c r="N1510" s="231"/>
      <c r="O1510" s="231"/>
      <c r="P1510" s="231"/>
      <c r="Q1510" s="231"/>
      <c r="R1510" s="231"/>
      <c r="S1510" s="231"/>
      <c r="T1510" s="232"/>
      <c r="AT1510" s="233" t="s">
        <v>247</v>
      </c>
      <c r="AU1510" s="233" t="s">
        <v>83</v>
      </c>
      <c r="AV1510" s="14" t="s">
        <v>83</v>
      </c>
      <c r="AW1510" s="14" t="s">
        <v>37</v>
      </c>
      <c r="AX1510" s="14" t="s">
        <v>76</v>
      </c>
      <c r="AY1510" s="233" t="s">
        <v>236</v>
      </c>
    </row>
    <row r="1511" spans="1:65" s="14" customFormat="1" ht="10.199999999999999">
      <c r="B1511" s="223"/>
      <c r="C1511" s="224"/>
      <c r="D1511" s="209" t="s">
        <v>247</v>
      </c>
      <c r="E1511" s="225" t="s">
        <v>20</v>
      </c>
      <c r="F1511" s="226" t="s">
        <v>1642</v>
      </c>
      <c r="G1511" s="224"/>
      <c r="H1511" s="227">
        <v>3.4</v>
      </c>
      <c r="I1511" s="228"/>
      <c r="J1511" s="224"/>
      <c r="K1511" s="224"/>
      <c r="L1511" s="229"/>
      <c r="M1511" s="230"/>
      <c r="N1511" s="231"/>
      <c r="O1511" s="231"/>
      <c r="P1511" s="231"/>
      <c r="Q1511" s="231"/>
      <c r="R1511" s="231"/>
      <c r="S1511" s="231"/>
      <c r="T1511" s="232"/>
      <c r="AT1511" s="233" t="s">
        <v>247</v>
      </c>
      <c r="AU1511" s="233" t="s">
        <v>83</v>
      </c>
      <c r="AV1511" s="14" t="s">
        <v>83</v>
      </c>
      <c r="AW1511" s="14" t="s">
        <v>37</v>
      </c>
      <c r="AX1511" s="14" t="s">
        <v>76</v>
      </c>
      <c r="AY1511" s="233" t="s">
        <v>236</v>
      </c>
    </row>
    <row r="1512" spans="1:65" s="13" customFormat="1" ht="10.199999999999999">
      <c r="B1512" s="213"/>
      <c r="C1512" s="214"/>
      <c r="D1512" s="209" t="s">
        <v>247</v>
      </c>
      <c r="E1512" s="215" t="s">
        <v>20</v>
      </c>
      <c r="F1512" s="216" t="s">
        <v>1130</v>
      </c>
      <c r="G1512" s="214"/>
      <c r="H1512" s="215" t="s">
        <v>20</v>
      </c>
      <c r="I1512" s="217"/>
      <c r="J1512" s="214"/>
      <c r="K1512" s="214"/>
      <c r="L1512" s="218"/>
      <c r="M1512" s="219"/>
      <c r="N1512" s="220"/>
      <c r="O1512" s="220"/>
      <c r="P1512" s="220"/>
      <c r="Q1512" s="220"/>
      <c r="R1512" s="220"/>
      <c r="S1512" s="220"/>
      <c r="T1512" s="221"/>
      <c r="AT1512" s="222" t="s">
        <v>247</v>
      </c>
      <c r="AU1512" s="222" t="s">
        <v>83</v>
      </c>
      <c r="AV1512" s="13" t="s">
        <v>22</v>
      </c>
      <c r="AW1512" s="13" t="s">
        <v>37</v>
      </c>
      <c r="AX1512" s="13" t="s">
        <v>76</v>
      </c>
      <c r="AY1512" s="222" t="s">
        <v>236</v>
      </c>
    </row>
    <row r="1513" spans="1:65" s="14" customFormat="1" ht="10.199999999999999">
      <c r="B1513" s="223"/>
      <c r="C1513" s="224"/>
      <c r="D1513" s="209" t="s">
        <v>247</v>
      </c>
      <c r="E1513" s="225" t="s">
        <v>20</v>
      </c>
      <c r="F1513" s="226" t="s">
        <v>1643</v>
      </c>
      <c r="G1513" s="224"/>
      <c r="H1513" s="227">
        <v>0.27600000000000002</v>
      </c>
      <c r="I1513" s="228"/>
      <c r="J1513" s="224"/>
      <c r="K1513" s="224"/>
      <c r="L1513" s="229"/>
      <c r="M1513" s="230"/>
      <c r="N1513" s="231"/>
      <c r="O1513" s="231"/>
      <c r="P1513" s="231"/>
      <c r="Q1513" s="231"/>
      <c r="R1513" s="231"/>
      <c r="S1513" s="231"/>
      <c r="T1513" s="232"/>
      <c r="AT1513" s="233" t="s">
        <v>247</v>
      </c>
      <c r="AU1513" s="233" t="s">
        <v>83</v>
      </c>
      <c r="AV1513" s="14" t="s">
        <v>83</v>
      </c>
      <c r="AW1513" s="14" t="s">
        <v>37</v>
      </c>
      <c r="AX1513" s="14" t="s">
        <v>76</v>
      </c>
      <c r="AY1513" s="233" t="s">
        <v>236</v>
      </c>
    </row>
    <row r="1514" spans="1:65" s="14" customFormat="1" ht="10.199999999999999">
      <c r="B1514" s="223"/>
      <c r="C1514" s="224"/>
      <c r="D1514" s="209" t="s">
        <v>247</v>
      </c>
      <c r="E1514" s="225" t="s">
        <v>20</v>
      </c>
      <c r="F1514" s="226" t="s">
        <v>1644</v>
      </c>
      <c r="G1514" s="224"/>
      <c r="H1514" s="227">
        <v>2.4</v>
      </c>
      <c r="I1514" s="228"/>
      <c r="J1514" s="224"/>
      <c r="K1514" s="224"/>
      <c r="L1514" s="229"/>
      <c r="M1514" s="230"/>
      <c r="N1514" s="231"/>
      <c r="O1514" s="231"/>
      <c r="P1514" s="231"/>
      <c r="Q1514" s="231"/>
      <c r="R1514" s="231"/>
      <c r="S1514" s="231"/>
      <c r="T1514" s="232"/>
      <c r="AT1514" s="233" t="s">
        <v>247</v>
      </c>
      <c r="AU1514" s="233" t="s">
        <v>83</v>
      </c>
      <c r="AV1514" s="14" t="s">
        <v>83</v>
      </c>
      <c r="AW1514" s="14" t="s">
        <v>37</v>
      </c>
      <c r="AX1514" s="14" t="s">
        <v>76</v>
      </c>
      <c r="AY1514" s="233" t="s">
        <v>236</v>
      </c>
    </row>
    <row r="1515" spans="1:65" s="16" customFormat="1" ht="10.199999999999999">
      <c r="B1515" s="245"/>
      <c r="C1515" s="246"/>
      <c r="D1515" s="209" t="s">
        <v>247</v>
      </c>
      <c r="E1515" s="247" t="s">
        <v>20</v>
      </c>
      <c r="F1515" s="248" t="s">
        <v>309</v>
      </c>
      <c r="G1515" s="246"/>
      <c r="H1515" s="249">
        <v>17.186</v>
      </c>
      <c r="I1515" s="250"/>
      <c r="J1515" s="246"/>
      <c r="K1515" s="246"/>
      <c r="L1515" s="251"/>
      <c r="M1515" s="252"/>
      <c r="N1515" s="253"/>
      <c r="O1515" s="253"/>
      <c r="P1515" s="253"/>
      <c r="Q1515" s="253"/>
      <c r="R1515" s="253"/>
      <c r="S1515" s="253"/>
      <c r="T1515" s="254"/>
      <c r="AT1515" s="255" t="s">
        <v>247</v>
      </c>
      <c r="AU1515" s="255" t="s">
        <v>83</v>
      </c>
      <c r="AV1515" s="16" t="s">
        <v>243</v>
      </c>
      <c r="AW1515" s="16" t="s">
        <v>37</v>
      </c>
      <c r="AX1515" s="16" t="s">
        <v>22</v>
      </c>
      <c r="AY1515" s="255" t="s">
        <v>236</v>
      </c>
    </row>
    <row r="1516" spans="1:65" s="2" customFormat="1" ht="22.8">
      <c r="A1516" s="36"/>
      <c r="B1516" s="37"/>
      <c r="C1516" s="196" t="s">
        <v>1645</v>
      </c>
      <c r="D1516" s="196" t="s">
        <v>238</v>
      </c>
      <c r="E1516" s="197" t="s">
        <v>1646</v>
      </c>
      <c r="F1516" s="198" t="s">
        <v>1647</v>
      </c>
      <c r="G1516" s="199" t="s">
        <v>266</v>
      </c>
      <c r="H1516" s="200">
        <v>0.185</v>
      </c>
      <c r="I1516" s="201"/>
      <c r="J1516" s="202">
        <f>ROUND(I1516*H1516,2)</f>
        <v>0</v>
      </c>
      <c r="K1516" s="198" t="s">
        <v>242</v>
      </c>
      <c r="L1516" s="41"/>
      <c r="M1516" s="203" t="s">
        <v>20</v>
      </c>
      <c r="N1516" s="204" t="s">
        <v>47</v>
      </c>
      <c r="O1516" s="66"/>
      <c r="P1516" s="205">
        <f>O1516*H1516</f>
        <v>0</v>
      </c>
      <c r="Q1516" s="205">
        <v>0</v>
      </c>
      <c r="R1516" s="205">
        <f>Q1516*H1516</f>
        <v>0</v>
      </c>
      <c r="S1516" s="205">
        <v>0</v>
      </c>
      <c r="T1516" s="206">
        <f>S1516*H1516</f>
        <v>0</v>
      </c>
      <c r="U1516" s="36"/>
      <c r="V1516" s="36"/>
      <c r="W1516" s="36"/>
      <c r="X1516" s="36"/>
      <c r="Y1516" s="36"/>
      <c r="Z1516" s="36"/>
      <c r="AA1516" s="36"/>
      <c r="AB1516" s="36"/>
      <c r="AC1516" s="36"/>
      <c r="AD1516" s="36"/>
      <c r="AE1516" s="36"/>
      <c r="AR1516" s="207" t="s">
        <v>336</v>
      </c>
      <c r="AT1516" s="207" t="s">
        <v>238</v>
      </c>
      <c r="AU1516" s="207" t="s">
        <v>83</v>
      </c>
      <c r="AY1516" s="19" t="s">
        <v>236</v>
      </c>
      <c r="BE1516" s="208">
        <f>IF(N1516="základní",J1516,0)</f>
        <v>0</v>
      </c>
      <c r="BF1516" s="208">
        <f>IF(N1516="snížená",J1516,0)</f>
        <v>0</v>
      </c>
      <c r="BG1516" s="208">
        <f>IF(N1516="zákl. přenesená",J1516,0)</f>
        <v>0</v>
      </c>
      <c r="BH1516" s="208">
        <f>IF(N1516="sníž. přenesená",J1516,0)</f>
        <v>0</v>
      </c>
      <c r="BI1516" s="208">
        <f>IF(N1516="nulová",J1516,0)</f>
        <v>0</v>
      </c>
      <c r="BJ1516" s="19" t="s">
        <v>22</v>
      </c>
      <c r="BK1516" s="208">
        <f>ROUND(I1516*H1516,2)</f>
        <v>0</v>
      </c>
      <c r="BL1516" s="19" t="s">
        <v>336</v>
      </c>
      <c r="BM1516" s="207" t="s">
        <v>1648</v>
      </c>
    </row>
    <row r="1517" spans="1:65" s="2" customFormat="1" ht="96">
      <c r="A1517" s="36"/>
      <c r="B1517" s="37"/>
      <c r="C1517" s="38"/>
      <c r="D1517" s="209" t="s">
        <v>245</v>
      </c>
      <c r="E1517" s="38"/>
      <c r="F1517" s="210" t="s">
        <v>1649</v>
      </c>
      <c r="G1517" s="38"/>
      <c r="H1517" s="38"/>
      <c r="I1517" s="118"/>
      <c r="J1517" s="38"/>
      <c r="K1517" s="38"/>
      <c r="L1517" s="41"/>
      <c r="M1517" s="211"/>
      <c r="N1517" s="212"/>
      <c r="O1517" s="66"/>
      <c r="P1517" s="66"/>
      <c r="Q1517" s="66"/>
      <c r="R1517" s="66"/>
      <c r="S1517" s="66"/>
      <c r="T1517" s="67"/>
      <c r="U1517" s="36"/>
      <c r="V1517" s="36"/>
      <c r="W1517" s="36"/>
      <c r="X1517" s="36"/>
      <c r="Y1517" s="36"/>
      <c r="Z1517" s="36"/>
      <c r="AA1517" s="36"/>
      <c r="AB1517" s="36"/>
      <c r="AC1517" s="36"/>
      <c r="AD1517" s="36"/>
      <c r="AE1517" s="36"/>
      <c r="AT1517" s="19" t="s">
        <v>245</v>
      </c>
      <c r="AU1517" s="19" t="s">
        <v>83</v>
      </c>
    </row>
    <row r="1518" spans="1:65" s="12" customFormat="1" ht="13.2">
      <c r="B1518" s="180"/>
      <c r="C1518" s="181"/>
      <c r="D1518" s="182" t="s">
        <v>75</v>
      </c>
      <c r="E1518" s="194" t="s">
        <v>1650</v>
      </c>
      <c r="F1518" s="194" t="s">
        <v>1651</v>
      </c>
      <c r="G1518" s="181"/>
      <c r="H1518" s="181"/>
      <c r="I1518" s="184"/>
      <c r="J1518" s="195">
        <f>BK1518</f>
        <v>0</v>
      </c>
      <c r="K1518" s="181"/>
      <c r="L1518" s="186"/>
      <c r="M1518" s="187"/>
      <c r="N1518" s="188"/>
      <c r="O1518" s="188"/>
      <c r="P1518" s="189">
        <f>SUM(P1519:P1568)</f>
        <v>0</v>
      </c>
      <c r="Q1518" s="188"/>
      <c r="R1518" s="189">
        <f>SUM(R1519:R1568)</f>
        <v>0.79494562499999999</v>
      </c>
      <c r="S1518" s="188"/>
      <c r="T1518" s="190">
        <f>SUM(T1519:T1568)</f>
        <v>0</v>
      </c>
      <c r="AR1518" s="191" t="s">
        <v>83</v>
      </c>
      <c r="AT1518" s="192" t="s">
        <v>75</v>
      </c>
      <c r="AU1518" s="192" t="s">
        <v>22</v>
      </c>
      <c r="AY1518" s="191" t="s">
        <v>236</v>
      </c>
      <c r="BK1518" s="193">
        <f>SUM(BK1519:BK1568)</f>
        <v>0</v>
      </c>
    </row>
    <row r="1519" spans="1:65" s="2" customFormat="1" ht="22.8">
      <c r="A1519" s="36"/>
      <c r="B1519" s="37"/>
      <c r="C1519" s="196" t="s">
        <v>1652</v>
      </c>
      <c r="D1519" s="196" t="s">
        <v>238</v>
      </c>
      <c r="E1519" s="197" t="s">
        <v>1653</v>
      </c>
      <c r="F1519" s="198" t="s">
        <v>1654</v>
      </c>
      <c r="G1519" s="199" t="s">
        <v>290</v>
      </c>
      <c r="H1519" s="200">
        <v>38</v>
      </c>
      <c r="I1519" s="201"/>
      <c r="J1519" s="202">
        <f>ROUND(I1519*H1519,2)</f>
        <v>0</v>
      </c>
      <c r="K1519" s="198" t="s">
        <v>242</v>
      </c>
      <c r="L1519" s="41"/>
      <c r="M1519" s="203" t="s">
        <v>20</v>
      </c>
      <c r="N1519" s="204" t="s">
        <v>47</v>
      </c>
      <c r="O1519" s="66"/>
      <c r="P1519" s="205">
        <f>O1519*H1519</f>
        <v>0</v>
      </c>
      <c r="Q1519" s="205">
        <v>0</v>
      </c>
      <c r="R1519" s="205">
        <f>Q1519*H1519</f>
        <v>0</v>
      </c>
      <c r="S1519" s="205">
        <v>0</v>
      </c>
      <c r="T1519" s="206">
        <f>S1519*H1519</f>
        <v>0</v>
      </c>
      <c r="U1519" s="36"/>
      <c r="V1519" s="36"/>
      <c r="W1519" s="36"/>
      <c r="X1519" s="36"/>
      <c r="Y1519" s="36"/>
      <c r="Z1519" s="36"/>
      <c r="AA1519" s="36"/>
      <c r="AB1519" s="36"/>
      <c r="AC1519" s="36"/>
      <c r="AD1519" s="36"/>
      <c r="AE1519" s="36"/>
      <c r="AR1519" s="207" t="s">
        <v>336</v>
      </c>
      <c r="AT1519" s="207" t="s">
        <v>238</v>
      </c>
      <c r="AU1519" s="207" t="s">
        <v>83</v>
      </c>
      <c r="AY1519" s="19" t="s">
        <v>236</v>
      </c>
      <c r="BE1519" s="208">
        <f>IF(N1519="základní",J1519,0)</f>
        <v>0</v>
      </c>
      <c r="BF1519" s="208">
        <f>IF(N1519="snížená",J1519,0)</f>
        <v>0</v>
      </c>
      <c r="BG1519" s="208">
        <f>IF(N1519="zákl. přenesená",J1519,0)</f>
        <v>0</v>
      </c>
      <c r="BH1519" s="208">
        <f>IF(N1519="sníž. přenesená",J1519,0)</f>
        <v>0</v>
      </c>
      <c r="BI1519" s="208">
        <f>IF(N1519="nulová",J1519,0)</f>
        <v>0</v>
      </c>
      <c r="BJ1519" s="19" t="s">
        <v>22</v>
      </c>
      <c r="BK1519" s="208">
        <f>ROUND(I1519*H1519,2)</f>
        <v>0</v>
      </c>
      <c r="BL1519" s="19" t="s">
        <v>336</v>
      </c>
      <c r="BM1519" s="207" t="s">
        <v>1655</v>
      </c>
    </row>
    <row r="1520" spans="1:65" s="2" customFormat="1" ht="105.6">
      <c r="A1520" s="36"/>
      <c r="B1520" s="37"/>
      <c r="C1520" s="38"/>
      <c r="D1520" s="209" t="s">
        <v>245</v>
      </c>
      <c r="E1520" s="38"/>
      <c r="F1520" s="210" t="s">
        <v>1656</v>
      </c>
      <c r="G1520" s="38"/>
      <c r="H1520" s="38"/>
      <c r="I1520" s="118"/>
      <c r="J1520" s="38"/>
      <c r="K1520" s="38"/>
      <c r="L1520" s="41"/>
      <c r="M1520" s="211"/>
      <c r="N1520" s="212"/>
      <c r="O1520" s="66"/>
      <c r="P1520" s="66"/>
      <c r="Q1520" s="66"/>
      <c r="R1520" s="66"/>
      <c r="S1520" s="66"/>
      <c r="T1520" s="67"/>
      <c r="U1520" s="36"/>
      <c r="V1520" s="36"/>
      <c r="W1520" s="36"/>
      <c r="X1520" s="36"/>
      <c r="Y1520" s="36"/>
      <c r="Z1520" s="36"/>
      <c r="AA1520" s="36"/>
      <c r="AB1520" s="36"/>
      <c r="AC1520" s="36"/>
      <c r="AD1520" s="36"/>
      <c r="AE1520" s="36"/>
      <c r="AT1520" s="19" t="s">
        <v>245</v>
      </c>
      <c r="AU1520" s="19" t="s">
        <v>83</v>
      </c>
    </row>
    <row r="1521" spans="1:65" s="13" customFormat="1" ht="10.199999999999999">
      <c r="B1521" s="213"/>
      <c r="C1521" s="214"/>
      <c r="D1521" s="209" t="s">
        <v>247</v>
      </c>
      <c r="E1521" s="215" t="s">
        <v>20</v>
      </c>
      <c r="F1521" s="216" t="s">
        <v>1657</v>
      </c>
      <c r="G1521" s="214"/>
      <c r="H1521" s="215" t="s">
        <v>20</v>
      </c>
      <c r="I1521" s="217"/>
      <c r="J1521" s="214"/>
      <c r="K1521" s="214"/>
      <c r="L1521" s="218"/>
      <c r="M1521" s="219"/>
      <c r="N1521" s="220"/>
      <c r="O1521" s="220"/>
      <c r="P1521" s="220"/>
      <c r="Q1521" s="220"/>
      <c r="R1521" s="220"/>
      <c r="S1521" s="220"/>
      <c r="T1521" s="221"/>
      <c r="AT1521" s="222" t="s">
        <v>247</v>
      </c>
      <c r="AU1521" s="222" t="s">
        <v>83</v>
      </c>
      <c r="AV1521" s="13" t="s">
        <v>22</v>
      </c>
      <c r="AW1521" s="13" t="s">
        <v>37</v>
      </c>
      <c r="AX1521" s="13" t="s">
        <v>76</v>
      </c>
      <c r="AY1521" s="222" t="s">
        <v>236</v>
      </c>
    </row>
    <row r="1522" spans="1:65" s="14" customFormat="1" ht="10.199999999999999">
      <c r="B1522" s="223"/>
      <c r="C1522" s="224"/>
      <c r="D1522" s="209" t="s">
        <v>247</v>
      </c>
      <c r="E1522" s="225" t="s">
        <v>20</v>
      </c>
      <c r="F1522" s="226" t="s">
        <v>1658</v>
      </c>
      <c r="G1522" s="224"/>
      <c r="H1522" s="227">
        <v>19</v>
      </c>
      <c r="I1522" s="228"/>
      <c r="J1522" s="224"/>
      <c r="K1522" s="224"/>
      <c r="L1522" s="229"/>
      <c r="M1522" s="230"/>
      <c r="N1522" s="231"/>
      <c r="O1522" s="231"/>
      <c r="P1522" s="231"/>
      <c r="Q1522" s="231"/>
      <c r="R1522" s="231"/>
      <c r="S1522" s="231"/>
      <c r="T1522" s="232"/>
      <c r="AT1522" s="233" t="s">
        <v>247</v>
      </c>
      <c r="AU1522" s="233" t="s">
        <v>83</v>
      </c>
      <c r="AV1522" s="14" t="s">
        <v>83</v>
      </c>
      <c r="AW1522" s="14" t="s">
        <v>37</v>
      </c>
      <c r="AX1522" s="14" t="s">
        <v>76</v>
      </c>
      <c r="AY1522" s="233" t="s">
        <v>236</v>
      </c>
    </row>
    <row r="1523" spans="1:65" s="13" customFormat="1" ht="10.199999999999999">
      <c r="B1523" s="213"/>
      <c r="C1523" s="214"/>
      <c r="D1523" s="209" t="s">
        <v>247</v>
      </c>
      <c r="E1523" s="215" t="s">
        <v>20</v>
      </c>
      <c r="F1523" s="216" t="s">
        <v>1659</v>
      </c>
      <c r="G1523" s="214"/>
      <c r="H1523" s="215" t="s">
        <v>20</v>
      </c>
      <c r="I1523" s="217"/>
      <c r="J1523" s="214"/>
      <c r="K1523" s="214"/>
      <c r="L1523" s="218"/>
      <c r="M1523" s="219"/>
      <c r="N1523" s="220"/>
      <c r="O1523" s="220"/>
      <c r="P1523" s="220"/>
      <c r="Q1523" s="220"/>
      <c r="R1523" s="220"/>
      <c r="S1523" s="220"/>
      <c r="T1523" s="221"/>
      <c r="AT1523" s="222" t="s">
        <v>247</v>
      </c>
      <c r="AU1523" s="222" t="s">
        <v>83</v>
      </c>
      <c r="AV1523" s="13" t="s">
        <v>22</v>
      </c>
      <c r="AW1523" s="13" t="s">
        <v>37</v>
      </c>
      <c r="AX1523" s="13" t="s">
        <v>76</v>
      </c>
      <c r="AY1523" s="222" t="s">
        <v>236</v>
      </c>
    </row>
    <row r="1524" spans="1:65" s="14" customFormat="1" ht="10.199999999999999">
      <c r="B1524" s="223"/>
      <c r="C1524" s="224"/>
      <c r="D1524" s="209" t="s">
        <v>247</v>
      </c>
      <c r="E1524" s="225" t="s">
        <v>20</v>
      </c>
      <c r="F1524" s="226" t="s">
        <v>1660</v>
      </c>
      <c r="G1524" s="224"/>
      <c r="H1524" s="227">
        <v>4</v>
      </c>
      <c r="I1524" s="228"/>
      <c r="J1524" s="224"/>
      <c r="K1524" s="224"/>
      <c r="L1524" s="229"/>
      <c r="M1524" s="230"/>
      <c r="N1524" s="231"/>
      <c r="O1524" s="231"/>
      <c r="P1524" s="231"/>
      <c r="Q1524" s="231"/>
      <c r="R1524" s="231"/>
      <c r="S1524" s="231"/>
      <c r="T1524" s="232"/>
      <c r="AT1524" s="233" t="s">
        <v>247</v>
      </c>
      <c r="AU1524" s="233" t="s">
        <v>83</v>
      </c>
      <c r="AV1524" s="14" t="s">
        <v>83</v>
      </c>
      <c r="AW1524" s="14" t="s">
        <v>37</v>
      </c>
      <c r="AX1524" s="14" t="s">
        <v>76</v>
      </c>
      <c r="AY1524" s="233" t="s">
        <v>236</v>
      </c>
    </row>
    <row r="1525" spans="1:65" s="13" customFormat="1" ht="10.199999999999999">
      <c r="B1525" s="213"/>
      <c r="C1525" s="214"/>
      <c r="D1525" s="209" t="s">
        <v>247</v>
      </c>
      <c r="E1525" s="215" t="s">
        <v>20</v>
      </c>
      <c r="F1525" s="216" t="s">
        <v>1661</v>
      </c>
      <c r="G1525" s="214"/>
      <c r="H1525" s="215" t="s">
        <v>20</v>
      </c>
      <c r="I1525" s="217"/>
      <c r="J1525" s="214"/>
      <c r="K1525" s="214"/>
      <c r="L1525" s="218"/>
      <c r="M1525" s="219"/>
      <c r="N1525" s="220"/>
      <c r="O1525" s="220"/>
      <c r="P1525" s="220"/>
      <c r="Q1525" s="220"/>
      <c r="R1525" s="220"/>
      <c r="S1525" s="220"/>
      <c r="T1525" s="221"/>
      <c r="AT1525" s="222" t="s">
        <v>247</v>
      </c>
      <c r="AU1525" s="222" t="s">
        <v>83</v>
      </c>
      <c r="AV1525" s="13" t="s">
        <v>22</v>
      </c>
      <c r="AW1525" s="13" t="s">
        <v>37</v>
      </c>
      <c r="AX1525" s="13" t="s">
        <v>76</v>
      </c>
      <c r="AY1525" s="222" t="s">
        <v>236</v>
      </c>
    </row>
    <row r="1526" spans="1:65" s="14" customFormat="1" ht="10.199999999999999">
      <c r="B1526" s="223"/>
      <c r="C1526" s="224"/>
      <c r="D1526" s="209" t="s">
        <v>247</v>
      </c>
      <c r="E1526" s="225" t="s">
        <v>20</v>
      </c>
      <c r="F1526" s="226" t="s">
        <v>1662</v>
      </c>
      <c r="G1526" s="224"/>
      <c r="H1526" s="227">
        <v>15</v>
      </c>
      <c r="I1526" s="228"/>
      <c r="J1526" s="224"/>
      <c r="K1526" s="224"/>
      <c r="L1526" s="229"/>
      <c r="M1526" s="230"/>
      <c r="N1526" s="231"/>
      <c r="O1526" s="231"/>
      <c r="P1526" s="231"/>
      <c r="Q1526" s="231"/>
      <c r="R1526" s="231"/>
      <c r="S1526" s="231"/>
      <c r="T1526" s="232"/>
      <c r="AT1526" s="233" t="s">
        <v>247</v>
      </c>
      <c r="AU1526" s="233" t="s">
        <v>83</v>
      </c>
      <c r="AV1526" s="14" t="s">
        <v>83</v>
      </c>
      <c r="AW1526" s="14" t="s">
        <v>37</v>
      </c>
      <c r="AX1526" s="14" t="s">
        <v>76</v>
      </c>
      <c r="AY1526" s="233" t="s">
        <v>236</v>
      </c>
    </row>
    <row r="1527" spans="1:65" s="16" customFormat="1" ht="10.199999999999999">
      <c r="B1527" s="245"/>
      <c r="C1527" s="246"/>
      <c r="D1527" s="209" t="s">
        <v>247</v>
      </c>
      <c r="E1527" s="247" t="s">
        <v>20</v>
      </c>
      <c r="F1527" s="248" t="s">
        <v>309</v>
      </c>
      <c r="G1527" s="246"/>
      <c r="H1527" s="249">
        <v>38</v>
      </c>
      <c r="I1527" s="250"/>
      <c r="J1527" s="246"/>
      <c r="K1527" s="246"/>
      <c r="L1527" s="251"/>
      <c r="M1527" s="252"/>
      <c r="N1527" s="253"/>
      <c r="O1527" s="253"/>
      <c r="P1527" s="253"/>
      <c r="Q1527" s="253"/>
      <c r="R1527" s="253"/>
      <c r="S1527" s="253"/>
      <c r="T1527" s="254"/>
      <c r="AT1527" s="255" t="s">
        <v>247</v>
      </c>
      <c r="AU1527" s="255" t="s">
        <v>83</v>
      </c>
      <c r="AV1527" s="16" t="s">
        <v>243</v>
      </c>
      <c r="AW1527" s="16" t="s">
        <v>37</v>
      </c>
      <c r="AX1527" s="16" t="s">
        <v>22</v>
      </c>
      <c r="AY1527" s="255" t="s">
        <v>236</v>
      </c>
    </row>
    <row r="1528" spans="1:65" s="2" customFormat="1" ht="22.8">
      <c r="A1528" s="36"/>
      <c r="B1528" s="37"/>
      <c r="C1528" s="256" t="s">
        <v>1663</v>
      </c>
      <c r="D1528" s="256" t="s">
        <v>482</v>
      </c>
      <c r="E1528" s="257" t="s">
        <v>1664</v>
      </c>
      <c r="F1528" s="258" t="s">
        <v>1665</v>
      </c>
      <c r="G1528" s="259" t="s">
        <v>290</v>
      </c>
      <c r="H1528" s="260">
        <v>19</v>
      </c>
      <c r="I1528" s="261"/>
      <c r="J1528" s="262">
        <f>ROUND(I1528*H1528,2)</f>
        <v>0</v>
      </c>
      <c r="K1528" s="258" t="s">
        <v>20</v>
      </c>
      <c r="L1528" s="263"/>
      <c r="M1528" s="264" t="s">
        <v>20</v>
      </c>
      <c r="N1528" s="265" t="s">
        <v>47</v>
      </c>
      <c r="O1528" s="66"/>
      <c r="P1528" s="205">
        <f>O1528*H1528</f>
        <v>0</v>
      </c>
      <c r="Q1528" s="205">
        <v>1.7999999999999999E-2</v>
      </c>
      <c r="R1528" s="205">
        <f>Q1528*H1528</f>
        <v>0.34199999999999997</v>
      </c>
      <c r="S1528" s="205">
        <v>0</v>
      </c>
      <c r="T1528" s="206">
        <f>S1528*H1528</f>
        <v>0</v>
      </c>
      <c r="U1528" s="36"/>
      <c r="V1528" s="36"/>
      <c r="W1528" s="36"/>
      <c r="X1528" s="36"/>
      <c r="Y1528" s="36"/>
      <c r="Z1528" s="36"/>
      <c r="AA1528" s="36"/>
      <c r="AB1528" s="36"/>
      <c r="AC1528" s="36"/>
      <c r="AD1528" s="36"/>
      <c r="AE1528" s="36"/>
      <c r="AR1528" s="207" t="s">
        <v>455</v>
      </c>
      <c r="AT1528" s="207" t="s">
        <v>482</v>
      </c>
      <c r="AU1528" s="207" t="s">
        <v>83</v>
      </c>
      <c r="AY1528" s="19" t="s">
        <v>236</v>
      </c>
      <c r="BE1528" s="208">
        <f>IF(N1528="základní",J1528,0)</f>
        <v>0</v>
      </c>
      <c r="BF1528" s="208">
        <f>IF(N1528="snížená",J1528,0)</f>
        <v>0</v>
      </c>
      <c r="BG1528" s="208">
        <f>IF(N1528="zákl. přenesená",J1528,0)</f>
        <v>0</v>
      </c>
      <c r="BH1528" s="208">
        <f>IF(N1528="sníž. přenesená",J1528,0)</f>
        <v>0</v>
      </c>
      <c r="BI1528" s="208">
        <f>IF(N1528="nulová",J1528,0)</f>
        <v>0</v>
      </c>
      <c r="BJ1528" s="19" t="s">
        <v>22</v>
      </c>
      <c r="BK1528" s="208">
        <f>ROUND(I1528*H1528,2)</f>
        <v>0</v>
      </c>
      <c r="BL1528" s="19" t="s">
        <v>336</v>
      </c>
      <c r="BM1528" s="207" t="s">
        <v>1666</v>
      </c>
    </row>
    <row r="1529" spans="1:65" s="2" customFormat="1" ht="22.8">
      <c r="A1529" s="36"/>
      <c r="B1529" s="37"/>
      <c r="C1529" s="256" t="s">
        <v>1667</v>
      </c>
      <c r="D1529" s="256" t="s">
        <v>482</v>
      </c>
      <c r="E1529" s="257" t="s">
        <v>1668</v>
      </c>
      <c r="F1529" s="258" t="s">
        <v>1669</v>
      </c>
      <c r="G1529" s="259" t="s">
        <v>290</v>
      </c>
      <c r="H1529" s="260">
        <v>4</v>
      </c>
      <c r="I1529" s="261"/>
      <c r="J1529" s="262">
        <f>ROUND(I1529*H1529,2)</f>
        <v>0</v>
      </c>
      <c r="K1529" s="258" t="s">
        <v>20</v>
      </c>
      <c r="L1529" s="263"/>
      <c r="M1529" s="264" t="s">
        <v>20</v>
      </c>
      <c r="N1529" s="265" t="s">
        <v>47</v>
      </c>
      <c r="O1529" s="66"/>
      <c r="P1529" s="205">
        <f>O1529*H1529</f>
        <v>0</v>
      </c>
      <c r="Q1529" s="205">
        <v>1.7999999999999999E-2</v>
      </c>
      <c r="R1529" s="205">
        <f>Q1529*H1529</f>
        <v>7.1999999999999995E-2</v>
      </c>
      <c r="S1529" s="205">
        <v>0</v>
      </c>
      <c r="T1529" s="206">
        <f>S1529*H1529</f>
        <v>0</v>
      </c>
      <c r="U1529" s="36"/>
      <c r="V1529" s="36"/>
      <c r="W1529" s="36"/>
      <c r="X1529" s="36"/>
      <c r="Y1529" s="36"/>
      <c r="Z1529" s="36"/>
      <c r="AA1529" s="36"/>
      <c r="AB1529" s="36"/>
      <c r="AC1529" s="36"/>
      <c r="AD1529" s="36"/>
      <c r="AE1529" s="36"/>
      <c r="AR1529" s="207" t="s">
        <v>455</v>
      </c>
      <c r="AT1529" s="207" t="s">
        <v>482</v>
      </c>
      <c r="AU1529" s="207" t="s">
        <v>83</v>
      </c>
      <c r="AY1529" s="19" t="s">
        <v>236</v>
      </c>
      <c r="BE1529" s="208">
        <f>IF(N1529="základní",J1529,0)</f>
        <v>0</v>
      </c>
      <c r="BF1529" s="208">
        <f>IF(N1529="snížená",J1529,0)</f>
        <v>0</v>
      </c>
      <c r="BG1529" s="208">
        <f>IF(N1529="zákl. přenesená",J1529,0)</f>
        <v>0</v>
      </c>
      <c r="BH1529" s="208">
        <f>IF(N1529="sníž. přenesená",J1529,0)</f>
        <v>0</v>
      </c>
      <c r="BI1529" s="208">
        <f>IF(N1529="nulová",J1529,0)</f>
        <v>0</v>
      </c>
      <c r="BJ1529" s="19" t="s">
        <v>22</v>
      </c>
      <c r="BK1529" s="208">
        <f>ROUND(I1529*H1529,2)</f>
        <v>0</v>
      </c>
      <c r="BL1529" s="19" t="s">
        <v>336</v>
      </c>
      <c r="BM1529" s="207" t="s">
        <v>1670</v>
      </c>
    </row>
    <row r="1530" spans="1:65" s="2" customFormat="1" ht="22.8">
      <c r="A1530" s="36"/>
      <c r="B1530" s="37"/>
      <c r="C1530" s="256" t="s">
        <v>1671</v>
      </c>
      <c r="D1530" s="256" t="s">
        <v>482</v>
      </c>
      <c r="E1530" s="257" t="s">
        <v>1672</v>
      </c>
      <c r="F1530" s="258" t="s">
        <v>1673</v>
      </c>
      <c r="G1530" s="259" t="s">
        <v>290</v>
      </c>
      <c r="H1530" s="260">
        <v>15</v>
      </c>
      <c r="I1530" s="261"/>
      <c r="J1530" s="262">
        <f>ROUND(I1530*H1530,2)</f>
        <v>0</v>
      </c>
      <c r="K1530" s="258" t="s">
        <v>20</v>
      </c>
      <c r="L1530" s="263"/>
      <c r="M1530" s="264" t="s">
        <v>20</v>
      </c>
      <c r="N1530" s="265" t="s">
        <v>47</v>
      </c>
      <c r="O1530" s="66"/>
      <c r="P1530" s="205">
        <f>O1530*H1530</f>
        <v>0</v>
      </c>
      <c r="Q1530" s="205">
        <v>1.7999999999999999E-2</v>
      </c>
      <c r="R1530" s="205">
        <f>Q1530*H1530</f>
        <v>0.26999999999999996</v>
      </c>
      <c r="S1530" s="205">
        <v>0</v>
      </c>
      <c r="T1530" s="206">
        <f>S1530*H1530</f>
        <v>0</v>
      </c>
      <c r="U1530" s="36"/>
      <c r="V1530" s="36"/>
      <c r="W1530" s="36"/>
      <c r="X1530" s="36"/>
      <c r="Y1530" s="36"/>
      <c r="Z1530" s="36"/>
      <c r="AA1530" s="36"/>
      <c r="AB1530" s="36"/>
      <c r="AC1530" s="36"/>
      <c r="AD1530" s="36"/>
      <c r="AE1530" s="36"/>
      <c r="AR1530" s="207" t="s">
        <v>455</v>
      </c>
      <c r="AT1530" s="207" t="s">
        <v>482</v>
      </c>
      <c r="AU1530" s="207" t="s">
        <v>83</v>
      </c>
      <c r="AY1530" s="19" t="s">
        <v>236</v>
      </c>
      <c r="BE1530" s="208">
        <f>IF(N1530="základní",J1530,0)</f>
        <v>0</v>
      </c>
      <c r="BF1530" s="208">
        <f>IF(N1530="snížená",J1530,0)</f>
        <v>0</v>
      </c>
      <c r="BG1530" s="208">
        <f>IF(N1530="zákl. přenesená",J1530,0)</f>
        <v>0</v>
      </c>
      <c r="BH1530" s="208">
        <f>IF(N1530="sníž. přenesená",J1530,0)</f>
        <v>0</v>
      </c>
      <c r="BI1530" s="208">
        <f>IF(N1530="nulová",J1530,0)</f>
        <v>0</v>
      </c>
      <c r="BJ1530" s="19" t="s">
        <v>22</v>
      </c>
      <c r="BK1530" s="208">
        <f>ROUND(I1530*H1530,2)</f>
        <v>0</v>
      </c>
      <c r="BL1530" s="19" t="s">
        <v>336</v>
      </c>
      <c r="BM1530" s="207" t="s">
        <v>1674</v>
      </c>
    </row>
    <row r="1531" spans="1:65" s="2" customFormat="1" ht="22.8">
      <c r="A1531" s="36"/>
      <c r="B1531" s="37"/>
      <c r="C1531" s="196" t="s">
        <v>1675</v>
      </c>
      <c r="D1531" s="196" t="s">
        <v>238</v>
      </c>
      <c r="E1531" s="197" t="s">
        <v>1676</v>
      </c>
      <c r="F1531" s="198" t="s">
        <v>1677</v>
      </c>
      <c r="G1531" s="199" t="s">
        <v>290</v>
      </c>
      <c r="H1531" s="200">
        <v>17</v>
      </c>
      <c r="I1531" s="201"/>
      <c r="J1531" s="202">
        <f>ROUND(I1531*H1531,2)</f>
        <v>0</v>
      </c>
      <c r="K1531" s="198" t="s">
        <v>242</v>
      </c>
      <c r="L1531" s="41"/>
      <c r="M1531" s="203" t="s">
        <v>20</v>
      </c>
      <c r="N1531" s="204" t="s">
        <v>47</v>
      </c>
      <c r="O1531" s="66"/>
      <c r="P1531" s="205">
        <f>O1531*H1531</f>
        <v>0</v>
      </c>
      <c r="Q1531" s="205">
        <v>0</v>
      </c>
      <c r="R1531" s="205">
        <f>Q1531*H1531</f>
        <v>0</v>
      </c>
      <c r="S1531" s="205">
        <v>0</v>
      </c>
      <c r="T1531" s="206">
        <f>S1531*H1531</f>
        <v>0</v>
      </c>
      <c r="U1531" s="36"/>
      <c r="V1531" s="36"/>
      <c r="W1531" s="36"/>
      <c r="X1531" s="36"/>
      <c r="Y1531" s="36"/>
      <c r="Z1531" s="36"/>
      <c r="AA1531" s="36"/>
      <c r="AB1531" s="36"/>
      <c r="AC1531" s="36"/>
      <c r="AD1531" s="36"/>
      <c r="AE1531" s="36"/>
      <c r="AR1531" s="207" t="s">
        <v>336</v>
      </c>
      <c r="AT1531" s="207" t="s">
        <v>238</v>
      </c>
      <c r="AU1531" s="207" t="s">
        <v>83</v>
      </c>
      <c r="AY1531" s="19" t="s">
        <v>236</v>
      </c>
      <c r="BE1531" s="208">
        <f>IF(N1531="základní",J1531,0)</f>
        <v>0</v>
      </c>
      <c r="BF1531" s="208">
        <f>IF(N1531="snížená",J1531,0)</f>
        <v>0</v>
      </c>
      <c r="BG1531" s="208">
        <f>IF(N1531="zákl. přenesená",J1531,0)</f>
        <v>0</v>
      </c>
      <c r="BH1531" s="208">
        <f>IF(N1531="sníž. přenesená",J1531,0)</f>
        <v>0</v>
      </c>
      <c r="BI1531" s="208">
        <f>IF(N1531="nulová",J1531,0)</f>
        <v>0</v>
      </c>
      <c r="BJ1531" s="19" t="s">
        <v>22</v>
      </c>
      <c r="BK1531" s="208">
        <f>ROUND(I1531*H1531,2)</f>
        <v>0</v>
      </c>
      <c r="BL1531" s="19" t="s">
        <v>336</v>
      </c>
      <c r="BM1531" s="207" t="s">
        <v>1678</v>
      </c>
    </row>
    <row r="1532" spans="1:65" s="2" customFormat="1" ht="105.6">
      <c r="A1532" s="36"/>
      <c r="B1532" s="37"/>
      <c r="C1532" s="38"/>
      <c r="D1532" s="209" t="s">
        <v>245</v>
      </c>
      <c r="E1532" s="38"/>
      <c r="F1532" s="210" t="s">
        <v>1656</v>
      </c>
      <c r="G1532" s="38"/>
      <c r="H1532" s="38"/>
      <c r="I1532" s="118"/>
      <c r="J1532" s="38"/>
      <c r="K1532" s="38"/>
      <c r="L1532" s="41"/>
      <c r="M1532" s="211"/>
      <c r="N1532" s="212"/>
      <c r="O1532" s="66"/>
      <c r="P1532" s="66"/>
      <c r="Q1532" s="66"/>
      <c r="R1532" s="66"/>
      <c r="S1532" s="66"/>
      <c r="T1532" s="67"/>
      <c r="U1532" s="36"/>
      <c r="V1532" s="36"/>
      <c r="W1532" s="36"/>
      <c r="X1532" s="36"/>
      <c r="Y1532" s="36"/>
      <c r="Z1532" s="36"/>
      <c r="AA1532" s="36"/>
      <c r="AB1532" s="36"/>
      <c r="AC1532" s="36"/>
      <c r="AD1532" s="36"/>
      <c r="AE1532" s="36"/>
      <c r="AT1532" s="19" t="s">
        <v>245</v>
      </c>
      <c r="AU1532" s="19" t="s">
        <v>83</v>
      </c>
    </row>
    <row r="1533" spans="1:65" s="13" customFormat="1" ht="10.199999999999999">
      <c r="B1533" s="213"/>
      <c r="C1533" s="214"/>
      <c r="D1533" s="209" t="s">
        <v>247</v>
      </c>
      <c r="E1533" s="215" t="s">
        <v>20</v>
      </c>
      <c r="F1533" s="216" t="s">
        <v>1679</v>
      </c>
      <c r="G1533" s="214"/>
      <c r="H1533" s="215" t="s">
        <v>20</v>
      </c>
      <c r="I1533" s="217"/>
      <c r="J1533" s="214"/>
      <c r="K1533" s="214"/>
      <c r="L1533" s="218"/>
      <c r="M1533" s="219"/>
      <c r="N1533" s="220"/>
      <c r="O1533" s="220"/>
      <c r="P1533" s="220"/>
      <c r="Q1533" s="220"/>
      <c r="R1533" s="220"/>
      <c r="S1533" s="220"/>
      <c r="T1533" s="221"/>
      <c r="AT1533" s="222" t="s">
        <v>247</v>
      </c>
      <c r="AU1533" s="222" t="s">
        <v>83</v>
      </c>
      <c r="AV1533" s="13" t="s">
        <v>22</v>
      </c>
      <c r="AW1533" s="13" t="s">
        <v>37</v>
      </c>
      <c r="AX1533" s="13" t="s">
        <v>76</v>
      </c>
      <c r="AY1533" s="222" t="s">
        <v>236</v>
      </c>
    </row>
    <row r="1534" spans="1:65" s="14" customFormat="1" ht="10.199999999999999">
      <c r="B1534" s="223"/>
      <c r="C1534" s="224"/>
      <c r="D1534" s="209" t="s">
        <v>247</v>
      </c>
      <c r="E1534" s="225" t="s">
        <v>20</v>
      </c>
      <c r="F1534" s="226" t="s">
        <v>1680</v>
      </c>
      <c r="G1534" s="224"/>
      <c r="H1534" s="227">
        <v>5</v>
      </c>
      <c r="I1534" s="228"/>
      <c r="J1534" s="224"/>
      <c r="K1534" s="224"/>
      <c r="L1534" s="229"/>
      <c r="M1534" s="230"/>
      <c r="N1534" s="231"/>
      <c r="O1534" s="231"/>
      <c r="P1534" s="231"/>
      <c r="Q1534" s="231"/>
      <c r="R1534" s="231"/>
      <c r="S1534" s="231"/>
      <c r="T1534" s="232"/>
      <c r="AT1534" s="233" t="s">
        <v>247</v>
      </c>
      <c r="AU1534" s="233" t="s">
        <v>83</v>
      </c>
      <c r="AV1534" s="14" t="s">
        <v>83</v>
      </c>
      <c r="AW1534" s="14" t="s">
        <v>37</v>
      </c>
      <c r="AX1534" s="14" t="s">
        <v>76</v>
      </c>
      <c r="AY1534" s="233" t="s">
        <v>236</v>
      </c>
    </row>
    <row r="1535" spans="1:65" s="13" customFormat="1" ht="10.199999999999999">
      <c r="B1535" s="213"/>
      <c r="C1535" s="214"/>
      <c r="D1535" s="209" t="s">
        <v>247</v>
      </c>
      <c r="E1535" s="215" t="s">
        <v>20</v>
      </c>
      <c r="F1535" s="216" t="s">
        <v>1681</v>
      </c>
      <c r="G1535" s="214"/>
      <c r="H1535" s="215" t="s">
        <v>20</v>
      </c>
      <c r="I1535" s="217"/>
      <c r="J1535" s="214"/>
      <c r="K1535" s="214"/>
      <c r="L1535" s="218"/>
      <c r="M1535" s="219"/>
      <c r="N1535" s="220"/>
      <c r="O1535" s="220"/>
      <c r="P1535" s="220"/>
      <c r="Q1535" s="220"/>
      <c r="R1535" s="220"/>
      <c r="S1535" s="220"/>
      <c r="T1535" s="221"/>
      <c r="AT1535" s="222" t="s">
        <v>247</v>
      </c>
      <c r="AU1535" s="222" t="s">
        <v>83</v>
      </c>
      <c r="AV1535" s="13" t="s">
        <v>22</v>
      </c>
      <c r="AW1535" s="13" t="s">
        <v>37</v>
      </c>
      <c r="AX1535" s="13" t="s">
        <v>76</v>
      </c>
      <c r="AY1535" s="222" t="s">
        <v>236</v>
      </c>
    </row>
    <row r="1536" spans="1:65" s="14" customFormat="1" ht="10.199999999999999">
      <c r="B1536" s="223"/>
      <c r="C1536" s="224"/>
      <c r="D1536" s="209" t="s">
        <v>247</v>
      </c>
      <c r="E1536" s="225" t="s">
        <v>20</v>
      </c>
      <c r="F1536" s="226" t="s">
        <v>544</v>
      </c>
      <c r="G1536" s="224"/>
      <c r="H1536" s="227">
        <v>12</v>
      </c>
      <c r="I1536" s="228"/>
      <c r="J1536" s="224"/>
      <c r="K1536" s="224"/>
      <c r="L1536" s="229"/>
      <c r="M1536" s="230"/>
      <c r="N1536" s="231"/>
      <c r="O1536" s="231"/>
      <c r="P1536" s="231"/>
      <c r="Q1536" s="231"/>
      <c r="R1536" s="231"/>
      <c r="S1536" s="231"/>
      <c r="T1536" s="232"/>
      <c r="AT1536" s="233" t="s">
        <v>247</v>
      </c>
      <c r="AU1536" s="233" t="s">
        <v>83</v>
      </c>
      <c r="AV1536" s="14" t="s">
        <v>83</v>
      </c>
      <c r="AW1536" s="14" t="s">
        <v>37</v>
      </c>
      <c r="AX1536" s="14" t="s">
        <v>76</v>
      </c>
      <c r="AY1536" s="233" t="s">
        <v>236</v>
      </c>
    </row>
    <row r="1537" spans="1:65" s="16" customFormat="1" ht="10.199999999999999">
      <c r="B1537" s="245"/>
      <c r="C1537" s="246"/>
      <c r="D1537" s="209" t="s">
        <v>247</v>
      </c>
      <c r="E1537" s="247" t="s">
        <v>20</v>
      </c>
      <c r="F1537" s="248" t="s">
        <v>309</v>
      </c>
      <c r="G1537" s="246"/>
      <c r="H1537" s="249">
        <v>17</v>
      </c>
      <c r="I1537" s="250"/>
      <c r="J1537" s="246"/>
      <c r="K1537" s="246"/>
      <c r="L1537" s="251"/>
      <c r="M1537" s="252"/>
      <c r="N1537" s="253"/>
      <c r="O1537" s="253"/>
      <c r="P1537" s="253"/>
      <c r="Q1537" s="253"/>
      <c r="R1537" s="253"/>
      <c r="S1537" s="253"/>
      <c r="T1537" s="254"/>
      <c r="AT1537" s="255" t="s">
        <v>247</v>
      </c>
      <c r="AU1537" s="255" t="s">
        <v>83</v>
      </c>
      <c r="AV1537" s="16" t="s">
        <v>243</v>
      </c>
      <c r="AW1537" s="16" t="s">
        <v>37</v>
      </c>
      <c r="AX1537" s="16" t="s">
        <v>22</v>
      </c>
      <c r="AY1537" s="255" t="s">
        <v>236</v>
      </c>
    </row>
    <row r="1538" spans="1:65" s="2" customFormat="1" ht="22.8">
      <c r="A1538" s="36"/>
      <c r="B1538" s="37"/>
      <c r="C1538" s="256" t="s">
        <v>1682</v>
      </c>
      <c r="D1538" s="256" t="s">
        <v>482</v>
      </c>
      <c r="E1538" s="257" t="s">
        <v>1683</v>
      </c>
      <c r="F1538" s="258" t="s">
        <v>1684</v>
      </c>
      <c r="G1538" s="259" t="s">
        <v>290</v>
      </c>
      <c r="H1538" s="260">
        <v>5</v>
      </c>
      <c r="I1538" s="261"/>
      <c r="J1538" s="262">
        <f>ROUND(I1538*H1538,2)</f>
        <v>0</v>
      </c>
      <c r="K1538" s="258" t="s">
        <v>20</v>
      </c>
      <c r="L1538" s="263"/>
      <c r="M1538" s="264" t="s">
        <v>20</v>
      </c>
      <c r="N1538" s="265" t="s">
        <v>47</v>
      </c>
      <c r="O1538" s="66"/>
      <c r="P1538" s="205">
        <f>O1538*H1538</f>
        <v>0</v>
      </c>
      <c r="Q1538" s="205">
        <v>0</v>
      </c>
      <c r="R1538" s="205">
        <f>Q1538*H1538</f>
        <v>0</v>
      </c>
      <c r="S1538" s="205">
        <v>0</v>
      </c>
      <c r="T1538" s="206">
        <f>S1538*H1538</f>
        <v>0</v>
      </c>
      <c r="U1538" s="36"/>
      <c r="V1538" s="36"/>
      <c r="W1538" s="36"/>
      <c r="X1538" s="36"/>
      <c r="Y1538" s="36"/>
      <c r="Z1538" s="36"/>
      <c r="AA1538" s="36"/>
      <c r="AB1538" s="36"/>
      <c r="AC1538" s="36"/>
      <c r="AD1538" s="36"/>
      <c r="AE1538" s="36"/>
      <c r="AR1538" s="207" t="s">
        <v>455</v>
      </c>
      <c r="AT1538" s="207" t="s">
        <v>482</v>
      </c>
      <c r="AU1538" s="207" t="s">
        <v>83</v>
      </c>
      <c r="AY1538" s="19" t="s">
        <v>236</v>
      </c>
      <c r="BE1538" s="208">
        <f>IF(N1538="základní",J1538,0)</f>
        <v>0</v>
      </c>
      <c r="BF1538" s="208">
        <f>IF(N1538="snížená",J1538,0)</f>
        <v>0</v>
      </c>
      <c r="BG1538" s="208">
        <f>IF(N1538="zákl. přenesená",J1538,0)</f>
        <v>0</v>
      </c>
      <c r="BH1538" s="208">
        <f>IF(N1538="sníž. přenesená",J1538,0)</f>
        <v>0</v>
      </c>
      <c r="BI1538" s="208">
        <f>IF(N1538="nulová",J1538,0)</f>
        <v>0</v>
      </c>
      <c r="BJ1538" s="19" t="s">
        <v>22</v>
      </c>
      <c r="BK1538" s="208">
        <f>ROUND(I1538*H1538,2)</f>
        <v>0</v>
      </c>
      <c r="BL1538" s="19" t="s">
        <v>336</v>
      </c>
      <c r="BM1538" s="207" t="s">
        <v>1685</v>
      </c>
    </row>
    <row r="1539" spans="1:65" s="2" customFormat="1" ht="22.8">
      <c r="A1539" s="36"/>
      <c r="B1539" s="37"/>
      <c r="C1539" s="256" t="s">
        <v>1686</v>
      </c>
      <c r="D1539" s="256" t="s">
        <v>482</v>
      </c>
      <c r="E1539" s="257" t="s">
        <v>1687</v>
      </c>
      <c r="F1539" s="258" t="s">
        <v>1688</v>
      </c>
      <c r="G1539" s="259" t="s">
        <v>290</v>
      </c>
      <c r="H1539" s="260">
        <v>12</v>
      </c>
      <c r="I1539" s="261"/>
      <c r="J1539" s="262">
        <f>ROUND(I1539*H1539,2)</f>
        <v>0</v>
      </c>
      <c r="K1539" s="258" t="s">
        <v>20</v>
      </c>
      <c r="L1539" s="263"/>
      <c r="M1539" s="264" t="s">
        <v>20</v>
      </c>
      <c r="N1539" s="265" t="s">
        <v>47</v>
      </c>
      <c r="O1539" s="66"/>
      <c r="P1539" s="205">
        <f>O1539*H1539</f>
        <v>0</v>
      </c>
      <c r="Q1539" s="205">
        <v>0</v>
      </c>
      <c r="R1539" s="205">
        <f>Q1539*H1539</f>
        <v>0</v>
      </c>
      <c r="S1539" s="205">
        <v>0</v>
      </c>
      <c r="T1539" s="206">
        <f>S1539*H1539</f>
        <v>0</v>
      </c>
      <c r="U1539" s="36"/>
      <c r="V1539" s="36"/>
      <c r="W1539" s="36"/>
      <c r="X1539" s="36"/>
      <c r="Y1539" s="36"/>
      <c r="Z1539" s="36"/>
      <c r="AA1539" s="36"/>
      <c r="AB1539" s="36"/>
      <c r="AC1539" s="36"/>
      <c r="AD1539" s="36"/>
      <c r="AE1539" s="36"/>
      <c r="AR1539" s="207" t="s">
        <v>455</v>
      </c>
      <c r="AT1539" s="207" t="s">
        <v>482</v>
      </c>
      <c r="AU1539" s="207" t="s">
        <v>83</v>
      </c>
      <c r="AY1539" s="19" t="s">
        <v>236</v>
      </c>
      <c r="BE1539" s="208">
        <f>IF(N1539="základní",J1539,0)</f>
        <v>0</v>
      </c>
      <c r="BF1539" s="208">
        <f>IF(N1539="snížená",J1539,0)</f>
        <v>0</v>
      </c>
      <c r="BG1539" s="208">
        <f>IF(N1539="zákl. přenesená",J1539,0)</f>
        <v>0</v>
      </c>
      <c r="BH1539" s="208">
        <f>IF(N1539="sníž. přenesená",J1539,0)</f>
        <v>0</v>
      </c>
      <c r="BI1539" s="208">
        <f>IF(N1539="nulová",J1539,0)</f>
        <v>0</v>
      </c>
      <c r="BJ1539" s="19" t="s">
        <v>22</v>
      </c>
      <c r="BK1539" s="208">
        <f>ROUND(I1539*H1539,2)</f>
        <v>0</v>
      </c>
      <c r="BL1539" s="19" t="s">
        <v>336</v>
      </c>
      <c r="BM1539" s="207" t="s">
        <v>1689</v>
      </c>
    </row>
    <row r="1540" spans="1:65" s="2" customFormat="1" ht="22.8">
      <c r="A1540" s="36"/>
      <c r="B1540" s="37"/>
      <c r="C1540" s="196" t="s">
        <v>1690</v>
      </c>
      <c r="D1540" s="196" t="s">
        <v>238</v>
      </c>
      <c r="E1540" s="197" t="s">
        <v>1691</v>
      </c>
      <c r="F1540" s="198" t="s">
        <v>1692</v>
      </c>
      <c r="G1540" s="199" t="s">
        <v>290</v>
      </c>
      <c r="H1540" s="200">
        <v>1</v>
      </c>
      <c r="I1540" s="201"/>
      <c r="J1540" s="202">
        <f>ROUND(I1540*H1540,2)</f>
        <v>0</v>
      </c>
      <c r="K1540" s="198" t="s">
        <v>242</v>
      </c>
      <c r="L1540" s="41"/>
      <c r="M1540" s="203" t="s">
        <v>20</v>
      </c>
      <c r="N1540" s="204" t="s">
        <v>47</v>
      </c>
      <c r="O1540" s="66"/>
      <c r="P1540" s="205">
        <f>O1540*H1540</f>
        <v>0</v>
      </c>
      <c r="Q1540" s="205">
        <v>0</v>
      </c>
      <c r="R1540" s="205">
        <f>Q1540*H1540</f>
        <v>0</v>
      </c>
      <c r="S1540" s="205">
        <v>0</v>
      </c>
      <c r="T1540" s="206">
        <f>S1540*H1540</f>
        <v>0</v>
      </c>
      <c r="U1540" s="36"/>
      <c r="V1540" s="36"/>
      <c r="W1540" s="36"/>
      <c r="X1540" s="36"/>
      <c r="Y1540" s="36"/>
      <c r="Z1540" s="36"/>
      <c r="AA1540" s="36"/>
      <c r="AB1540" s="36"/>
      <c r="AC1540" s="36"/>
      <c r="AD1540" s="36"/>
      <c r="AE1540" s="36"/>
      <c r="AR1540" s="207" t="s">
        <v>336</v>
      </c>
      <c r="AT1540" s="207" t="s">
        <v>238</v>
      </c>
      <c r="AU1540" s="207" t="s">
        <v>83</v>
      </c>
      <c r="AY1540" s="19" t="s">
        <v>236</v>
      </c>
      <c r="BE1540" s="208">
        <f>IF(N1540="základní",J1540,0)</f>
        <v>0</v>
      </c>
      <c r="BF1540" s="208">
        <f>IF(N1540="snížená",J1540,0)</f>
        <v>0</v>
      </c>
      <c r="BG1540" s="208">
        <f>IF(N1540="zákl. přenesená",J1540,0)</f>
        <v>0</v>
      </c>
      <c r="BH1540" s="208">
        <f>IF(N1540="sníž. přenesená",J1540,0)</f>
        <v>0</v>
      </c>
      <c r="BI1540" s="208">
        <f>IF(N1540="nulová",J1540,0)</f>
        <v>0</v>
      </c>
      <c r="BJ1540" s="19" t="s">
        <v>22</v>
      </c>
      <c r="BK1540" s="208">
        <f>ROUND(I1540*H1540,2)</f>
        <v>0</v>
      </c>
      <c r="BL1540" s="19" t="s">
        <v>336</v>
      </c>
      <c r="BM1540" s="207" t="s">
        <v>1693</v>
      </c>
    </row>
    <row r="1541" spans="1:65" s="2" customFormat="1" ht="105.6">
      <c r="A1541" s="36"/>
      <c r="B1541" s="37"/>
      <c r="C1541" s="38"/>
      <c r="D1541" s="209" t="s">
        <v>245</v>
      </c>
      <c r="E1541" s="38"/>
      <c r="F1541" s="210" t="s">
        <v>1656</v>
      </c>
      <c r="G1541" s="38"/>
      <c r="H1541" s="38"/>
      <c r="I1541" s="118"/>
      <c r="J1541" s="38"/>
      <c r="K1541" s="38"/>
      <c r="L1541" s="41"/>
      <c r="M1541" s="211"/>
      <c r="N1541" s="212"/>
      <c r="O1541" s="66"/>
      <c r="P1541" s="66"/>
      <c r="Q1541" s="66"/>
      <c r="R1541" s="66"/>
      <c r="S1541" s="66"/>
      <c r="T1541" s="67"/>
      <c r="U1541" s="36"/>
      <c r="V1541" s="36"/>
      <c r="W1541" s="36"/>
      <c r="X1541" s="36"/>
      <c r="Y1541" s="36"/>
      <c r="Z1541" s="36"/>
      <c r="AA1541" s="36"/>
      <c r="AB1541" s="36"/>
      <c r="AC1541" s="36"/>
      <c r="AD1541" s="36"/>
      <c r="AE1541" s="36"/>
      <c r="AT1541" s="19" t="s">
        <v>245</v>
      </c>
      <c r="AU1541" s="19" t="s">
        <v>83</v>
      </c>
    </row>
    <row r="1542" spans="1:65" s="13" customFormat="1" ht="10.199999999999999">
      <c r="B1542" s="213"/>
      <c r="C1542" s="214"/>
      <c r="D1542" s="209" t="s">
        <v>247</v>
      </c>
      <c r="E1542" s="215" t="s">
        <v>20</v>
      </c>
      <c r="F1542" s="216" t="s">
        <v>1694</v>
      </c>
      <c r="G1542" s="214"/>
      <c r="H1542" s="215" t="s">
        <v>20</v>
      </c>
      <c r="I1542" s="217"/>
      <c r="J1542" s="214"/>
      <c r="K1542" s="214"/>
      <c r="L1542" s="218"/>
      <c r="M1542" s="219"/>
      <c r="N1542" s="220"/>
      <c r="O1542" s="220"/>
      <c r="P1542" s="220"/>
      <c r="Q1542" s="220"/>
      <c r="R1542" s="220"/>
      <c r="S1542" s="220"/>
      <c r="T1542" s="221"/>
      <c r="AT1542" s="222" t="s">
        <v>247</v>
      </c>
      <c r="AU1542" s="222" t="s">
        <v>83</v>
      </c>
      <c r="AV1542" s="13" t="s">
        <v>22</v>
      </c>
      <c r="AW1542" s="13" t="s">
        <v>37</v>
      </c>
      <c r="AX1542" s="13" t="s">
        <v>76</v>
      </c>
      <c r="AY1542" s="222" t="s">
        <v>236</v>
      </c>
    </row>
    <row r="1543" spans="1:65" s="14" customFormat="1" ht="10.199999999999999">
      <c r="B1543" s="223"/>
      <c r="C1543" s="224"/>
      <c r="D1543" s="209" t="s">
        <v>247</v>
      </c>
      <c r="E1543" s="225" t="s">
        <v>20</v>
      </c>
      <c r="F1543" s="226" t="s">
        <v>22</v>
      </c>
      <c r="G1543" s="224"/>
      <c r="H1543" s="227">
        <v>1</v>
      </c>
      <c r="I1543" s="228"/>
      <c r="J1543" s="224"/>
      <c r="K1543" s="224"/>
      <c r="L1543" s="229"/>
      <c r="M1543" s="230"/>
      <c r="N1543" s="231"/>
      <c r="O1543" s="231"/>
      <c r="P1543" s="231"/>
      <c r="Q1543" s="231"/>
      <c r="R1543" s="231"/>
      <c r="S1543" s="231"/>
      <c r="T1543" s="232"/>
      <c r="AT1543" s="233" t="s">
        <v>247</v>
      </c>
      <c r="AU1543" s="233" t="s">
        <v>83</v>
      </c>
      <c r="AV1543" s="14" t="s">
        <v>83</v>
      </c>
      <c r="AW1543" s="14" t="s">
        <v>37</v>
      </c>
      <c r="AX1543" s="14" t="s">
        <v>22</v>
      </c>
      <c r="AY1543" s="233" t="s">
        <v>236</v>
      </c>
    </row>
    <row r="1544" spans="1:65" s="2" customFormat="1" ht="22.8">
      <c r="A1544" s="36"/>
      <c r="B1544" s="37"/>
      <c r="C1544" s="256" t="s">
        <v>1695</v>
      </c>
      <c r="D1544" s="256" t="s">
        <v>482</v>
      </c>
      <c r="E1544" s="257" t="s">
        <v>1696</v>
      </c>
      <c r="F1544" s="258" t="s">
        <v>1697</v>
      </c>
      <c r="G1544" s="259" t="s">
        <v>290</v>
      </c>
      <c r="H1544" s="260">
        <v>1</v>
      </c>
      <c r="I1544" s="261"/>
      <c r="J1544" s="262">
        <f>ROUND(I1544*H1544,2)</f>
        <v>0</v>
      </c>
      <c r="K1544" s="258" t="s">
        <v>20</v>
      </c>
      <c r="L1544" s="263"/>
      <c r="M1544" s="264" t="s">
        <v>20</v>
      </c>
      <c r="N1544" s="265" t="s">
        <v>47</v>
      </c>
      <c r="O1544" s="66"/>
      <c r="P1544" s="205">
        <f>O1544*H1544</f>
        <v>0</v>
      </c>
      <c r="Q1544" s="205">
        <v>0.01</v>
      </c>
      <c r="R1544" s="205">
        <f>Q1544*H1544</f>
        <v>0.01</v>
      </c>
      <c r="S1544" s="205">
        <v>0</v>
      </c>
      <c r="T1544" s="206">
        <f>S1544*H1544</f>
        <v>0</v>
      </c>
      <c r="U1544" s="36"/>
      <c r="V1544" s="36"/>
      <c r="W1544" s="36"/>
      <c r="X1544" s="36"/>
      <c r="Y1544" s="36"/>
      <c r="Z1544" s="36"/>
      <c r="AA1544" s="36"/>
      <c r="AB1544" s="36"/>
      <c r="AC1544" s="36"/>
      <c r="AD1544" s="36"/>
      <c r="AE1544" s="36"/>
      <c r="AR1544" s="207" t="s">
        <v>455</v>
      </c>
      <c r="AT1544" s="207" t="s">
        <v>482</v>
      </c>
      <c r="AU1544" s="207" t="s">
        <v>83</v>
      </c>
      <c r="AY1544" s="19" t="s">
        <v>236</v>
      </c>
      <c r="BE1544" s="208">
        <f>IF(N1544="základní",J1544,0)</f>
        <v>0</v>
      </c>
      <c r="BF1544" s="208">
        <f>IF(N1544="snížená",J1544,0)</f>
        <v>0</v>
      </c>
      <c r="BG1544" s="208">
        <f>IF(N1544="zákl. přenesená",J1544,0)</f>
        <v>0</v>
      </c>
      <c r="BH1544" s="208">
        <f>IF(N1544="sníž. přenesená",J1544,0)</f>
        <v>0</v>
      </c>
      <c r="BI1544" s="208">
        <f>IF(N1544="nulová",J1544,0)</f>
        <v>0</v>
      </c>
      <c r="BJ1544" s="19" t="s">
        <v>22</v>
      </c>
      <c r="BK1544" s="208">
        <f>ROUND(I1544*H1544,2)</f>
        <v>0</v>
      </c>
      <c r="BL1544" s="19" t="s">
        <v>336</v>
      </c>
      <c r="BM1544" s="207" t="s">
        <v>1698</v>
      </c>
    </row>
    <row r="1545" spans="1:65" s="2" customFormat="1" ht="22.8">
      <c r="A1545" s="36"/>
      <c r="B1545" s="37"/>
      <c r="C1545" s="196" t="s">
        <v>1699</v>
      </c>
      <c r="D1545" s="196" t="s">
        <v>238</v>
      </c>
      <c r="E1545" s="197" t="s">
        <v>1700</v>
      </c>
      <c r="F1545" s="198" t="s">
        <v>1701</v>
      </c>
      <c r="G1545" s="199" t="s">
        <v>290</v>
      </c>
      <c r="H1545" s="200">
        <v>4</v>
      </c>
      <c r="I1545" s="201"/>
      <c r="J1545" s="202">
        <f>ROUND(I1545*H1545,2)</f>
        <v>0</v>
      </c>
      <c r="K1545" s="198" t="s">
        <v>242</v>
      </c>
      <c r="L1545" s="41"/>
      <c r="M1545" s="203" t="s">
        <v>20</v>
      </c>
      <c r="N1545" s="204" t="s">
        <v>47</v>
      </c>
      <c r="O1545" s="66"/>
      <c r="P1545" s="205">
        <f>O1545*H1545</f>
        <v>0</v>
      </c>
      <c r="Q1545" s="205">
        <v>0</v>
      </c>
      <c r="R1545" s="205">
        <f>Q1545*H1545</f>
        <v>0</v>
      </c>
      <c r="S1545" s="205">
        <v>0</v>
      </c>
      <c r="T1545" s="206">
        <f>S1545*H1545</f>
        <v>0</v>
      </c>
      <c r="U1545" s="36"/>
      <c r="V1545" s="36"/>
      <c r="W1545" s="36"/>
      <c r="X1545" s="36"/>
      <c r="Y1545" s="36"/>
      <c r="Z1545" s="36"/>
      <c r="AA1545" s="36"/>
      <c r="AB1545" s="36"/>
      <c r="AC1545" s="36"/>
      <c r="AD1545" s="36"/>
      <c r="AE1545" s="36"/>
      <c r="AR1545" s="207" t="s">
        <v>336</v>
      </c>
      <c r="AT1545" s="207" t="s">
        <v>238</v>
      </c>
      <c r="AU1545" s="207" t="s">
        <v>83</v>
      </c>
      <c r="AY1545" s="19" t="s">
        <v>236</v>
      </c>
      <c r="BE1545" s="208">
        <f>IF(N1545="základní",J1545,0)</f>
        <v>0</v>
      </c>
      <c r="BF1545" s="208">
        <f>IF(N1545="snížená",J1545,0)</f>
        <v>0</v>
      </c>
      <c r="BG1545" s="208">
        <f>IF(N1545="zákl. přenesená",J1545,0)</f>
        <v>0</v>
      </c>
      <c r="BH1545" s="208">
        <f>IF(N1545="sníž. přenesená",J1545,0)</f>
        <v>0</v>
      </c>
      <c r="BI1545" s="208">
        <f>IF(N1545="nulová",J1545,0)</f>
        <v>0</v>
      </c>
      <c r="BJ1545" s="19" t="s">
        <v>22</v>
      </c>
      <c r="BK1545" s="208">
        <f>ROUND(I1545*H1545,2)</f>
        <v>0</v>
      </c>
      <c r="BL1545" s="19" t="s">
        <v>336</v>
      </c>
      <c r="BM1545" s="207" t="s">
        <v>1702</v>
      </c>
    </row>
    <row r="1546" spans="1:65" s="2" customFormat="1" ht="105.6">
      <c r="A1546" s="36"/>
      <c r="B1546" s="37"/>
      <c r="C1546" s="38"/>
      <c r="D1546" s="209" t="s">
        <v>245</v>
      </c>
      <c r="E1546" s="38"/>
      <c r="F1546" s="210" t="s">
        <v>1656</v>
      </c>
      <c r="G1546" s="38"/>
      <c r="H1546" s="38"/>
      <c r="I1546" s="118"/>
      <c r="J1546" s="38"/>
      <c r="K1546" s="38"/>
      <c r="L1546" s="41"/>
      <c r="M1546" s="211"/>
      <c r="N1546" s="212"/>
      <c r="O1546" s="66"/>
      <c r="P1546" s="66"/>
      <c r="Q1546" s="66"/>
      <c r="R1546" s="66"/>
      <c r="S1546" s="66"/>
      <c r="T1546" s="67"/>
      <c r="U1546" s="36"/>
      <c r="V1546" s="36"/>
      <c r="W1546" s="36"/>
      <c r="X1546" s="36"/>
      <c r="Y1546" s="36"/>
      <c r="Z1546" s="36"/>
      <c r="AA1546" s="36"/>
      <c r="AB1546" s="36"/>
      <c r="AC1546" s="36"/>
      <c r="AD1546" s="36"/>
      <c r="AE1546" s="36"/>
      <c r="AT1546" s="19" t="s">
        <v>245</v>
      </c>
      <c r="AU1546" s="19" t="s">
        <v>83</v>
      </c>
    </row>
    <row r="1547" spans="1:65" s="13" customFormat="1" ht="10.199999999999999">
      <c r="B1547" s="213"/>
      <c r="C1547" s="214"/>
      <c r="D1547" s="209" t="s">
        <v>247</v>
      </c>
      <c r="E1547" s="215" t="s">
        <v>20</v>
      </c>
      <c r="F1547" s="216" t="s">
        <v>1703</v>
      </c>
      <c r="G1547" s="214"/>
      <c r="H1547" s="215" t="s">
        <v>20</v>
      </c>
      <c r="I1547" s="217"/>
      <c r="J1547" s="214"/>
      <c r="K1547" s="214"/>
      <c r="L1547" s="218"/>
      <c r="M1547" s="219"/>
      <c r="N1547" s="220"/>
      <c r="O1547" s="220"/>
      <c r="P1547" s="220"/>
      <c r="Q1547" s="220"/>
      <c r="R1547" s="220"/>
      <c r="S1547" s="220"/>
      <c r="T1547" s="221"/>
      <c r="AT1547" s="222" t="s">
        <v>247</v>
      </c>
      <c r="AU1547" s="222" t="s">
        <v>83</v>
      </c>
      <c r="AV1547" s="13" t="s">
        <v>22</v>
      </c>
      <c r="AW1547" s="13" t="s">
        <v>37</v>
      </c>
      <c r="AX1547" s="13" t="s">
        <v>76</v>
      </c>
      <c r="AY1547" s="222" t="s">
        <v>236</v>
      </c>
    </row>
    <row r="1548" spans="1:65" s="14" customFormat="1" ht="10.199999999999999">
      <c r="B1548" s="223"/>
      <c r="C1548" s="224"/>
      <c r="D1548" s="209" t="s">
        <v>247</v>
      </c>
      <c r="E1548" s="225" t="s">
        <v>20</v>
      </c>
      <c r="F1548" s="226" t="s">
        <v>22</v>
      </c>
      <c r="G1548" s="224"/>
      <c r="H1548" s="227">
        <v>1</v>
      </c>
      <c r="I1548" s="228"/>
      <c r="J1548" s="224"/>
      <c r="K1548" s="224"/>
      <c r="L1548" s="229"/>
      <c r="M1548" s="230"/>
      <c r="N1548" s="231"/>
      <c r="O1548" s="231"/>
      <c r="P1548" s="231"/>
      <c r="Q1548" s="231"/>
      <c r="R1548" s="231"/>
      <c r="S1548" s="231"/>
      <c r="T1548" s="232"/>
      <c r="AT1548" s="233" t="s">
        <v>247</v>
      </c>
      <c r="AU1548" s="233" t="s">
        <v>83</v>
      </c>
      <c r="AV1548" s="14" t="s">
        <v>83</v>
      </c>
      <c r="AW1548" s="14" t="s">
        <v>37</v>
      </c>
      <c r="AX1548" s="14" t="s">
        <v>76</v>
      </c>
      <c r="AY1548" s="233" t="s">
        <v>236</v>
      </c>
    </row>
    <row r="1549" spans="1:65" s="13" customFormat="1" ht="10.199999999999999">
      <c r="B1549" s="213"/>
      <c r="C1549" s="214"/>
      <c r="D1549" s="209" t="s">
        <v>247</v>
      </c>
      <c r="E1549" s="215" t="s">
        <v>20</v>
      </c>
      <c r="F1549" s="216" t="s">
        <v>1704</v>
      </c>
      <c r="G1549" s="214"/>
      <c r="H1549" s="215" t="s">
        <v>20</v>
      </c>
      <c r="I1549" s="217"/>
      <c r="J1549" s="214"/>
      <c r="K1549" s="214"/>
      <c r="L1549" s="218"/>
      <c r="M1549" s="219"/>
      <c r="N1549" s="220"/>
      <c r="O1549" s="220"/>
      <c r="P1549" s="220"/>
      <c r="Q1549" s="220"/>
      <c r="R1549" s="220"/>
      <c r="S1549" s="220"/>
      <c r="T1549" s="221"/>
      <c r="AT1549" s="222" t="s">
        <v>247</v>
      </c>
      <c r="AU1549" s="222" t="s">
        <v>83</v>
      </c>
      <c r="AV1549" s="13" t="s">
        <v>22</v>
      </c>
      <c r="AW1549" s="13" t="s">
        <v>37</v>
      </c>
      <c r="AX1549" s="13" t="s">
        <v>76</v>
      </c>
      <c r="AY1549" s="222" t="s">
        <v>236</v>
      </c>
    </row>
    <row r="1550" spans="1:65" s="14" customFormat="1" ht="10.199999999999999">
      <c r="B1550" s="223"/>
      <c r="C1550" s="224"/>
      <c r="D1550" s="209" t="s">
        <v>247</v>
      </c>
      <c r="E1550" s="225" t="s">
        <v>20</v>
      </c>
      <c r="F1550" s="226" t="s">
        <v>1705</v>
      </c>
      <c r="G1550" s="224"/>
      <c r="H1550" s="227">
        <v>2</v>
      </c>
      <c r="I1550" s="228"/>
      <c r="J1550" s="224"/>
      <c r="K1550" s="224"/>
      <c r="L1550" s="229"/>
      <c r="M1550" s="230"/>
      <c r="N1550" s="231"/>
      <c r="O1550" s="231"/>
      <c r="P1550" s="231"/>
      <c r="Q1550" s="231"/>
      <c r="R1550" s="231"/>
      <c r="S1550" s="231"/>
      <c r="T1550" s="232"/>
      <c r="AT1550" s="233" t="s">
        <v>247</v>
      </c>
      <c r="AU1550" s="233" t="s">
        <v>83</v>
      </c>
      <c r="AV1550" s="14" t="s">
        <v>83</v>
      </c>
      <c r="AW1550" s="14" t="s">
        <v>37</v>
      </c>
      <c r="AX1550" s="14" t="s">
        <v>76</v>
      </c>
      <c r="AY1550" s="233" t="s">
        <v>236</v>
      </c>
    </row>
    <row r="1551" spans="1:65" s="13" customFormat="1" ht="10.199999999999999">
      <c r="B1551" s="213"/>
      <c r="C1551" s="214"/>
      <c r="D1551" s="209" t="s">
        <v>247</v>
      </c>
      <c r="E1551" s="215" t="s">
        <v>20</v>
      </c>
      <c r="F1551" s="216" t="s">
        <v>1706</v>
      </c>
      <c r="G1551" s="214"/>
      <c r="H1551" s="215" t="s">
        <v>20</v>
      </c>
      <c r="I1551" s="217"/>
      <c r="J1551" s="214"/>
      <c r="K1551" s="214"/>
      <c r="L1551" s="218"/>
      <c r="M1551" s="219"/>
      <c r="N1551" s="220"/>
      <c r="O1551" s="220"/>
      <c r="P1551" s="220"/>
      <c r="Q1551" s="220"/>
      <c r="R1551" s="220"/>
      <c r="S1551" s="220"/>
      <c r="T1551" s="221"/>
      <c r="AT1551" s="222" t="s">
        <v>247</v>
      </c>
      <c r="AU1551" s="222" t="s">
        <v>83</v>
      </c>
      <c r="AV1551" s="13" t="s">
        <v>22</v>
      </c>
      <c r="AW1551" s="13" t="s">
        <v>37</v>
      </c>
      <c r="AX1551" s="13" t="s">
        <v>76</v>
      </c>
      <c r="AY1551" s="222" t="s">
        <v>236</v>
      </c>
    </row>
    <row r="1552" spans="1:65" s="14" customFormat="1" ht="10.199999999999999">
      <c r="B1552" s="223"/>
      <c r="C1552" s="224"/>
      <c r="D1552" s="209" t="s">
        <v>247</v>
      </c>
      <c r="E1552" s="225" t="s">
        <v>20</v>
      </c>
      <c r="F1552" s="226" t="s">
        <v>22</v>
      </c>
      <c r="G1552" s="224"/>
      <c r="H1552" s="227">
        <v>1</v>
      </c>
      <c r="I1552" s="228"/>
      <c r="J1552" s="224"/>
      <c r="K1552" s="224"/>
      <c r="L1552" s="229"/>
      <c r="M1552" s="230"/>
      <c r="N1552" s="231"/>
      <c r="O1552" s="231"/>
      <c r="P1552" s="231"/>
      <c r="Q1552" s="231"/>
      <c r="R1552" s="231"/>
      <c r="S1552" s="231"/>
      <c r="T1552" s="232"/>
      <c r="AT1552" s="233" t="s">
        <v>247</v>
      </c>
      <c r="AU1552" s="233" t="s">
        <v>83</v>
      </c>
      <c r="AV1552" s="14" t="s">
        <v>83</v>
      </c>
      <c r="AW1552" s="14" t="s">
        <v>37</v>
      </c>
      <c r="AX1552" s="14" t="s">
        <v>76</v>
      </c>
      <c r="AY1552" s="233" t="s">
        <v>236</v>
      </c>
    </row>
    <row r="1553" spans="1:65" s="16" customFormat="1" ht="10.199999999999999">
      <c r="B1553" s="245"/>
      <c r="C1553" s="246"/>
      <c r="D1553" s="209" t="s">
        <v>247</v>
      </c>
      <c r="E1553" s="247" t="s">
        <v>20</v>
      </c>
      <c r="F1553" s="248" t="s">
        <v>309</v>
      </c>
      <c r="G1553" s="246"/>
      <c r="H1553" s="249">
        <v>4</v>
      </c>
      <c r="I1553" s="250"/>
      <c r="J1553" s="246"/>
      <c r="K1553" s="246"/>
      <c r="L1553" s="251"/>
      <c r="M1553" s="252"/>
      <c r="N1553" s="253"/>
      <c r="O1553" s="253"/>
      <c r="P1553" s="253"/>
      <c r="Q1553" s="253"/>
      <c r="R1553" s="253"/>
      <c r="S1553" s="253"/>
      <c r="T1553" s="254"/>
      <c r="AT1553" s="255" t="s">
        <v>247</v>
      </c>
      <c r="AU1553" s="255" t="s">
        <v>83</v>
      </c>
      <c r="AV1553" s="16" t="s">
        <v>243</v>
      </c>
      <c r="AW1553" s="16" t="s">
        <v>37</v>
      </c>
      <c r="AX1553" s="16" t="s">
        <v>22</v>
      </c>
      <c r="AY1553" s="255" t="s">
        <v>236</v>
      </c>
    </row>
    <row r="1554" spans="1:65" s="2" customFormat="1" ht="22.8">
      <c r="A1554" s="36"/>
      <c r="B1554" s="37"/>
      <c r="C1554" s="256" t="s">
        <v>1707</v>
      </c>
      <c r="D1554" s="256" t="s">
        <v>482</v>
      </c>
      <c r="E1554" s="257" t="s">
        <v>1708</v>
      </c>
      <c r="F1554" s="258" t="s">
        <v>1709</v>
      </c>
      <c r="G1554" s="259" t="s">
        <v>290</v>
      </c>
      <c r="H1554" s="260">
        <v>1</v>
      </c>
      <c r="I1554" s="261"/>
      <c r="J1554" s="262">
        <f>ROUND(I1554*H1554,2)</f>
        <v>0</v>
      </c>
      <c r="K1554" s="258" t="s">
        <v>20</v>
      </c>
      <c r="L1554" s="263"/>
      <c r="M1554" s="264" t="s">
        <v>20</v>
      </c>
      <c r="N1554" s="265" t="s">
        <v>47</v>
      </c>
      <c r="O1554" s="66"/>
      <c r="P1554" s="205">
        <f>O1554*H1554</f>
        <v>0</v>
      </c>
      <c r="Q1554" s="205">
        <v>0.02</v>
      </c>
      <c r="R1554" s="205">
        <f>Q1554*H1554</f>
        <v>0.02</v>
      </c>
      <c r="S1554" s="205">
        <v>0</v>
      </c>
      <c r="T1554" s="206">
        <f>S1554*H1554</f>
        <v>0</v>
      </c>
      <c r="U1554" s="36"/>
      <c r="V1554" s="36"/>
      <c r="W1554" s="36"/>
      <c r="X1554" s="36"/>
      <c r="Y1554" s="36"/>
      <c r="Z1554" s="36"/>
      <c r="AA1554" s="36"/>
      <c r="AB1554" s="36"/>
      <c r="AC1554" s="36"/>
      <c r="AD1554" s="36"/>
      <c r="AE1554" s="36"/>
      <c r="AR1554" s="207" t="s">
        <v>455</v>
      </c>
      <c r="AT1554" s="207" t="s">
        <v>482</v>
      </c>
      <c r="AU1554" s="207" t="s">
        <v>83</v>
      </c>
      <c r="AY1554" s="19" t="s">
        <v>236</v>
      </c>
      <c r="BE1554" s="208">
        <f>IF(N1554="základní",J1554,0)</f>
        <v>0</v>
      </c>
      <c r="BF1554" s="208">
        <f>IF(N1554="snížená",J1554,0)</f>
        <v>0</v>
      </c>
      <c r="BG1554" s="208">
        <f>IF(N1554="zákl. přenesená",J1554,0)</f>
        <v>0</v>
      </c>
      <c r="BH1554" s="208">
        <f>IF(N1554="sníž. přenesená",J1554,0)</f>
        <v>0</v>
      </c>
      <c r="BI1554" s="208">
        <f>IF(N1554="nulová",J1554,0)</f>
        <v>0</v>
      </c>
      <c r="BJ1554" s="19" t="s">
        <v>22</v>
      </c>
      <c r="BK1554" s="208">
        <f>ROUND(I1554*H1554,2)</f>
        <v>0</v>
      </c>
      <c r="BL1554" s="19" t="s">
        <v>336</v>
      </c>
      <c r="BM1554" s="207" t="s">
        <v>1710</v>
      </c>
    </row>
    <row r="1555" spans="1:65" s="2" customFormat="1" ht="22.8">
      <c r="A1555" s="36"/>
      <c r="B1555" s="37"/>
      <c r="C1555" s="256" t="s">
        <v>1711</v>
      </c>
      <c r="D1555" s="256" t="s">
        <v>482</v>
      </c>
      <c r="E1555" s="257" t="s">
        <v>1712</v>
      </c>
      <c r="F1555" s="258" t="s">
        <v>1713</v>
      </c>
      <c r="G1555" s="259" t="s">
        <v>290</v>
      </c>
      <c r="H1555" s="260">
        <v>2</v>
      </c>
      <c r="I1555" s="261"/>
      <c r="J1555" s="262">
        <f>ROUND(I1555*H1555,2)</f>
        <v>0</v>
      </c>
      <c r="K1555" s="258" t="s">
        <v>20</v>
      </c>
      <c r="L1555" s="263"/>
      <c r="M1555" s="264" t="s">
        <v>20</v>
      </c>
      <c r="N1555" s="265" t="s">
        <v>47</v>
      </c>
      <c r="O1555" s="66"/>
      <c r="P1555" s="205">
        <f>O1555*H1555</f>
        <v>0</v>
      </c>
      <c r="Q1555" s="205">
        <v>0.02</v>
      </c>
      <c r="R1555" s="205">
        <f>Q1555*H1555</f>
        <v>0.04</v>
      </c>
      <c r="S1555" s="205">
        <v>0</v>
      </c>
      <c r="T1555" s="206">
        <f>S1555*H1555</f>
        <v>0</v>
      </c>
      <c r="U1555" s="36"/>
      <c r="V1555" s="36"/>
      <c r="W1555" s="36"/>
      <c r="X1555" s="36"/>
      <c r="Y1555" s="36"/>
      <c r="Z1555" s="36"/>
      <c r="AA1555" s="36"/>
      <c r="AB1555" s="36"/>
      <c r="AC1555" s="36"/>
      <c r="AD1555" s="36"/>
      <c r="AE1555" s="36"/>
      <c r="AR1555" s="207" t="s">
        <v>455</v>
      </c>
      <c r="AT1555" s="207" t="s">
        <v>482</v>
      </c>
      <c r="AU1555" s="207" t="s">
        <v>83</v>
      </c>
      <c r="AY1555" s="19" t="s">
        <v>236</v>
      </c>
      <c r="BE1555" s="208">
        <f>IF(N1555="základní",J1555,0)</f>
        <v>0</v>
      </c>
      <c r="BF1555" s="208">
        <f>IF(N1555="snížená",J1555,0)</f>
        <v>0</v>
      </c>
      <c r="BG1555" s="208">
        <f>IF(N1555="zákl. přenesená",J1555,0)</f>
        <v>0</v>
      </c>
      <c r="BH1555" s="208">
        <f>IF(N1555="sníž. přenesená",J1555,0)</f>
        <v>0</v>
      </c>
      <c r="BI1555" s="208">
        <f>IF(N1555="nulová",J1555,0)</f>
        <v>0</v>
      </c>
      <c r="BJ1555" s="19" t="s">
        <v>22</v>
      </c>
      <c r="BK1555" s="208">
        <f>ROUND(I1555*H1555,2)</f>
        <v>0</v>
      </c>
      <c r="BL1555" s="19" t="s">
        <v>336</v>
      </c>
      <c r="BM1555" s="207" t="s">
        <v>1714</v>
      </c>
    </row>
    <row r="1556" spans="1:65" s="2" customFormat="1" ht="22.8">
      <c r="A1556" s="36"/>
      <c r="B1556" s="37"/>
      <c r="C1556" s="256" t="s">
        <v>1715</v>
      </c>
      <c r="D1556" s="256" t="s">
        <v>482</v>
      </c>
      <c r="E1556" s="257" t="s">
        <v>1716</v>
      </c>
      <c r="F1556" s="258" t="s">
        <v>1717</v>
      </c>
      <c r="G1556" s="259" t="s">
        <v>290</v>
      </c>
      <c r="H1556" s="260">
        <v>1</v>
      </c>
      <c r="I1556" s="261"/>
      <c r="J1556" s="262">
        <f>ROUND(I1556*H1556,2)</f>
        <v>0</v>
      </c>
      <c r="K1556" s="258" t="s">
        <v>20</v>
      </c>
      <c r="L1556" s="263"/>
      <c r="M1556" s="264" t="s">
        <v>20</v>
      </c>
      <c r="N1556" s="265" t="s">
        <v>47</v>
      </c>
      <c r="O1556" s="66"/>
      <c r="P1556" s="205">
        <f>O1556*H1556</f>
        <v>0</v>
      </c>
      <c r="Q1556" s="205">
        <v>0.02</v>
      </c>
      <c r="R1556" s="205">
        <f>Q1556*H1556</f>
        <v>0.02</v>
      </c>
      <c r="S1556" s="205">
        <v>0</v>
      </c>
      <c r="T1556" s="206">
        <f>S1556*H1556</f>
        <v>0</v>
      </c>
      <c r="U1556" s="36"/>
      <c r="V1556" s="36"/>
      <c r="W1556" s="36"/>
      <c r="X1556" s="36"/>
      <c r="Y1556" s="36"/>
      <c r="Z1556" s="36"/>
      <c r="AA1556" s="36"/>
      <c r="AB1556" s="36"/>
      <c r="AC1556" s="36"/>
      <c r="AD1556" s="36"/>
      <c r="AE1556" s="36"/>
      <c r="AR1556" s="207" t="s">
        <v>455</v>
      </c>
      <c r="AT1556" s="207" t="s">
        <v>482</v>
      </c>
      <c r="AU1556" s="207" t="s">
        <v>83</v>
      </c>
      <c r="AY1556" s="19" t="s">
        <v>236</v>
      </c>
      <c r="BE1556" s="208">
        <f>IF(N1556="základní",J1556,0)</f>
        <v>0</v>
      </c>
      <c r="BF1556" s="208">
        <f>IF(N1556="snížená",J1556,0)</f>
        <v>0</v>
      </c>
      <c r="BG1556" s="208">
        <f>IF(N1556="zákl. přenesená",J1556,0)</f>
        <v>0</v>
      </c>
      <c r="BH1556" s="208">
        <f>IF(N1556="sníž. přenesená",J1556,0)</f>
        <v>0</v>
      </c>
      <c r="BI1556" s="208">
        <f>IF(N1556="nulová",J1556,0)</f>
        <v>0</v>
      </c>
      <c r="BJ1556" s="19" t="s">
        <v>22</v>
      </c>
      <c r="BK1556" s="208">
        <f>ROUND(I1556*H1556,2)</f>
        <v>0</v>
      </c>
      <c r="BL1556" s="19" t="s">
        <v>336</v>
      </c>
      <c r="BM1556" s="207" t="s">
        <v>1718</v>
      </c>
    </row>
    <row r="1557" spans="1:65" s="2" customFormat="1" ht="22.8">
      <c r="A1557" s="36"/>
      <c r="B1557" s="37"/>
      <c r="C1557" s="196" t="s">
        <v>1719</v>
      </c>
      <c r="D1557" s="196" t="s">
        <v>238</v>
      </c>
      <c r="E1557" s="197" t="s">
        <v>1720</v>
      </c>
      <c r="F1557" s="198" t="s">
        <v>1721</v>
      </c>
      <c r="G1557" s="199" t="s">
        <v>290</v>
      </c>
      <c r="H1557" s="200">
        <v>1</v>
      </c>
      <c r="I1557" s="201"/>
      <c r="J1557" s="202">
        <f>ROUND(I1557*H1557,2)</f>
        <v>0</v>
      </c>
      <c r="K1557" s="198" t="s">
        <v>242</v>
      </c>
      <c r="L1557" s="41"/>
      <c r="M1557" s="203" t="s">
        <v>20</v>
      </c>
      <c r="N1557" s="204" t="s">
        <v>47</v>
      </c>
      <c r="O1557" s="66"/>
      <c r="P1557" s="205">
        <f>O1557*H1557</f>
        <v>0</v>
      </c>
      <c r="Q1557" s="205">
        <v>0</v>
      </c>
      <c r="R1557" s="205">
        <f>Q1557*H1557</f>
        <v>0</v>
      </c>
      <c r="S1557" s="205">
        <v>0</v>
      </c>
      <c r="T1557" s="206">
        <f>S1557*H1557</f>
        <v>0</v>
      </c>
      <c r="U1557" s="36"/>
      <c r="V1557" s="36"/>
      <c r="W1557" s="36"/>
      <c r="X1557" s="36"/>
      <c r="Y1557" s="36"/>
      <c r="Z1557" s="36"/>
      <c r="AA1557" s="36"/>
      <c r="AB1557" s="36"/>
      <c r="AC1557" s="36"/>
      <c r="AD1557" s="36"/>
      <c r="AE1557" s="36"/>
      <c r="AR1557" s="207" t="s">
        <v>336</v>
      </c>
      <c r="AT1557" s="207" t="s">
        <v>238</v>
      </c>
      <c r="AU1557" s="207" t="s">
        <v>83</v>
      </c>
      <c r="AY1557" s="19" t="s">
        <v>236</v>
      </c>
      <c r="BE1557" s="208">
        <f>IF(N1557="základní",J1557,0)</f>
        <v>0</v>
      </c>
      <c r="BF1557" s="208">
        <f>IF(N1557="snížená",J1557,0)</f>
        <v>0</v>
      </c>
      <c r="BG1557" s="208">
        <f>IF(N1557="zákl. přenesená",J1557,0)</f>
        <v>0</v>
      </c>
      <c r="BH1557" s="208">
        <f>IF(N1557="sníž. přenesená",J1557,0)</f>
        <v>0</v>
      </c>
      <c r="BI1557" s="208">
        <f>IF(N1557="nulová",J1557,0)</f>
        <v>0</v>
      </c>
      <c r="BJ1557" s="19" t="s">
        <v>22</v>
      </c>
      <c r="BK1557" s="208">
        <f>ROUND(I1557*H1557,2)</f>
        <v>0</v>
      </c>
      <c r="BL1557" s="19" t="s">
        <v>336</v>
      </c>
      <c r="BM1557" s="207" t="s">
        <v>1722</v>
      </c>
    </row>
    <row r="1558" spans="1:65" s="2" customFormat="1" ht="105.6">
      <c r="A1558" s="36"/>
      <c r="B1558" s="37"/>
      <c r="C1558" s="38"/>
      <c r="D1558" s="209" t="s">
        <v>245</v>
      </c>
      <c r="E1558" s="38"/>
      <c r="F1558" s="210" t="s">
        <v>1656</v>
      </c>
      <c r="G1558" s="38"/>
      <c r="H1558" s="38"/>
      <c r="I1558" s="118"/>
      <c r="J1558" s="38"/>
      <c r="K1558" s="38"/>
      <c r="L1558" s="41"/>
      <c r="M1558" s="211"/>
      <c r="N1558" s="212"/>
      <c r="O1558" s="66"/>
      <c r="P1558" s="66"/>
      <c r="Q1558" s="66"/>
      <c r="R1558" s="66"/>
      <c r="S1558" s="66"/>
      <c r="T1558" s="67"/>
      <c r="U1558" s="36"/>
      <c r="V1558" s="36"/>
      <c r="W1558" s="36"/>
      <c r="X1558" s="36"/>
      <c r="Y1558" s="36"/>
      <c r="Z1558" s="36"/>
      <c r="AA1558" s="36"/>
      <c r="AB1558" s="36"/>
      <c r="AC1558" s="36"/>
      <c r="AD1558" s="36"/>
      <c r="AE1558" s="36"/>
      <c r="AT1558" s="19" t="s">
        <v>245</v>
      </c>
      <c r="AU1558" s="19" t="s">
        <v>83</v>
      </c>
    </row>
    <row r="1559" spans="1:65" s="13" customFormat="1" ht="10.199999999999999">
      <c r="B1559" s="213"/>
      <c r="C1559" s="214"/>
      <c r="D1559" s="209" t="s">
        <v>247</v>
      </c>
      <c r="E1559" s="215" t="s">
        <v>20</v>
      </c>
      <c r="F1559" s="216" t="s">
        <v>1723</v>
      </c>
      <c r="G1559" s="214"/>
      <c r="H1559" s="215" t="s">
        <v>20</v>
      </c>
      <c r="I1559" s="217"/>
      <c r="J1559" s="214"/>
      <c r="K1559" s="214"/>
      <c r="L1559" s="218"/>
      <c r="M1559" s="219"/>
      <c r="N1559" s="220"/>
      <c r="O1559" s="220"/>
      <c r="P1559" s="220"/>
      <c r="Q1559" s="220"/>
      <c r="R1559" s="220"/>
      <c r="S1559" s="220"/>
      <c r="T1559" s="221"/>
      <c r="AT1559" s="222" t="s">
        <v>247</v>
      </c>
      <c r="AU1559" s="222" t="s">
        <v>83</v>
      </c>
      <c r="AV1559" s="13" t="s">
        <v>22</v>
      </c>
      <c r="AW1559" s="13" t="s">
        <v>37</v>
      </c>
      <c r="AX1559" s="13" t="s">
        <v>76</v>
      </c>
      <c r="AY1559" s="222" t="s">
        <v>236</v>
      </c>
    </row>
    <row r="1560" spans="1:65" s="14" customFormat="1" ht="10.199999999999999">
      <c r="B1560" s="223"/>
      <c r="C1560" s="224"/>
      <c r="D1560" s="209" t="s">
        <v>247</v>
      </c>
      <c r="E1560" s="225" t="s">
        <v>20</v>
      </c>
      <c r="F1560" s="226" t="s">
        <v>22</v>
      </c>
      <c r="G1560" s="224"/>
      <c r="H1560" s="227">
        <v>1</v>
      </c>
      <c r="I1560" s="228"/>
      <c r="J1560" s="224"/>
      <c r="K1560" s="224"/>
      <c r="L1560" s="229"/>
      <c r="M1560" s="230"/>
      <c r="N1560" s="231"/>
      <c r="O1560" s="231"/>
      <c r="P1560" s="231"/>
      <c r="Q1560" s="231"/>
      <c r="R1560" s="231"/>
      <c r="S1560" s="231"/>
      <c r="T1560" s="232"/>
      <c r="AT1560" s="233" t="s">
        <v>247</v>
      </c>
      <c r="AU1560" s="233" t="s">
        <v>83</v>
      </c>
      <c r="AV1560" s="14" t="s">
        <v>83</v>
      </c>
      <c r="AW1560" s="14" t="s">
        <v>37</v>
      </c>
      <c r="AX1560" s="14" t="s">
        <v>22</v>
      </c>
      <c r="AY1560" s="233" t="s">
        <v>236</v>
      </c>
    </row>
    <row r="1561" spans="1:65" s="2" customFormat="1" ht="22.8">
      <c r="A1561" s="36"/>
      <c r="B1561" s="37"/>
      <c r="C1561" s="256" t="s">
        <v>1724</v>
      </c>
      <c r="D1561" s="256" t="s">
        <v>482</v>
      </c>
      <c r="E1561" s="257" t="s">
        <v>1725</v>
      </c>
      <c r="F1561" s="258" t="s">
        <v>1726</v>
      </c>
      <c r="G1561" s="259" t="s">
        <v>290</v>
      </c>
      <c r="H1561" s="260">
        <v>1</v>
      </c>
      <c r="I1561" s="261"/>
      <c r="J1561" s="262">
        <f>ROUND(I1561*H1561,2)</f>
        <v>0</v>
      </c>
      <c r="K1561" s="258" t="s">
        <v>20</v>
      </c>
      <c r="L1561" s="263"/>
      <c r="M1561" s="264" t="s">
        <v>20</v>
      </c>
      <c r="N1561" s="265" t="s">
        <v>47</v>
      </c>
      <c r="O1561" s="66"/>
      <c r="P1561" s="205">
        <f>O1561*H1561</f>
        <v>0</v>
      </c>
      <c r="Q1561" s="205">
        <v>0.02</v>
      </c>
      <c r="R1561" s="205">
        <f>Q1561*H1561</f>
        <v>0.02</v>
      </c>
      <c r="S1561" s="205">
        <v>0</v>
      </c>
      <c r="T1561" s="206">
        <f>S1561*H1561</f>
        <v>0</v>
      </c>
      <c r="U1561" s="36"/>
      <c r="V1561" s="36"/>
      <c r="W1561" s="36"/>
      <c r="X1561" s="36"/>
      <c r="Y1561" s="36"/>
      <c r="Z1561" s="36"/>
      <c r="AA1561" s="36"/>
      <c r="AB1561" s="36"/>
      <c r="AC1561" s="36"/>
      <c r="AD1561" s="36"/>
      <c r="AE1561" s="36"/>
      <c r="AR1561" s="207" t="s">
        <v>455</v>
      </c>
      <c r="AT1561" s="207" t="s">
        <v>482</v>
      </c>
      <c r="AU1561" s="207" t="s">
        <v>83</v>
      </c>
      <c r="AY1561" s="19" t="s">
        <v>236</v>
      </c>
      <c r="BE1561" s="208">
        <f>IF(N1561="základní",J1561,0)</f>
        <v>0</v>
      </c>
      <c r="BF1561" s="208">
        <f>IF(N1561="snížená",J1561,0)</f>
        <v>0</v>
      </c>
      <c r="BG1561" s="208">
        <f>IF(N1561="zákl. přenesená",J1561,0)</f>
        <v>0</v>
      </c>
      <c r="BH1561" s="208">
        <f>IF(N1561="sníž. přenesená",J1561,0)</f>
        <v>0</v>
      </c>
      <c r="BI1561" s="208">
        <f>IF(N1561="nulová",J1561,0)</f>
        <v>0</v>
      </c>
      <c r="BJ1561" s="19" t="s">
        <v>22</v>
      </c>
      <c r="BK1561" s="208">
        <f>ROUND(I1561*H1561,2)</f>
        <v>0</v>
      </c>
      <c r="BL1561" s="19" t="s">
        <v>336</v>
      </c>
      <c r="BM1561" s="207" t="s">
        <v>1727</v>
      </c>
    </row>
    <row r="1562" spans="1:65" s="2" customFormat="1" ht="22.8">
      <c r="A1562" s="36"/>
      <c r="B1562" s="37"/>
      <c r="C1562" s="196" t="s">
        <v>1728</v>
      </c>
      <c r="D1562" s="196" t="s">
        <v>238</v>
      </c>
      <c r="E1562" s="197" t="s">
        <v>1729</v>
      </c>
      <c r="F1562" s="198" t="s">
        <v>1730</v>
      </c>
      <c r="G1562" s="199" t="s">
        <v>290</v>
      </c>
      <c r="H1562" s="200">
        <v>2</v>
      </c>
      <c r="I1562" s="201"/>
      <c r="J1562" s="202">
        <f>ROUND(I1562*H1562,2)</f>
        <v>0</v>
      </c>
      <c r="K1562" s="198" t="s">
        <v>242</v>
      </c>
      <c r="L1562" s="41"/>
      <c r="M1562" s="203" t="s">
        <v>20</v>
      </c>
      <c r="N1562" s="204" t="s">
        <v>47</v>
      </c>
      <c r="O1562" s="66"/>
      <c r="P1562" s="205">
        <f>O1562*H1562</f>
        <v>0</v>
      </c>
      <c r="Q1562" s="205">
        <v>4.7281249999999998E-4</v>
      </c>
      <c r="R1562" s="205">
        <f>Q1562*H1562</f>
        <v>9.4562499999999996E-4</v>
      </c>
      <c r="S1562" s="205">
        <v>0</v>
      </c>
      <c r="T1562" s="206">
        <f>S1562*H1562</f>
        <v>0</v>
      </c>
      <c r="U1562" s="36"/>
      <c r="V1562" s="36"/>
      <c r="W1562" s="36"/>
      <c r="X1562" s="36"/>
      <c r="Y1562" s="36"/>
      <c r="Z1562" s="36"/>
      <c r="AA1562" s="36"/>
      <c r="AB1562" s="36"/>
      <c r="AC1562" s="36"/>
      <c r="AD1562" s="36"/>
      <c r="AE1562" s="36"/>
      <c r="AR1562" s="207" t="s">
        <v>336</v>
      </c>
      <c r="AT1562" s="207" t="s">
        <v>238</v>
      </c>
      <c r="AU1562" s="207" t="s">
        <v>83</v>
      </c>
      <c r="AY1562" s="19" t="s">
        <v>236</v>
      </c>
      <c r="BE1562" s="208">
        <f>IF(N1562="základní",J1562,0)</f>
        <v>0</v>
      </c>
      <c r="BF1562" s="208">
        <f>IF(N1562="snížená",J1562,0)</f>
        <v>0</v>
      </c>
      <c r="BG1562" s="208">
        <f>IF(N1562="zákl. přenesená",J1562,0)</f>
        <v>0</v>
      </c>
      <c r="BH1562" s="208">
        <f>IF(N1562="sníž. přenesená",J1562,0)</f>
        <v>0</v>
      </c>
      <c r="BI1562" s="208">
        <f>IF(N1562="nulová",J1562,0)</f>
        <v>0</v>
      </c>
      <c r="BJ1562" s="19" t="s">
        <v>22</v>
      </c>
      <c r="BK1562" s="208">
        <f>ROUND(I1562*H1562,2)</f>
        <v>0</v>
      </c>
      <c r="BL1562" s="19" t="s">
        <v>336</v>
      </c>
      <c r="BM1562" s="207" t="s">
        <v>1731</v>
      </c>
    </row>
    <row r="1563" spans="1:65" s="2" customFormat="1" ht="48">
      <c r="A1563" s="36"/>
      <c r="B1563" s="37"/>
      <c r="C1563" s="38"/>
      <c r="D1563" s="209" t="s">
        <v>245</v>
      </c>
      <c r="E1563" s="38"/>
      <c r="F1563" s="210" t="s">
        <v>1732</v>
      </c>
      <c r="G1563" s="38"/>
      <c r="H1563" s="38"/>
      <c r="I1563" s="118"/>
      <c r="J1563" s="38"/>
      <c r="K1563" s="38"/>
      <c r="L1563" s="41"/>
      <c r="M1563" s="211"/>
      <c r="N1563" s="212"/>
      <c r="O1563" s="66"/>
      <c r="P1563" s="66"/>
      <c r="Q1563" s="66"/>
      <c r="R1563" s="66"/>
      <c r="S1563" s="66"/>
      <c r="T1563" s="67"/>
      <c r="U1563" s="36"/>
      <c r="V1563" s="36"/>
      <c r="W1563" s="36"/>
      <c r="X1563" s="36"/>
      <c r="Y1563" s="36"/>
      <c r="Z1563" s="36"/>
      <c r="AA1563" s="36"/>
      <c r="AB1563" s="36"/>
      <c r="AC1563" s="36"/>
      <c r="AD1563" s="36"/>
      <c r="AE1563" s="36"/>
      <c r="AT1563" s="19" t="s">
        <v>245</v>
      </c>
      <c r="AU1563" s="19" t="s">
        <v>83</v>
      </c>
    </row>
    <row r="1564" spans="1:65" s="13" customFormat="1" ht="10.199999999999999">
      <c r="B1564" s="213"/>
      <c r="C1564" s="214"/>
      <c r="D1564" s="209" t="s">
        <v>247</v>
      </c>
      <c r="E1564" s="215" t="s">
        <v>20</v>
      </c>
      <c r="F1564" s="216" t="s">
        <v>1733</v>
      </c>
      <c r="G1564" s="214"/>
      <c r="H1564" s="215" t="s">
        <v>20</v>
      </c>
      <c r="I1564" s="217"/>
      <c r="J1564" s="214"/>
      <c r="K1564" s="214"/>
      <c r="L1564" s="218"/>
      <c r="M1564" s="219"/>
      <c r="N1564" s="220"/>
      <c r="O1564" s="220"/>
      <c r="P1564" s="220"/>
      <c r="Q1564" s="220"/>
      <c r="R1564" s="220"/>
      <c r="S1564" s="220"/>
      <c r="T1564" s="221"/>
      <c r="AT1564" s="222" t="s">
        <v>247</v>
      </c>
      <c r="AU1564" s="222" t="s">
        <v>83</v>
      </c>
      <c r="AV1564" s="13" t="s">
        <v>22</v>
      </c>
      <c r="AW1564" s="13" t="s">
        <v>37</v>
      </c>
      <c r="AX1564" s="13" t="s">
        <v>76</v>
      </c>
      <c r="AY1564" s="222" t="s">
        <v>236</v>
      </c>
    </row>
    <row r="1565" spans="1:65" s="14" customFormat="1" ht="10.199999999999999">
      <c r="B1565" s="223"/>
      <c r="C1565" s="224"/>
      <c r="D1565" s="209" t="s">
        <v>247</v>
      </c>
      <c r="E1565" s="225" t="s">
        <v>20</v>
      </c>
      <c r="F1565" s="226" t="s">
        <v>83</v>
      </c>
      <c r="G1565" s="224"/>
      <c r="H1565" s="227">
        <v>2</v>
      </c>
      <c r="I1565" s="228"/>
      <c r="J1565" s="224"/>
      <c r="K1565" s="224"/>
      <c r="L1565" s="229"/>
      <c r="M1565" s="230"/>
      <c r="N1565" s="231"/>
      <c r="O1565" s="231"/>
      <c r="P1565" s="231"/>
      <c r="Q1565" s="231"/>
      <c r="R1565" s="231"/>
      <c r="S1565" s="231"/>
      <c r="T1565" s="232"/>
      <c r="AT1565" s="233" t="s">
        <v>247</v>
      </c>
      <c r="AU1565" s="233" t="s">
        <v>83</v>
      </c>
      <c r="AV1565" s="14" t="s">
        <v>83</v>
      </c>
      <c r="AW1565" s="14" t="s">
        <v>37</v>
      </c>
      <c r="AX1565" s="14" t="s">
        <v>22</v>
      </c>
      <c r="AY1565" s="233" t="s">
        <v>236</v>
      </c>
    </row>
    <row r="1566" spans="1:65" s="2" customFormat="1" ht="11.4">
      <c r="A1566" s="36"/>
      <c r="B1566" s="37"/>
      <c r="C1566" s="256" t="s">
        <v>1734</v>
      </c>
      <c r="D1566" s="256" t="s">
        <v>482</v>
      </c>
      <c r="E1566" s="257" t="s">
        <v>1735</v>
      </c>
      <c r="F1566" s="258" t="s">
        <v>1736</v>
      </c>
      <c r="G1566" s="259" t="s">
        <v>290</v>
      </c>
      <c r="H1566" s="260">
        <v>2</v>
      </c>
      <c r="I1566" s="261"/>
      <c r="J1566" s="262">
        <f>ROUND(I1566*H1566,2)</f>
        <v>0</v>
      </c>
      <c r="K1566" s="258" t="s">
        <v>20</v>
      </c>
      <c r="L1566" s="263"/>
      <c r="M1566" s="264" t="s">
        <v>20</v>
      </c>
      <c r="N1566" s="265" t="s">
        <v>47</v>
      </c>
      <c r="O1566" s="66"/>
      <c r="P1566" s="205">
        <f>O1566*H1566</f>
        <v>0</v>
      </c>
      <c r="Q1566" s="205">
        <v>0</v>
      </c>
      <c r="R1566" s="205">
        <f>Q1566*H1566</f>
        <v>0</v>
      </c>
      <c r="S1566" s="205">
        <v>0</v>
      </c>
      <c r="T1566" s="206">
        <f>S1566*H1566</f>
        <v>0</v>
      </c>
      <c r="U1566" s="36"/>
      <c r="V1566" s="36"/>
      <c r="W1566" s="36"/>
      <c r="X1566" s="36"/>
      <c r="Y1566" s="36"/>
      <c r="Z1566" s="36"/>
      <c r="AA1566" s="36"/>
      <c r="AB1566" s="36"/>
      <c r="AC1566" s="36"/>
      <c r="AD1566" s="36"/>
      <c r="AE1566" s="36"/>
      <c r="AR1566" s="207" t="s">
        <v>455</v>
      </c>
      <c r="AT1566" s="207" t="s">
        <v>482</v>
      </c>
      <c r="AU1566" s="207" t="s">
        <v>83</v>
      </c>
      <c r="AY1566" s="19" t="s">
        <v>236</v>
      </c>
      <c r="BE1566" s="208">
        <f>IF(N1566="základní",J1566,0)</f>
        <v>0</v>
      </c>
      <c r="BF1566" s="208">
        <f>IF(N1566="snížená",J1566,0)</f>
        <v>0</v>
      </c>
      <c r="BG1566" s="208">
        <f>IF(N1566="zákl. přenesená",J1566,0)</f>
        <v>0</v>
      </c>
      <c r="BH1566" s="208">
        <f>IF(N1566="sníž. přenesená",J1566,0)</f>
        <v>0</v>
      </c>
      <c r="BI1566" s="208">
        <f>IF(N1566="nulová",J1566,0)</f>
        <v>0</v>
      </c>
      <c r="BJ1566" s="19" t="s">
        <v>22</v>
      </c>
      <c r="BK1566" s="208">
        <f>ROUND(I1566*H1566,2)</f>
        <v>0</v>
      </c>
      <c r="BL1566" s="19" t="s">
        <v>336</v>
      </c>
      <c r="BM1566" s="207" t="s">
        <v>1737</v>
      </c>
    </row>
    <row r="1567" spans="1:65" s="2" customFormat="1" ht="22.8">
      <c r="A1567" s="36"/>
      <c r="B1567" s="37"/>
      <c r="C1567" s="196" t="s">
        <v>1738</v>
      </c>
      <c r="D1567" s="196" t="s">
        <v>238</v>
      </c>
      <c r="E1567" s="197" t="s">
        <v>1739</v>
      </c>
      <c r="F1567" s="198" t="s">
        <v>1740</v>
      </c>
      <c r="G1567" s="199" t="s">
        <v>266</v>
      </c>
      <c r="H1567" s="200">
        <v>0.79500000000000004</v>
      </c>
      <c r="I1567" s="201"/>
      <c r="J1567" s="202">
        <f>ROUND(I1567*H1567,2)</f>
        <v>0</v>
      </c>
      <c r="K1567" s="198" t="s">
        <v>242</v>
      </c>
      <c r="L1567" s="41"/>
      <c r="M1567" s="203" t="s">
        <v>20</v>
      </c>
      <c r="N1567" s="204" t="s">
        <v>47</v>
      </c>
      <c r="O1567" s="66"/>
      <c r="P1567" s="205">
        <f>O1567*H1567</f>
        <v>0</v>
      </c>
      <c r="Q1567" s="205">
        <v>0</v>
      </c>
      <c r="R1567" s="205">
        <f>Q1567*H1567</f>
        <v>0</v>
      </c>
      <c r="S1567" s="205">
        <v>0</v>
      </c>
      <c r="T1567" s="206">
        <f>S1567*H1567</f>
        <v>0</v>
      </c>
      <c r="U1567" s="36"/>
      <c r="V1567" s="36"/>
      <c r="W1567" s="36"/>
      <c r="X1567" s="36"/>
      <c r="Y1567" s="36"/>
      <c r="Z1567" s="36"/>
      <c r="AA1567" s="36"/>
      <c r="AB1567" s="36"/>
      <c r="AC1567" s="36"/>
      <c r="AD1567" s="36"/>
      <c r="AE1567" s="36"/>
      <c r="AR1567" s="207" t="s">
        <v>336</v>
      </c>
      <c r="AT1567" s="207" t="s">
        <v>238</v>
      </c>
      <c r="AU1567" s="207" t="s">
        <v>83</v>
      </c>
      <c r="AY1567" s="19" t="s">
        <v>236</v>
      </c>
      <c r="BE1567" s="208">
        <f>IF(N1567="základní",J1567,0)</f>
        <v>0</v>
      </c>
      <c r="BF1567" s="208">
        <f>IF(N1567="snížená",J1567,0)</f>
        <v>0</v>
      </c>
      <c r="BG1567" s="208">
        <f>IF(N1567="zákl. přenesená",J1567,0)</f>
        <v>0</v>
      </c>
      <c r="BH1567" s="208">
        <f>IF(N1567="sníž. přenesená",J1567,0)</f>
        <v>0</v>
      </c>
      <c r="BI1567" s="208">
        <f>IF(N1567="nulová",J1567,0)</f>
        <v>0</v>
      </c>
      <c r="BJ1567" s="19" t="s">
        <v>22</v>
      </c>
      <c r="BK1567" s="208">
        <f>ROUND(I1567*H1567,2)</f>
        <v>0</v>
      </c>
      <c r="BL1567" s="19" t="s">
        <v>336</v>
      </c>
      <c r="BM1567" s="207" t="s">
        <v>1741</v>
      </c>
    </row>
    <row r="1568" spans="1:65" s="2" customFormat="1" ht="96">
      <c r="A1568" s="36"/>
      <c r="B1568" s="37"/>
      <c r="C1568" s="38"/>
      <c r="D1568" s="209" t="s">
        <v>245</v>
      </c>
      <c r="E1568" s="38"/>
      <c r="F1568" s="210" t="s">
        <v>1742</v>
      </c>
      <c r="G1568" s="38"/>
      <c r="H1568" s="38"/>
      <c r="I1568" s="118"/>
      <c r="J1568" s="38"/>
      <c r="K1568" s="38"/>
      <c r="L1568" s="41"/>
      <c r="M1568" s="211"/>
      <c r="N1568" s="212"/>
      <c r="O1568" s="66"/>
      <c r="P1568" s="66"/>
      <c r="Q1568" s="66"/>
      <c r="R1568" s="66"/>
      <c r="S1568" s="66"/>
      <c r="T1568" s="67"/>
      <c r="U1568" s="36"/>
      <c r="V1568" s="36"/>
      <c r="W1568" s="36"/>
      <c r="X1568" s="36"/>
      <c r="Y1568" s="36"/>
      <c r="Z1568" s="36"/>
      <c r="AA1568" s="36"/>
      <c r="AB1568" s="36"/>
      <c r="AC1568" s="36"/>
      <c r="AD1568" s="36"/>
      <c r="AE1568" s="36"/>
      <c r="AT1568" s="19" t="s">
        <v>245</v>
      </c>
      <c r="AU1568" s="19" t="s">
        <v>83</v>
      </c>
    </row>
    <row r="1569" spans="1:65" s="12" customFormat="1" ht="13.2">
      <c r="B1569" s="180"/>
      <c r="C1569" s="181"/>
      <c r="D1569" s="182" t="s">
        <v>75</v>
      </c>
      <c r="E1569" s="194" t="s">
        <v>1743</v>
      </c>
      <c r="F1569" s="194" t="s">
        <v>1744</v>
      </c>
      <c r="G1569" s="181"/>
      <c r="H1569" s="181"/>
      <c r="I1569" s="184"/>
      <c r="J1569" s="195">
        <f>BK1569</f>
        <v>0</v>
      </c>
      <c r="K1569" s="181"/>
      <c r="L1569" s="186"/>
      <c r="M1569" s="187"/>
      <c r="N1569" s="188"/>
      <c r="O1569" s="188"/>
      <c r="P1569" s="189">
        <f>SUM(P1570:P1642)</f>
        <v>0</v>
      </c>
      <c r="Q1569" s="188"/>
      <c r="R1569" s="189">
        <f>SUM(R1570:R1642)</f>
        <v>5.8202423433749964</v>
      </c>
      <c r="S1569" s="188"/>
      <c r="T1569" s="190">
        <f>SUM(T1570:T1642)</f>
        <v>6.4000000000000001E-2</v>
      </c>
      <c r="AR1569" s="191" t="s">
        <v>83</v>
      </c>
      <c r="AT1569" s="192" t="s">
        <v>75</v>
      </c>
      <c r="AU1569" s="192" t="s">
        <v>22</v>
      </c>
      <c r="AY1569" s="191" t="s">
        <v>236</v>
      </c>
      <c r="BK1569" s="193">
        <f>SUM(BK1570:BK1642)</f>
        <v>0</v>
      </c>
    </row>
    <row r="1570" spans="1:65" s="2" customFormat="1" ht="11.4">
      <c r="A1570" s="36"/>
      <c r="B1570" s="37"/>
      <c r="C1570" s="196" t="s">
        <v>1745</v>
      </c>
      <c r="D1570" s="196" t="s">
        <v>238</v>
      </c>
      <c r="E1570" s="197" t="s">
        <v>1746</v>
      </c>
      <c r="F1570" s="198" t="s">
        <v>1747</v>
      </c>
      <c r="G1570" s="199" t="s">
        <v>328</v>
      </c>
      <c r="H1570" s="200">
        <v>10.018000000000001</v>
      </c>
      <c r="I1570" s="201"/>
      <c r="J1570" s="202">
        <f>ROUND(I1570*H1570,2)</f>
        <v>0</v>
      </c>
      <c r="K1570" s="198" t="s">
        <v>242</v>
      </c>
      <c r="L1570" s="41"/>
      <c r="M1570" s="203" t="s">
        <v>20</v>
      </c>
      <c r="N1570" s="204" t="s">
        <v>47</v>
      </c>
      <c r="O1570" s="66"/>
      <c r="P1570" s="205">
        <f>O1570*H1570</f>
        <v>0</v>
      </c>
      <c r="Q1570" s="205">
        <v>0</v>
      </c>
      <c r="R1570" s="205">
        <f>Q1570*H1570</f>
        <v>0</v>
      </c>
      <c r="S1570" s="205">
        <v>0</v>
      </c>
      <c r="T1570" s="206">
        <f>S1570*H1570</f>
        <v>0</v>
      </c>
      <c r="U1570" s="36"/>
      <c r="V1570" s="36"/>
      <c r="W1570" s="36"/>
      <c r="X1570" s="36"/>
      <c r="Y1570" s="36"/>
      <c r="Z1570" s="36"/>
      <c r="AA1570" s="36"/>
      <c r="AB1570" s="36"/>
      <c r="AC1570" s="36"/>
      <c r="AD1570" s="36"/>
      <c r="AE1570" s="36"/>
      <c r="AR1570" s="207" t="s">
        <v>336</v>
      </c>
      <c r="AT1570" s="207" t="s">
        <v>238</v>
      </c>
      <c r="AU1570" s="207" t="s">
        <v>83</v>
      </c>
      <c r="AY1570" s="19" t="s">
        <v>236</v>
      </c>
      <c r="BE1570" s="208">
        <f>IF(N1570="základní",J1570,0)</f>
        <v>0</v>
      </c>
      <c r="BF1570" s="208">
        <f>IF(N1570="snížená",J1570,0)</f>
        <v>0</v>
      </c>
      <c r="BG1570" s="208">
        <f>IF(N1570="zákl. přenesená",J1570,0)</f>
        <v>0</v>
      </c>
      <c r="BH1570" s="208">
        <f>IF(N1570="sníž. přenesená",J1570,0)</f>
        <v>0</v>
      </c>
      <c r="BI1570" s="208">
        <f>IF(N1570="nulová",J1570,0)</f>
        <v>0</v>
      </c>
      <c r="BJ1570" s="19" t="s">
        <v>22</v>
      </c>
      <c r="BK1570" s="208">
        <f>ROUND(I1570*H1570,2)</f>
        <v>0</v>
      </c>
      <c r="BL1570" s="19" t="s">
        <v>336</v>
      </c>
      <c r="BM1570" s="207" t="s">
        <v>1748</v>
      </c>
    </row>
    <row r="1571" spans="1:65" s="2" customFormat="1" ht="57.6">
      <c r="A1571" s="36"/>
      <c r="B1571" s="37"/>
      <c r="C1571" s="38"/>
      <c r="D1571" s="209" t="s">
        <v>245</v>
      </c>
      <c r="E1571" s="38"/>
      <c r="F1571" s="210" t="s">
        <v>1749</v>
      </c>
      <c r="G1571" s="38"/>
      <c r="H1571" s="38"/>
      <c r="I1571" s="118"/>
      <c r="J1571" s="38"/>
      <c r="K1571" s="38"/>
      <c r="L1571" s="41"/>
      <c r="M1571" s="211"/>
      <c r="N1571" s="212"/>
      <c r="O1571" s="66"/>
      <c r="P1571" s="66"/>
      <c r="Q1571" s="66"/>
      <c r="R1571" s="66"/>
      <c r="S1571" s="66"/>
      <c r="T1571" s="67"/>
      <c r="U1571" s="36"/>
      <c r="V1571" s="36"/>
      <c r="W1571" s="36"/>
      <c r="X1571" s="36"/>
      <c r="Y1571" s="36"/>
      <c r="Z1571" s="36"/>
      <c r="AA1571" s="36"/>
      <c r="AB1571" s="36"/>
      <c r="AC1571" s="36"/>
      <c r="AD1571" s="36"/>
      <c r="AE1571" s="36"/>
      <c r="AT1571" s="19" t="s">
        <v>245</v>
      </c>
      <c r="AU1571" s="19" t="s">
        <v>83</v>
      </c>
    </row>
    <row r="1572" spans="1:65" s="13" customFormat="1" ht="10.199999999999999">
      <c r="B1572" s="213"/>
      <c r="C1572" s="214"/>
      <c r="D1572" s="209" t="s">
        <v>247</v>
      </c>
      <c r="E1572" s="215" t="s">
        <v>20</v>
      </c>
      <c r="F1572" s="216" t="s">
        <v>1750</v>
      </c>
      <c r="G1572" s="214"/>
      <c r="H1572" s="215" t="s">
        <v>20</v>
      </c>
      <c r="I1572" s="217"/>
      <c r="J1572" s="214"/>
      <c r="K1572" s="214"/>
      <c r="L1572" s="218"/>
      <c r="M1572" s="219"/>
      <c r="N1572" s="220"/>
      <c r="O1572" s="220"/>
      <c r="P1572" s="220"/>
      <c r="Q1572" s="220"/>
      <c r="R1572" s="220"/>
      <c r="S1572" s="220"/>
      <c r="T1572" s="221"/>
      <c r="AT1572" s="222" t="s">
        <v>247</v>
      </c>
      <c r="AU1572" s="222" t="s">
        <v>83</v>
      </c>
      <c r="AV1572" s="13" t="s">
        <v>22</v>
      </c>
      <c r="AW1572" s="13" t="s">
        <v>37</v>
      </c>
      <c r="AX1572" s="13" t="s">
        <v>76</v>
      </c>
      <c r="AY1572" s="222" t="s">
        <v>236</v>
      </c>
    </row>
    <row r="1573" spans="1:65" s="14" customFormat="1" ht="10.199999999999999">
      <c r="B1573" s="223"/>
      <c r="C1573" s="224"/>
      <c r="D1573" s="209" t="s">
        <v>247</v>
      </c>
      <c r="E1573" s="225" t="s">
        <v>20</v>
      </c>
      <c r="F1573" s="226" t="s">
        <v>1751</v>
      </c>
      <c r="G1573" s="224"/>
      <c r="H1573" s="227">
        <v>5.2</v>
      </c>
      <c r="I1573" s="228"/>
      <c r="J1573" s="224"/>
      <c r="K1573" s="224"/>
      <c r="L1573" s="229"/>
      <c r="M1573" s="230"/>
      <c r="N1573" s="231"/>
      <c r="O1573" s="231"/>
      <c r="P1573" s="231"/>
      <c r="Q1573" s="231"/>
      <c r="R1573" s="231"/>
      <c r="S1573" s="231"/>
      <c r="T1573" s="232"/>
      <c r="AT1573" s="233" t="s">
        <v>247</v>
      </c>
      <c r="AU1573" s="233" t="s">
        <v>83</v>
      </c>
      <c r="AV1573" s="14" t="s">
        <v>83</v>
      </c>
      <c r="AW1573" s="14" t="s">
        <v>37</v>
      </c>
      <c r="AX1573" s="14" t="s">
        <v>76</v>
      </c>
      <c r="AY1573" s="233" t="s">
        <v>236</v>
      </c>
    </row>
    <row r="1574" spans="1:65" s="14" customFormat="1" ht="10.199999999999999">
      <c r="B1574" s="223"/>
      <c r="C1574" s="224"/>
      <c r="D1574" s="209" t="s">
        <v>247</v>
      </c>
      <c r="E1574" s="225" t="s">
        <v>20</v>
      </c>
      <c r="F1574" s="226" t="s">
        <v>1752</v>
      </c>
      <c r="G1574" s="224"/>
      <c r="H1574" s="227">
        <v>4.8179999999999996</v>
      </c>
      <c r="I1574" s="228"/>
      <c r="J1574" s="224"/>
      <c r="K1574" s="224"/>
      <c r="L1574" s="229"/>
      <c r="M1574" s="230"/>
      <c r="N1574" s="231"/>
      <c r="O1574" s="231"/>
      <c r="P1574" s="231"/>
      <c r="Q1574" s="231"/>
      <c r="R1574" s="231"/>
      <c r="S1574" s="231"/>
      <c r="T1574" s="232"/>
      <c r="AT1574" s="233" t="s">
        <v>247</v>
      </c>
      <c r="AU1574" s="233" t="s">
        <v>83</v>
      </c>
      <c r="AV1574" s="14" t="s">
        <v>83</v>
      </c>
      <c r="AW1574" s="14" t="s">
        <v>37</v>
      </c>
      <c r="AX1574" s="14" t="s">
        <v>76</v>
      </c>
      <c r="AY1574" s="233" t="s">
        <v>236</v>
      </c>
    </row>
    <row r="1575" spans="1:65" s="15" customFormat="1" ht="10.199999999999999">
      <c r="B1575" s="234"/>
      <c r="C1575" s="235"/>
      <c r="D1575" s="209" t="s">
        <v>247</v>
      </c>
      <c r="E1575" s="236" t="s">
        <v>136</v>
      </c>
      <c r="F1575" s="237" t="s">
        <v>306</v>
      </c>
      <c r="G1575" s="235"/>
      <c r="H1575" s="238">
        <v>10.018000000000001</v>
      </c>
      <c r="I1575" s="239"/>
      <c r="J1575" s="235"/>
      <c r="K1575" s="235"/>
      <c r="L1575" s="240"/>
      <c r="M1575" s="241"/>
      <c r="N1575" s="242"/>
      <c r="O1575" s="242"/>
      <c r="P1575" s="242"/>
      <c r="Q1575" s="242"/>
      <c r="R1575" s="242"/>
      <c r="S1575" s="242"/>
      <c r="T1575" s="243"/>
      <c r="AT1575" s="244" t="s">
        <v>247</v>
      </c>
      <c r="AU1575" s="244" t="s">
        <v>83</v>
      </c>
      <c r="AV1575" s="15" t="s">
        <v>254</v>
      </c>
      <c r="AW1575" s="15" t="s">
        <v>37</v>
      </c>
      <c r="AX1575" s="15" t="s">
        <v>76</v>
      </c>
      <c r="AY1575" s="244" t="s">
        <v>236</v>
      </c>
    </row>
    <row r="1576" spans="1:65" s="16" customFormat="1" ht="10.199999999999999">
      <c r="B1576" s="245"/>
      <c r="C1576" s="246"/>
      <c r="D1576" s="209" t="s">
        <v>247</v>
      </c>
      <c r="E1576" s="247" t="s">
        <v>20</v>
      </c>
      <c r="F1576" s="248" t="s">
        <v>309</v>
      </c>
      <c r="G1576" s="246"/>
      <c r="H1576" s="249">
        <v>10.018000000000001</v>
      </c>
      <c r="I1576" s="250"/>
      <c r="J1576" s="246"/>
      <c r="K1576" s="246"/>
      <c r="L1576" s="251"/>
      <c r="M1576" s="252"/>
      <c r="N1576" s="253"/>
      <c r="O1576" s="253"/>
      <c r="P1576" s="253"/>
      <c r="Q1576" s="253"/>
      <c r="R1576" s="253"/>
      <c r="S1576" s="253"/>
      <c r="T1576" s="254"/>
      <c r="AT1576" s="255" t="s">
        <v>247</v>
      </c>
      <c r="AU1576" s="255" t="s">
        <v>83</v>
      </c>
      <c r="AV1576" s="16" t="s">
        <v>243</v>
      </c>
      <c r="AW1576" s="16" t="s">
        <v>37</v>
      </c>
      <c r="AX1576" s="16" t="s">
        <v>22</v>
      </c>
      <c r="AY1576" s="255" t="s">
        <v>236</v>
      </c>
    </row>
    <row r="1577" spans="1:65" s="2" customFormat="1" ht="45.6">
      <c r="A1577" s="36"/>
      <c r="B1577" s="37"/>
      <c r="C1577" s="256" t="s">
        <v>1753</v>
      </c>
      <c r="D1577" s="256" t="s">
        <v>482</v>
      </c>
      <c r="E1577" s="257" t="s">
        <v>1754</v>
      </c>
      <c r="F1577" s="258" t="s">
        <v>1755</v>
      </c>
      <c r="G1577" s="259" t="s">
        <v>328</v>
      </c>
      <c r="H1577" s="260">
        <v>11.02</v>
      </c>
      <c r="I1577" s="261"/>
      <c r="J1577" s="262">
        <f>ROUND(I1577*H1577,2)</f>
        <v>0</v>
      </c>
      <c r="K1577" s="258" t="s">
        <v>20</v>
      </c>
      <c r="L1577" s="263"/>
      <c r="M1577" s="264" t="s">
        <v>20</v>
      </c>
      <c r="N1577" s="265" t="s">
        <v>47</v>
      </c>
      <c r="O1577" s="66"/>
      <c r="P1577" s="205">
        <f>O1577*H1577</f>
        <v>0</v>
      </c>
      <c r="Q1577" s="205">
        <v>4.1999999999999997E-3</v>
      </c>
      <c r="R1577" s="205">
        <f>Q1577*H1577</f>
        <v>4.6283999999999999E-2</v>
      </c>
      <c r="S1577" s="205">
        <v>0</v>
      </c>
      <c r="T1577" s="206">
        <f>S1577*H1577</f>
        <v>0</v>
      </c>
      <c r="U1577" s="36"/>
      <c r="V1577" s="36"/>
      <c r="W1577" s="36"/>
      <c r="X1577" s="36"/>
      <c r="Y1577" s="36"/>
      <c r="Z1577" s="36"/>
      <c r="AA1577" s="36"/>
      <c r="AB1577" s="36"/>
      <c r="AC1577" s="36"/>
      <c r="AD1577" s="36"/>
      <c r="AE1577" s="36"/>
      <c r="AR1577" s="207" t="s">
        <v>455</v>
      </c>
      <c r="AT1577" s="207" t="s">
        <v>482</v>
      </c>
      <c r="AU1577" s="207" t="s">
        <v>83</v>
      </c>
      <c r="AY1577" s="19" t="s">
        <v>236</v>
      </c>
      <c r="BE1577" s="208">
        <f>IF(N1577="základní",J1577,0)</f>
        <v>0</v>
      </c>
      <c r="BF1577" s="208">
        <f>IF(N1577="snížená",J1577,0)</f>
        <v>0</v>
      </c>
      <c r="BG1577" s="208">
        <f>IF(N1577="zákl. přenesená",J1577,0)</f>
        <v>0</v>
      </c>
      <c r="BH1577" s="208">
        <f>IF(N1577="sníž. přenesená",J1577,0)</f>
        <v>0</v>
      </c>
      <c r="BI1577" s="208">
        <f>IF(N1577="nulová",J1577,0)</f>
        <v>0</v>
      </c>
      <c r="BJ1577" s="19" t="s">
        <v>22</v>
      </c>
      <c r="BK1577" s="208">
        <f>ROUND(I1577*H1577,2)</f>
        <v>0</v>
      </c>
      <c r="BL1577" s="19" t="s">
        <v>336</v>
      </c>
      <c r="BM1577" s="207" t="s">
        <v>1756</v>
      </c>
    </row>
    <row r="1578" spans="1:65" s="14" customFormat="1" ht="10.199999999999999">
      <c r="B1578" s="223"/>
      <c r="C1578" s="224"/>
      <c r="D1578" s="209" t="s">
        <v>247</v>
      </c>
      <c r="E1578" s="224"/>
      <c r="F1578" s="226" t="s">
        <v>1757</v>
      </c>
      <c r="G1578" s="224"/>
      <c r="H1578" s="227">
        <v>11.02</v>
      </c>
      <c r="I1578" s="228"/>
      <c r="J1578" s="224"/>
      <c r="K1578" s="224"/>
      <c r="L1578" s="229"/>
      <c r="M1578" s="230"/>
      <c r="N1578" s="231"/>
      <c r="O1578" s="231"/>
      <c r="P1578" s="231"/>
      <c r="Q1578" s="231"/>
      <c r="R1578" s="231"/>
      <c r="S1578" s="231"/>
      <c r="T1578" s="232"/>
      <c r="AT1578" s="233" t="s">
        <v>247</v>
      </c>
      <c r="AU1578" s="233" t="s">
        <v>83</v>
      </c>
      <c r="AV1578" s="14" t="s">
        <v>83</v>
      </c>
      <c r="AW1578" s="14" t="s">
        <v>4</v>
      </c>
      <c r="AX1578" s="14" t="s">
        <v>22</v>
      </c>
      <c r="AY1578" s="233" t="s">
        <v>236</v>
      </c>
    </row>
    <row r="1579" spans="1:65" s="2" customFormat="1" ht="11.4">
      <c r="A1579" s="36"/>
      <c r="B1579" s="37"/>
      <c r="C1579" s="196" t="s">
        <v>1758</v>
      </c>
      <c r="D1579" s="196" t="s">
        <v>238</v>
      </c>
      <c r="E1579" s="197" t="s">
        <v>1759</v>
      </c>
      <c r="F1579" s="198" t="s">
        <v>1760</v>
      </c>
      <c r="G1579" s="199" t="s">
        <v>463</v>
      </c>
      <c r="H1579" s="200">
        <v>4</v>
      </c>
      <c r="I1579" s="201"/>
      <c r="J1579" s="202">
        <f>ROUND(I1579*H1579,2)</f>
        <v>0</v>
      </c>
      <c r="K1579" s="198" t="s">
        <v>242</v>
      </c>
      <c r="L1579" s="41"/>
      <c r="M1579" s="203" t="s">
        <v>20</v>
      </c>
      <c r="N1579" s="204" t="s">
        <v>47</v>
      </c>
      <c r="O1579" s="66"/>
      <c r="P1579" s="205">
        <f>O1579*H1579</f>
        <v>0</v>
      </c>
      <c r="Q1579" s="205">
        <v>0</v>
      </c>
      <c r="R1579" s="205">
        <f>Q1579*H1579</f>
        <v>0</v>
      </c>
      <c r="S1579" s="205">
        <v>1.6E-2</v>
      </c>
      <c r="T1579" s="206">
        <f>S1579*H1579</f>
        <v>6.4000000000000001E-2</v>
      </c>
      <c r="U1579" s="36"/>
      <c r="V1579" s="36"/>
      <c r="W1579" s="36"/>
      <c r="X1579" s="36"/>
      <c r="Y1579" s="36"/>
      <c r="Z1579" s="36"/>
      <c r="AA1579" s="36"/>
      <c r="AB1579" s="36"/>
      <c r="AC1579" s="36"/>
      <c r="AD1579" s="36"/>
      <c r="AE1579" s="36"/>
      <c r="AR1579" s="207" t="s">
        <v>336</v>
      </c>
      <c r="AT1579" s="207" t="s">
        <v>238</v>
      </c>
      <c r="AU1579" s="207" t="s">
        <v>83</v>
      </c>
      <c r="AY1579" s="19" t="s">
        <v>236</v>
      </c>
      <c r="BE1579" s="208">
        <f>IF(N1579="základní",J1579,0)</f>
        <v>0</v>
      </c>
      <c r="BF1579" s="208">
        <f>IF(N1579="snížená",J1579,0)</f>
        <v>0</v>
      </c>
      <c r="BG1579" s="208">
        <f>IF(N1579="zákl. přenesená",J1579,0)</f>
        <v>0</v>
      </c>
      <c r="BH1579" s="208">
        <f>IF(N1579="sníž. přenesená",J1579,0)</f>
        <v>0</v>
      </c>
      <c r="BI1579" s="208">
        <f>IF(N1579="nulová",J1579,0)</f>
        <v>0</v>
      </c>
      <c r="BJ1579" s="19" t="s">
        <v>22</v>
      </c>
      <c r="BK1579" s="208">
        <f>ROUND(I1579*H1579,2)</f>
        <v>0</v>
      </c>
      <c r="BL1579" s="19" t="s">
        <v>336</v>
      </c>
      <c r="BM1579" s="207" t="s">
        <v>1761</v>
      </c>
    </row>
    <row r="1580" spans="1:65" s="13" customFormat="1" ht="10.199999999999999">
      <c r="B1580" s="213"/>
      <c r="C1580" s="214"/>
      <c r="D1580" s="209" t="s">
        <v>247</v>
      </c>
      <c r="E1580" s="215" t="s">
        <v>20</v>
      </c>
      <c r="F1580" s="216" t="s">
        <v>304</v>
      </c>
      <c r="G1580" s="214"/>
      <c r="H1580" s="215" t="s">
        <v>20</v>
      </c>
      <c r="I1580" s="217"/>
      <c r="J1580" s="214"/>
      <c r="K1580" s="214"/>
      <c r="L1580" s="218"/>
      <c r="M1580" s="219"/>
      <c r="N1580" s="220"/>
      <c r="O1580" s="220"/>
      <c r="P1580" s="220"/>
      <c r="Q1580" s="220"/>
      <c r="R1580" s="220"/>
      <c r="S1580" s="220"/>
      <c r="T1580" s="221"/>
      <c r="AT1580" s="222" t="s">
        <v>247</v>
      </c>
      <c r="AU1580" s="222" t="s">
        <v>83</v>
      </c>
      <c r="AV1580" s="13" t="s">
        <v>22</v>
      </c>
      <c r="AW1580" s="13" t="s">
        <v>37</v>
      </c>
      <c r="AX1580" s="13" t="s">
        <v>76</v>
      </c>
      <c r="AY1580" s="222" t="s">
        <v>236</v>
      </c>
    </row>
    <row r="1581" spans="1:65" s="14" customFormat="1" ht="10.199999999999999">
      <c r="B1581" s="223"/>
      <c r="C1581" s="224"/>
      <c r="D1581" s="209" t="s">
        <v>247</v>
      </c>
      <c r="E1581" s="225" t="s">
        <v>20</v>
      </c>
      <c r="F1581" s="226" t="s">
        <v>1762</v>
      </c>
      <c r="G1581" s="224"/>
      <c r="H1581" s="227">
        <v>4</v>
      </c>
      <c r="I1581" s="228"/>
      <c r="J1581" s="224"/>
      <c r="K1581" s="224"/>
      <c r="L1581" s="229"/>
      <c r="M1581" s="230"/>
      <c r="N1581" s="231"/>
      <c r="O1581" s="231"/>
      <c r="P1581" s="231"/>
      <c r="Q1581" s="231"/>
      <c r="R1581" s="231"/>
      <c r="S1581" s="231"/>
      <c r="T1581" s="232"/>
      <c r="AT1581" s="233" t="s">
        <v>247</v>
      </c>
      <c r="AU1581" s="233" t="s">
        <v>83</v>
      </c>
      <c r="AV1581" s="14" t="s">
        <v>83</v>
      </c>
      <c r="AW1581" s="14" t="s">
        <v>37</v>
      </c>
      <c r="AX1581" s="14" t="s">
        <v>22</v>
      </c>
      <c r="AY1581" s="233" t="s">
        <v>236</v>
      </c>
    </row>
    <row r="1582" spans="1:65" s="2" customFormat="1" ht="11.4">
      <c r="A1582" s="36"/>
      <c r="B1582" s="37"/>
      <c r="C1582" s="196" t="s">
        <v>1763</v>
      </c>
      <c r="D1582" s="196" t="s">
        <v>238</v>
      </c>
      <c r="E1582" s="197" t="s">
        <v>1764</v>
      </c>
      <c r="F1582" s="198" t="s">
        <v>1765</v>
      </c>
      <c r="G1582" s="199" t="s">
        <v>1766</v>
      </c>
      <c r="H1582" s="200">
        <v>316</v>
      </c>
      <c r="I1582" s="201"/>
      <c r="J1582" s="202">
        <f>ROUND(I1582*H1582,2)</f>
        <v>0</v>
      </c>
      <c r="K1582" s="198" t="s">
        <v>242</v>
      </c>
      <c r="L1582" s="41"/>
      <c r="M1582" s="203" t="s">
        <v>20</v>
      </c>
      <c r="N1582" s="204" t="s">
        <v>47</v>
      </c>
      <c r="O1582" s="66"/>
      <c r="P1582" s="205">
        <f>O1582*H1582</f>
        <v>0</v>
      </c>
      <c r="Q1582" s="205">
        <v>5.1262499999999999E-5</v>
      </c>
      <c r="R1582" s="205">
        <f>Q1582*H1582</f>
        <v>1.619895E-2</v>
      </c>
      <c r="S1582" s="205">
        <v>0</v>
      </c>
      <c r="T1582" s="206">
        <f>S1582*H1582</f>
        <v>0</v>
      </c>
      <c r="U1582" s="36"/>
      <c r="V1582" s="36"/>
      <c r="W1582" s="36"/>
      <c r="X1582" s="36"/>
      <c r="Y1582" s="36"/>
      <c r="Z1582" s="36"/>
      <c r="AA1582" s="36"/>
      <c r="AB1582" s="36"/>
      <c r="AC1582" s="36"/>
      <c r="AD1582" s="36"/>
      <c r="AE1582" s="36"/>
      <c r="AR1582" s="207" t="s">
        <v>336</v>
      </c>
      <c r="AT1582" s="207" t="s">
        <v>238</v>
      </c>
      <c r="AU1582" s="207" t="s">
        <v>83</v>
      </c>
      <c r="AY1582" s="19" t="s">
        <v>236</v>
      </c>
      <c r="BE1582" s="208">
        <f>IF(N1582="základní",J1582,0)</f>
        <v>0</v>
      </c>
      <c r="BF1582" s="208">
        <f>IF(N1582="snížená",J1582,0)</f>
        <v>0</v>
      </c>
      <c r="BG1582" s="208">
        <f>IF(N1582="zákl. přenesená",J1582,0)</f>
        <v>0</v>
      </c>
      <c r="BH1582" s="208">
        <f>IF(N1582="sníž. přenesená",J1582,0)</f>
        <v>0</v>
      </c>
      <c r="BI1582" s="208">
        <f>IF(N1582="nulová",J1582,0)</f>
        <v>0</v>
      </c>
      <c r="BJ1582" s="19" t="s">
        <v>22</v>
      </c>
      <c r="BK1582" s="208">
        <f>ROUND(I1582*H1582,2)</f>
        <v>0</v>
      </c>
      <c r="BL1582" s="19" t="s">
        <v>336</v>
      </c>
      <c r="BM1582" s="207" t="s">
        <v>1767</v>
      </c>
    </row>
    <row r="1583" spans="1:65" s="2" customFormat="1" ht="28.8">
      <c r="A1583" s="36"/>
      <c r="B1583" s="37"/>
      <c r="C1583" s="38"/>
      <c r="D1583" s="209" t="s">
        <v>245</v>
      </c>
      <c r="E1583" s="38"/>
      <c r="F1583" s="210" t="s">
        <v>1768</v>
      </c>
      <c r="G1583" s="38"/>
      <c r="H1583" s="38"/>
      <c r="I1583" s="118"/>
      <c r="J1583" s="38"/>
      <c r="K1583" s="38"/>
      <c r="L1583" s="41"/>
      <c r="M1583" s="211"/>
      <c r="N1583" s="212"/>
      <c r="O1583" s="66"/>
      <c r="P1583" s="66"/>
      <c r="Q1583" s="66"/>
      <c r="R1583" s="66"/>
      <c r="S1583" s="66"/>
      <c r="T1583" s="67"/>
      <c r="U1583" s="36"/>
      <c r="V1583" s="36"/>
      <c r="W1583" s="36"/>
      <c r="X1583" s="36"/>
      <c r="Y1583" s="36"/>
      <c r="Z1583" s="36"/>
      <c r="AA1583" s="36"/>
      <c r="AB1583" s="36"/>
      <c r="AC1583" s="36"/>
      <c r="AD1583" s="36"/>
      <c r="AE1583" s="36"/>
      <c r="AT1583" s="19" t="s">
        <v>245</v>
      </c>
      <c r="AU1583" s="19" t="s">
        <v>83</v>
      </c>
    </row>
    <row r="1584" spans="1:65" s="13" customFormat="1" ht="10.199999999999999">
      <c r="B1584" s="213"/>
      <c r="C1584" s="214"/>
      <c r="D1584" s="209" t="s">
        <v>247</v>
      </c>
      <c r="E1584" s="215" t="s">
        <v>20</v>
      </c>
      <c r="F1584" s="216" t="s">
        <v>1769</v>
      </c>
      <c r="G1584" s="214"/>
      <c r="H1584" s="215" t="s">
        <v>20</v>
      </c>
      <c r="I1584" s="217"/>
      <c r="J1584" s="214"/>
      <c r="K1584" s="214"/>
      <c r="L1584" s="218"/>
      <c r="M1584" s="219"/>
      <c r="N1584" s="220"/>
      <c r="O1584" s="220"/>
      <c r="P1584" s="220"/>
      <c r="Q1584" s="220"/>
      <c r="R1584" s="220"/>
      <c r="S1584" s="220"/>
      <c r="T1584" s="221"/>
      <c r="AT1584" s="222" t="s">
        <v>247</v>
      </c>
      <c r="AU1584" s="222" t="s">
        <v>83</v>
      </c>
      <c r="AV1584" s="13" t="s">
        <v>22</v>
      </c>
      <c r="AW1584" s="13" t="s">
        <v>37</v>
      </c>
      <c r="AX1584" s="13" t="s">
        <v>76</v>
      </c>
      <c r="AY1584" s="222" t="s">
        <v>236</v>
      </c>
    </row>
    <row r="1585" spans="1:65" s="14" customFormat="1" ht="10.199999999999999">
      <c r="B1585" s="223"/>
      <c r="C1585" s="224"/>
      <c r="D1585" s="209" t="s">
        <v>247</v>
      </c>
      <c r="E1585" s="225" t="s">
        <v>20</v>
      </c>
      <c r="F1585" s="226" t="s">
        <v>1770</v>
      </c>
      <c r="G1585" s="224"/>
      <c r="H1585" s="227">
        <v>196</v>
      </c>
      <c r="I1585" s="228"/>
      <c r="J1585" s="224"/>
      <c r="K1585" s="224"/>
      <c r="L1585" s="229"/>
      <c r="M1585" s="230"/>
      <c r="N1585" s="231"/>
      <c r="O1585" s="231"/>
      <c r="P1585" s="231"/>
      <c r="Q1585" s="231"/>
      <c r="R1585" s="231"/>
      <c r="S1585" s="231"/>
      <c r="T1585" s="232"/>
      <c r="AT1585" s="233" t="s">
        <v>247</v>
      </c>
      <c r="AU1585" s="233" t="s">
        <v>83</v>
      </c>
      <c r="AV1585" s="14" t="s">
        <v>83</v>
      </c>
      <c r="AW1585" s="14" t="s">
        <v>37</v>
      </c>
      <c r="AX1585" s="14" t="s">
        <v>76</v>
      </c>
      <c r="AY1585" s="233" t="s">
        <v>236</v>
      </c>
    </row>
    <row r="1586" spans="1:65" s="13" customFormat="1" ht="10.199999999999999">
      <c r="B1586" s="213"/>
      <c r="C1586" s="214"/>
      <c r="D1586" s="209" t="s">
        <v>247</v>
      </c>
      <c r="E1586" s="215" t="s">
        <v>20</v>
      </c>
      <c r="F1586" s="216" t="s">
        <v>1771</v>
      </c>
      <c r="G1586" s="214"/>
      <c r="H1586" s="215" t="s">
        <v>20</v>
      </c>
      <c r="I1586" s="217"/>
      <c r="J1586" s="214"/>
      <c r="K1586" s="214"/>
      <c r="L1586" s="218"/>
      <c r="M1586" s="219"/>
      <c r="N1586" s="220"/>
      <c r="O1586" s="220"/>
      <c r="P1586" s="220"/>
      <c r="Q1586" s="220"/>
      <c r="R1586" s="220"/>
      <c r="S1586" s="220"/>
      <c r="T1586" s="221"/>
      <c r="AT1586" s="222" t="s">
        <v>247</v>
      </c>
      <c r="AU1586" s="222" t="s">
        <v>83</v>
      </c>
      <c r="AV1586" s="13" t="s">
        <v>22</v>
      </c>
      <c r="AW1586" s="13" t="s">
        <v>37</v>
      </c>
      <c r="AX1586" s="13" t="s">
        <v>76</v>
      </c>
      <c r="AY1586" s="222" t="s">
        <v>236</v>
      </c>
    </row>
    <row r="1587" spans="1:65" s="14" customFormat="1" ht="10.199999999999999">
      <c r="B1587" s="223"/>
      <c r="C1587" s="224"/>
      <c r="D1587" s="209" t="s">
        <v>247</v>
      </c>
      <c r="E1587" s="225" t="s">
        <v>20</v>
      </c>
      <c r="F1587" s="226" t="s">
        <v>1772</v>
      </c>
      <c r="G1587" s="224"/>
      <c r="H1587" s="227">
        <v>120</v>
      </c>
      <c r="I1587" s="228"/>
      <c r="J1587" s="224"/>
      <c r="K1587" s="224"/>
      <c r="L1587" s="229"/>
      <c r="M1587" s="230"/>
      <c r="N1587" s="231"/>
      <c r="O1587" s="231"/>
      <c r="P1587" s="231"/>
      <c r="Q1587" s="231"/>
      <c r="R1587" s="231"/>
      <c r="S1587" s="231"/>
      <c r="T1587" s="232"/>
      <c r="AT1587" s="233" t="s">
        <v>247</v>
      </c>
      <c r="AU1587" s="233" t="s">
        <v>83</v>
      </c>
      <c r="AV1587" s="14" t="s">
        <v>83</v>
      </c>
      <c r="AW1587" s="14" t="s">
        <v>37</v>
      </c>
      <c r="AX1587" s="14" t="s">
        <v>76</v>
      </c>
      <c r="AY1587" s="233" t="s">
        <v>236</v>
      </c>
    </row>
    <row r="1588" spans="1:65" s="16" customFormat="1" ht="10.199999999999999">
      <c r="B1588" s="245"/>
      <c r="C1588" s="246"/>
      <c r="D1588" s="209" t="s">
        <v>247</v>
      </c>
      <c r="E1588" s="247" t="s">
        <v>20</v>
      </c>
      <c r="F1588" s="248" t="s">
        <v>309</v>
      </c>
      <c r="G1588" s="246"/>
      <c r="H1588" s="249">
        <v>316</v>
      </c>
      <c r="I1588" s="250"/>
      <c r="J1588" s="246"/>
      <c r="K1588" s="246"/>
      <c r="L1588" s="251"/>
      <c r="M1588" s="252"/>
      <c r="N1588" s="253"/>
      <c r="O1588" s="253"/>
      <c r="P1588" s="253"/>
      <c r="Q1588" s="253"/>
      <c r="R1588" s="253"/>
      <c r="S1588" s="253"/>
      <c r="T1588" s="254"/>
      <c r="AT1588" s="255" t="s">
        <v>247</v>
      </c>
      <c r="AU1588" s="255" t="s">
        <v>83</v>
      </c>
      <c r="AV1588" s="16" t="s">
        <v>243</v>
      </c>
      <c r="AW1588" s="16" t="s">
        <v>37</v>
      </c>
      <c r="AX1588" s="16" t="s">
        <v>22</v>
      </c>
      <c r="AY1588" s="255" t="s">
        <v>236</v>
      </c>
    </row>
    <row r="1589" spans="1:65" s="2" customFormat="1" ht="22.8">
      <c r="A1589" s="36"/>
      <c r="B1589" s="37"/>
      <c r="C1589" s="256" t="s">
        <v>1773</v>
      </c>
      <c r="D1589" s="256" t="s">
        <v>482</v>
      </c>
      <c r="E1589" s="257" t="s">
        <v>1774</v>
      </c>
      <c r="F1589" s="258" t="s">
        <v>1775</v>
      </c>
      <c r="G1589" s="259" t="s">
        <v>1766</v>
      </c>
      <c r="H1589" s="260">
        <v>196</v>
      </c>
      <c r="I1589" s="261"/>
      <c r="J1589" s="262">
        <f>ROUND(I1589*H1589,2)</f>
        <v>0</v>
      </c>
      <c r="K1589" s="258" t="s">
        <v>20</v>
      </c>
      <c r="L1589" s="263"/>
      <c r="M1589" s="264" t="s">
        <v>20</v>
      </c>
      <c r="N1589" s="265" t="s">
        <v>47</v>
      </c>
      <c r="O1589" s="66"/>
      <c r="P1589" s="205">
        <f>O1589*H1589</f>
        <v>0</v>
      </c>
      <c r="Q1589" s="205">
        <v>1E-3</v>
      </c>
      <c r="R1589" s="205">
        <f>Q1589*H1589</f>
        <v>0.19600000000000001</v>
      </c>
      <c r="S1589" s="205">
        <v>0</v>
      </c>
      <c r="T1589" s="206">
        <f>S1589*H1589</f>
        <v>0</v>
      </c>
      <c r="U1589" s="36"/>
      <c r="V1589" s="36"/>
      <c r="W1589" s="36"/>
      <c r="X1589" s="36"/>
      <c r="Y1589" s="36"/>
      <c r="Z1589" s="36"/>
      <c r="AA1589" s="36"/>
      <c r="AB1589" s="36"/>
      <c r="AC1589" s="36"/>
      <c r="AD1589" s="36"/>
      <c r="AE1589" s="36"/>
      <c r="AR1589" s="207" t="s">
        <v>455</v>
      </c>
      <c r="AT1589" s="207" t="s">
        <v>482</v>
      </c>
      <c r="AU1589" s="207" t="s">
        <v>83</v>
      </c>
      <c r="AY1589" s="19" t="s">
        <v>236</v>
      </c>
      <c r="BE1589" s="208">
        <f>IF(N1589="základní",J1589,0)</f>
        <v>0</v>
      </c>
      <c r="BF1589" s="208">
        <f>IF(N1589="snížená",J1589,0)</f>
        <v>0</v>
      </c>
      <c r="BG1589" s="208">
        <f>IF(N1589="zákl. přenesená",J1589,0)</f>
        <v>0</v>
      </c>
      <c r="BH1589" s="208">
        <f>IF(N1589="sníž. přenesená",J1589,0)</f>
        <v>0</v>
      </c>
      <c r="BI1589" s="208">
        <f>IF(N1589="nulová",J1589,0)</f>
        <v>0</v>
      </c>
      <c r="BJ1589" s="19" t="s">
        <v>22</v>
      </c>
      <c r="BK1589" s="208">
        <f>ROUND(I1589*H1589,2)</f>
        <v>0</v>
      </c>
      <c r="BL1589" s="19" t="s">
        <v>336</v>
      </c>
      <c r="BM1589" s="207" t="s">
        <v>1776</v>
      </c>
    </row>
    <row r="1590" spans="1:65" s="2" customFormat="1" ht="22.8">
      <c r="A1590" s="36"/>
      <c r="B1590" s="37"/>
      <c r="C1590" s="256" t="s">
        <v>1777</v>
      </c>
      <c r="D1590" s="256" t="s">
        <v>482</v>
      </c>
      <c r="E1590" s="257" t="s">
        <v>1778</v>
      </c>
      <c r="F1590" s="258" t="s">
        <v>1779</v>
      </c>
      <c r="G1590" s="259" t="s">
        <v>1766</v>
      </c>
      <c r="H1590" s="260">
        <v>120</v>
      </c>
      <c r="I1590" s="261"/>
      <c r="J1590" s="262">
        <f>ROUND(I1590*H1590,2)</f>
        <v>0</v>
      </c>
      <c r="K1590" s="258" t="s">
        <v>20</v>
      </c>
      <c r="L1590" s="263"/>
      <c r="M1590" s="264" t="s">
        <v>20</v>
      </c>
      <c r="N1590" s="265" t="s">
        <v>47</v>
      </c>
      <c r="O1590" s="66"/>
      <c r="P1590" s="205">
        <f>O1590*H1590</f>
        <v>0</v>
      </c>
      <c r="Q1590" s="205">
        <v>1E-3</v>
      </c>
      <c r="R1590" s="205">
        <f>Q1590*H1590</f>
        <v>0.12</v>
      </c>
      <c r="S1590" s="205">
        <v>0</v>
      </c>
      <c r="T1590" s="206">
        <f>S1590*H1590</f>
        <v>0</v>
      </c>
      <c r="U1590" s="36"/>
      <c r="V1590" s="36"/>
      <c r="W1590" s="36"/>
      <c r="X1590" s="36"/>
      <c r="Y1590" s="36"/>
      <c r="Z1590" s="36"/>
      <c r="AA1590" s="36"/>
      <c r="AB1590" s="36"/>
      <c r="AC1590" s="36"/>
      <c r="AD1590" s="36"/>
      <c r="AE1590" s="36"/>
      <c r="AR1590" s="207" t="s">
        <v>455</v>
      </c>
      <c r="AT1590" s="207" t="s">
        <v>482</v>
      </c>
      <c r="AU1590" s="207" t="s">
        <v>83</v>
      </c>
      <c r="AY1590" s="19" t="s">
        <v>236</v>
      </c>
      <c r="BE1590" s="208">
        <f>IF(N1590="základní",J1590,0)</f>
        <v>0</v>
      </c>
      <c r="BF1590" s="208">
        <f>IF(N1590="snížená",J1590,0)</f>
        <v>0</v>
      </c>
      <c r="BG1590" s="208">
        <f>IF(N1590="zákl. přenesená",J1590,0)</f>
        <v>0</v>
      </c>
      <c r="BH1590" s="208">
        <f>IF(N1590="sníž. přenesená",J1590,0)</f>
        <v>0</v>
      </c>
      <c r="BI1590" s="208">
        <f>IF(N1590="nulová",J1590,0)</f>
        <v>0</v>
      </c>
      <c r="BJ1590" s="19" t="s">
        <v>22</v>
      </c>
      <c r="BK1590" s="208">
        <f>ROUND(I1590*H1590,2)</f>
        <v>0</v>
      </c>
      <c r="BL1590" s="19" t="s">
        <v>336</v>
      </c>
      <c r="BM1590" s="207" t="s">
        <v>1780</v>
      </c>
    </row>
    <row r="1591" spans="1:65" s="2" customFormat="1" ht="11.4">
      <c r="A1591" s="36"/>
      <c r="B1591" s="37"/>
      <c r="C1591" s="196" t="s">
        <v>1781</v>
      </c>
      <c r="D1591" s="196" t="s">
        <v>238</v>
      </c>
      <c r="E1591" s="197" t="s">
        <v>1782</v>
      </c>
      <c r="F1591" s="198" t="s">
        <v>1783</v>
      </c>
      <c r="G1591" s="199" t="s">
        <v>1766</v>
      </c>
      <c r="H1591" s="200">
        <v>3096.01</v>
      </c>
      <c r="I1591" s="201"/>
      <c r="J1591" s="202">
        <f>ROUND(I1591*H1591,2)</f>
        <v>0</v>
      </c>
      <c r="K1591" s="198" t="s">
        <v>242</v>
      </c>
      <c r="L1591" s="41"/>
      <c r="M1591" s="203" t="s">
        <v>20</v>
      </c>
      <c r="N1591" s="204" t="s">
        <v>47</v>
      </c>
      <c r="O1591" s="66"/>
      <c r="P1591" s="205">
        <f>O1591*H1591</f>
        <v>0</v>
      </c>
      <c r="Q1591" s="205">
        <v>4.93375E-5</v>
      </c>
      <c r="R1591" s="205">
        <f>Q1591*H1591</f>
        <v>0.15274939337500001</v>
      </c>
      <c r="S1591" s="205">
        <v>0</v>
      </c>
      <c r="T1591" s="206">
        <f>S1591*H1591</f>
        <v>0</v>
      </c>
      <c r="U1591" s="36"/>
      <c r="V1591" s="36"/>
      <c r="W1591" s="36"/>
      <c r="X1591" s="36"/>
      <c r="Y1591" s="36"/>
      <c r="Z1591" s="36"/>
      <c r="AA1591" s="36"/>
      <c r="AB1591" s="36"/>
      <c r="AC1591" s="36"/>
      <c r="AD1591" s="36"/>
      <c r="AE1591" s="36"/>
      <c r="AR1591" s="207" t="s">
        <v>336</v>
      </c>
      <c r="AT1591" s="207" t="s">
        <v>238</v>
      </c>
      <c r="AU1591" s="207" t="s">
        <v>83</v>
      </c>
      <c r="AY1591" s="19" t="s">
        <v>236</v>
      </c>
      <c r="BE1591" s="208">
        <f>IF(N1591="základní",J1591,0)</f>
        <v>0</v>
      </c>
      <c r="BF1591" s="208">
        <f>IF(N1591="snížená",J1591,0)</f>
        <v>0</v>
      </c>
      <c r="BG1591" s="208">
        <f>IF(N1591="zákl. přenesená",J1591,0)</f>
        <v>0</v>
      </c>
      <c r="BH1591" s="208">
        <f>IF(N1591="sníž. přenesená",J1591,0)</f>
        <v>0</v>
      </c>
      <c r="BI1591" s="208">
        <f>IF(N1591="nulová",J1591,0)</f>
        <v>0</v>
      </c>
      <c r="BJ1591" s="19" t="s">
        <v>22</v>
      </c>
      <c r="BK1591" s="208">
        <f>ROUND(I1591*H1591,2)</f>
        <v>0</v>
      </c>
      <c r="BL1591" s="19" t="s">
        <v>336</v>
      </c>
      <c r="BM1591" s="207" t="s">
        <v>1784</v>
      </c>
    </row>
    <row r="1592" spans="1:65" s="2" customFormat="1" ht="28.8">
      <c r="A1592" s="36"/>
      <c r="B1592" s="37"/>
      <c r="C1592" s="38"/>
      <c r="D1592" s="209" t="s">
        <v>245</v>
      </c>
      <c r="E1592" s="38"/>
      <c r="F1592" s="210" t="s">
        <v>1768</v>
      </c>
      <c r="G1592" s="38"/>
      <c r="H1592" s="38"/>
      <c r="I1592" s="118"/>
      <c r="J1592" s="38"/>
      <c r="K1592" s="38"/>
      <c r="L1592" s="41"/>
      <c r="M1592" s="211"/>
      <c r="N1592" s="212"/>
      <c r="O1592" s="66"/>
      <c r="P1592" s="66"/>
      <c r="Q1592" s="66"/>
      <c r="R1592" s="66"/>
      <c r="S1592" s="66"/>
      <c r="T1592" s="67"/>
      <c r="U1592" s="36"/>
      <c r="V1592" s="36"/>
      <c r="W1592" s="36"/>
      <c r="X1592" s="36"/>
      <c r="Y1592" s="36"/>
      <c r="Z1592" s="36"/>
      <c r="AA1592" s="36"/>
      <c r="AB1592" s="36"/>
      <c r="AC1592" s="36"/>
      <c r="AD1592" s="36"/>
      <c r="AE1592" s="36"/>
      <c r="AT1592" s="19" t="s">
        <v>245</v>
      </c>
      <c r="AU1592" s="19" t="s">
        <v>83</v>
      </c>
    </row>
    <row r="1593" spans="1:65" s="13" customFormat="1" ht="10.199999999999999">
      <c r="B1593" s="213"/>
      <c r="C1593" s="214"/>
      <c r="D1593" s="209" t="s">
        <v>247</v>
      </c>
      <c r="E1593" s="215" t="s">
        <v>20</v>
      </c>
      <c r="F1593" s="216" t="s">
        <v>848</v>
      </c>
      <c r="G1593" s="214"/>
      <c r="H1593" s="215" t="s">
        <v>20</v>
      </c>
      <c r="I1593" s="217"/>
      <c r="J1593" s="214"/>
      <c r="K1593" s="214"/>
      <c r="L1593" s="218"/>
      <c r="M1593" s="219"/>
      <c r="N1593" s="220"/>
      <c r="O1593" s="220"/>
      <c r="P1593" s="220"/>
      <c r="Q1593" s="220"/>
      <c r="R1593" s="220"/>
      <c r="S1593" s="220"/>
      <c r="T1593" s="221"/>
      <c r="AT1593" s="222" t="s">
        <v>247</v>
      </c>
      <c r="AU1593" s="222" t="s">
        <v>83</v>
      </c>
      <c r="AV1593" s="13" t="s">
        <v>22</v>
      </c>
      <c r="AW1593" s="13" t="s">
        <v>37</v>
      </c>
      <c r="AX1593" s="13" t="s">
        <v>76</v>
      </c>
      <c r="AY1593" s="222" t="s">
        <v>236</v>
      </c>
    </row>
    <row r="1594" spans="1:65" s="14" customFormat="1" ht="10.199999999999999">
      <c r="B1594" s="223"/>
      <c r="C1594" s="224"/>
      <c r="D1594" s="209" t="s">
        <v>247</v>
      </c>
      <c r="E1594" s="225" t="s">
        <v>20</v>
      </c>
      <c r="F1594" s="226" t="s">
        <v>1785</v>
      </c>
      <c r="G1594" s="224"/>
      <c r="H1594" s="227">
        <v>526.76</v>
      </c>
      <c r="I1594" s="228"/>
      <c r="J1594" s="224"/>
      <c r="K1594" s="224"/>
      <c r="L1594" s="229"/>
      <c r="M1594" s="230"/>
      <c r="N1594" s="231"/>
      <c r="O1594" s="231"/>
      <c r="P1594" s="231"/>
      <c r="Q1594" s="231"/>
      <c r="R1594" s="231"/>
      <c r="S1594" s="231"/>
      <c r="T1594" s="232"/>
      <c r="AT1594" s="233" t="s">
        <v>247</v>
      </c>
      <c r="AU1594" s="233" t="s">
        <v>83</v>
      </c>
      <c r="AV1594" s="14" t="s">
        <v>83</v>
      </c>
      <c r="AW1594" s="14" t="s">
        <v>37</v>
      </c>
      <c r="AX1594" s="14" t="s">
        <v>76</v>
      </c>
      <c r="AY1594" s="233" t="s">
        <v>236</v>
      </c>
    </row>
    <row r="1595" spans="1:65" s="13" customFormat="1" ht="10.199999999999999">
      <c r="B1595" s="213"/>
      <c r="C1595" s="214"/>
      <c r="D1595" s="209" t="s">
        <v>247</v>
      </c>
      <c r="E1595" s="215" t="s">
        <v>20</v>
      </c>
      <c r="F1595" s="216" t="s">
        <v>1499</v>
      </c>
      <c r="G1595" s="214"/>
      <c r="H1595" s="215" t="s">
        <v>20</v>
      </c>
      <c r="I1595" s="217"/>
      <c r="J1595" s="214"/>
      <c r="K1595" s="214"/>
      <c r="L1595" s="218"/>
      <c r="M1595" s="219"/>
      <c r="N1595" s="220"/>
      <c r="O1595" s="220"/>
      <c r="P1595" s="220"/>
      <c r="Q1595" s="220"/>
      <c r="R1595" s="220"/>
      <c r="S1595" s="220"/>
      <c r="T1595" s="221"/>
      <c r="AT1595" s="222" t="s">
        <v>247</v>
      </c>
      <c r="AU1595" s="222" t="s">
        <v>83</v>
      </c>
      <c r="AV1595" s="13" t="s">
        <v>22</v>
      </c>
      <c r="AW1595" s="13" t="s">
        <v>37</v>
      </c>
      <c r="AX1595" s="13" t="s">
        <v>76</v>
      </c>
      <c r="AY1595" s="222" t="s">
        <v>236</v>
      </c>
    </row>
    <row r="1596" spans="1:65" s="14" customFormat="1" ht="10.199999999999999">
      <c r="B1596" s="223"/>
      <c r="C1596" s="224"/>
      <c r="D1596" s="209" t="s">
        <v>247</v>
      </c>
      <c r="E1596" s="225" t="s">
        <v>20</v>
      </c>
      <c r="F1596" s="226" t="s">
        <v>1786</v>
      </c>
      <c r="G1596" s="224"/>
      <c r="H1596" s="227">
        <v>2569.25</v>
      </c>
      <c r="I1596" s="228"/>
      <c r="J1596" s="224"/>
      <c r="K1596" s="224"/>
      <c r="L1596" s="229"/>
      <c r="M1596" s="230"/>
      <c r="N1596" s="231"/>
      <c r="O1596" s="231"/>
      <c r="P1596" s="231"/>
      <c r="Q1596" s="231"/>
      <c r="R1596" s="231"/>
      <c r="S1596" s="231"/>
      <c r="T1596" s="232"/>
      <c r="AT1596" s="233" t="s">
        <v>247</v>
      </c>
      <c r="AU1596" s="233" t="s">
        <v>83</v>
      </c>
      <c r="AV1596" s="14" t="s">
        <v>83</v>
      </c>
      <c r="AW1596" s="14" t="s">
        <v>37</v>
      </c>
      <c r="AX1596" s="14" t="s">
        <v>76</v>
      </c>
      <c r="AY1596" s="233" t="s">
        <v>236</v>
      </c>
    </row>
    <row r="1597" spans="1:65" s="16" customFormat="1" ht="10.199999999999999">
      <c r="B1597" s="245"/>
      <c r="C1597" s="246"/>
      <c r="D1597" s="209" t="s">
        <v>247</v>
      </c>
      <c r="E1597" s="247" t="s">
        <v>20</v>
      </c>
      <c r="F1597" s="248" t="s">
        <v>309</v>
      </c>
      <c r="G1597" s="246"/>
      <c r="H1597" s="249">
        <v>3096.01</v>
      </c>
      <c r="I1597" s="250"/>
      <c r="J1597" s="246"/>
      <c r="K1597" s="246"/>
      <c r="L1597" s="251"/>
      <c r="M1597" s="252"/>
      <c r="N1597" s="253"/>
      <c r="O1597" s="253"/>
      <c r="P1597" s="253"/>
      <c r="Q1597" s="253"/>
      <c r="R1597" s="253"/>
      <c r="S1597" s="253"/>
      <c r="T1597" s="254"/>
      <c r="AT1597" s="255" t="s">
        <v>247</v>
      </c>
      <c r="AU1597" s="255" t="s">
        <v>83</v>
      </c>
      <c r="AV1597" s="16" t="s">
        <v>243</v>
      </c>
      <c r="AW1597" s="16" t="s">
        <v>37</v>
      </c>
      <c r="AX1597" s="16" t="s">
        <v>22</v>
      </c>
      <c r="AY1597" s="255" t="s">
        <v>236</v>
      </c>
    </row>
    <row r="1598" spans="1:65" s="2" customFormat="1" ht="22.8">
      <c r="A1598" s="36"/>
      <c r="B1598" s="37"/>
      <c r="C1598" s="256" t="s">
        <v>1787</v>
      </c>
      <c r="D1598" s="256" t="s">
        <v>482</v>
      </c>
      <c r="E1598" s="257" t="s">
        <v>1788</v>
      </c>
      <c r="F1598" s="258" t="s">
        <v>1789</v>
      </c>
      <c r="G1598" s="259" t="s">
        <v>1766</v>
      </c>
      <c r="H1598" s="260">
        <v>526.76</v>
      </c>
      <c r="I1598" s="261"/>
      <c r="J1598" s="262">
        <f t="shared" ref="J1598:J1637" si="0">ROUND(I1598*H1598,2)</f>
        <v>0</v>
      </c>
      <c r="K1598" s="258" t="s">
        <v>20</v>
      </c>
      <c r="L1598" s="263"/>
      <c r="M1598" s="264" t="s">
        <v>20</v>
      </c>
      <c r="N1598" s="265" t="s">
        <v>47</v>
      </c>
      <c r="O1598" s="66"/>
      <c r="P1598" s="205">
        <f t="shared" ref="P1598:P1637" si="1">O1598*H1598</f>
        <v>0</v>
      </c>
      <c r="Q1598" s="205">
        <v>1E-3</v>
      </c>
      <c r="R1598" s="205">
        <f t="shared" ref="R1598:R1637" si="2">Q1598*H1598</f>
        <v>0.52676000000000001</v>
      </c>
      <c r="S1598" s="205">
        <v>0</v>
      </c>
      <c r="T1598" s="206">
        <f t="shared" ref="T1598:T1637" si="3">S1598*H1598</f>
        <v>0</v>
      </c>
      <c r="U1598" s="36"/>
      <c r="V1598" s="36"/>
      <c r="W1598" s="36"/>
      <c r="X1598" s="36"/>
      <c r="Y1598" s="36"/>
      <c r="Z1598" s="36"/>
      <c r="AA1598" s="36"/>
      <c r="AB1598" s="36"/>
      <c r="AC1598" s="36"/>
      <c r="AD1598" s="36"/>
      <c r="AE1598" s="36"/>
      <c r="AR1598" s="207" t="s">
        <v>455</v>
      </c>
      <c r="AT1598" s="207" t="s">
        <v>482</v>
      </c>
      <c r="AU1598" s="207" t="s">
        <v>83</v>
      </c>
      <c r="AY1598" s="19" t="s">
        <v>236</v>
      </c>
      <c r="BE1598" s="208">
        <f t="shared" ref="BE1598:BE1637" si="4">IF(N1598="základní",J1598,0)</f>
        <v>0</v>
      </c>
      <c r="BF1598" s="208">
        <f t="shared" ref="BF1598:BF1637" si="5">IF(N1598="snížená",J1598,0)</f>
        <v>0</v>
      </c>
      <c r="BG1598" s="208">
        <f t="shared" ref="BG1598:BG1637" si="6">IF(N1598="zákl. přenesená",J1598,0)</f>
        <v>0</v>
      </c>
      <c r="BH1598" s="208">
        <f t="shared" ref="BH1598:BH1637" si="7">IF(N1598="sníž. přenesená",J1598,0)</f>
        <v>0</v>
      </c>
      <c r="BI1598" s="208">
        <f t="shared" ref="BI1598:BI1637" si="8">IF(N1598="nulová",J1598,0)</f>
        <v>0</v>
      </c>
      <c r="BJ1598" s="19" t="s">
        <v>22</v>
      </c>
      <c r="BK1598" s="208">
        <f t="shared" ref="BK1598:BK1637" si="9">ROUND(I1598*H1598,2)</f>
        <v>0</v>
      </c>
      <c r="BL1598" s="19" t="s">
        <v>336</v>
      </c>
      <c r="BM1598" s="207" t="s">
        <v>1790</v>
      </c>
    </row>
    <row r="1599" spans="1:65" s="2" customFormat="1" ht="22.8">
      <c r="A1599" s="36"/>
      <c r="B1599" s="37"/>
      <c r="C1599" s="256" t="s">
        <v>1791</v>
      </c>
      <c r="D1599" s="256" t="s">
        <v>482</v>
      </c>
      <c r="E1599" s="257" t="s">
        <v>1792</v>
      </c>
      <c r="F1599" s="258" t="s">
        <v>1793</v>
      </c>
      <c r="G1599" s="259" t="s">
        <v>1766</v>
      </c>
      <c r="H1599" s="260">
        <v>2569.25</v>
      </c>
      <c r="I1599" s="261"/>
      <c r="J1599" s="262">
        <f t="shared" si="0"/>
        <v>0</v>
      </c>
      <c r="K1599" s="258" t="s">
        <v>20</v>
      </c>
      <c r="L1599" s="263"/>
      <c r="M1599" s="264" t="s">
        <v>20</v>
      </c>
      <c r="N1599" s="265" t="s">
        <v>47</v>
      </c>
      <c r="O1599" s="66"/>
      <c r="P1599" s="205">
        <f t="shared" si="1"/>
        <v>0</v>
      </c>
      <c r="Q1599" s="205">
        <v>1E-3</v>
      </c>
      <c r="R1599" s="205">
        <f t="shared" si="2"/>
        <v>2.5692500000000003</v>
      </c>
      <c r="S1599" s="205">
        <v>0</v>
      </c>
      <c r="T1599" s="206">
        <f t="shared" si="3"/>
        <v>0</v>
      </c>
      <c r="U1599" s="36"/>
      <c r="V1599" s="36"/>
      <c r="W1599" s="36"/>
      <c r="X1599" s="36"/>
      <c r="Y1599" s="36"/>
      <c r="Z1599" s="36"/>
      <c r="AA1599" s="36"/>
      <c r="AB1599" s="36"/>
      <c r="AC1599" s="36"/>
      <c r="AD1599" s="36"/>
      <c r="AE1599" s="36"/>
      <c r="AR1599" s="207" t="s">
        <v>455</v>
      </c>
      <c r="AT1599" s="207" t="s">
        <v>482</v>
      </c>
      <c r="AU1599" s="207" t="s">
        <v>83</v>
      </c>
      <c r="AY1599" s="19" t="s">
        <v>236</v>
      </c>
      <c r="BE1599" s="208">
        <f t="shared" si="4"/>
        <v>0</v>
      </c>
      <c r="BF1599" s="208">
        <f t="shared" si="5"/>
        <v>0</v>
      </c>
      <c r="BG1599" s="208">
        <f t="shared" si="6"/>
        <v>0</v>
      </c>
      <c r="BH1599" s="208">
        <f t="shared" si="7"/>
        <v>0</v>
      </c>
      <c r="BI1599" s="208">
        <f t="shared" si="8"/>
        <v>0</v>
      </c>
      <c r="BJ1599" s="19" t="s">
        <v>22</v>
      </c>
      <c r="BK1599" s="208">
        <f t="shared" si="9"/>
        <v>0</v>
      </c>
      <c r="BL1599" s="19" t="s">
        <v>336</v>
      </c>
      <c r="BM1599" s="207" t="s">
        <v>1794</v>
      </c>
    </row>
    <row r="1600" spans="1:65" s="2" customFormat="1" ht="22.8">
      <c r="A1600" s="36"/>
      <c r="B1600" s="37"/>
      <c r="C1600" s="256" t="s">
        <v>1795</v>
      </c>
      <c r="D1600" s="256" t="s">
        <v>482</v>
      </c>
      <c r="E1600" s="257" t="s">
        <v>1796</v>
      </c>
      <c r="F1600" s="258" t="s">
        <v>1797</v>
      </c>
      <c r="G1600" s="259" t="s">
        <v>290</v>
      </c>
      <c r="H1600" s="260">
        <v>7</v>
      </c>
      <c r="I1600" s="261"/>
      <c r="J1600" s="262">
        <f t="shared" si="0"/>
        <v>0</v>
      </c>
      <c r="K1600" s="258" t="s">
        <v>20</v>
      </c>
      <c r="L1600" s="263"/>
      <c r="M1600" s="264" t="s">
        <v>20</v>
      </c>
      <c r="N1600" s="265" t="s">
        <v>47</v>
      </c>
      <c r="O1600" s="66"/>
      <c r="P1600" s="205">
        <f t="shared" si="1"/>
        <v>0</v>
      </c>
      <c r="Q1600" s="205">
        <v>1E-3</v>
      </c>
      <c r="R1600" s="205">
        <f t="shared" si="2"/>
        <v>7.0000000000000001E-3</v>
      </c>
      <c r="S1600" s="205">
        <v>0</v>
      </c>
      <c r="T1600" s="206">
        <f t="shared" si="3"/>
        <v>0</v>
      </c>
      <c r="U1600" s="36"/>
      <c r="V1600" s="36"/>
      <c r="W1600" s="36"/>
      <c r="X1600" s="36"/>
      <c r="Y1600" s="36"/>
      <c r="Z1600" s="36"/>
      <c r="AA1600" s="36"/>
      <c r="AB1600" s="36"/>
      <c r="AC1600" s="36"/>
      <c r="AD1600" s="36"/>
      <c r="AE1600" s="36"/>
      <c r="AR1600" s="207" t="s">
        <v>455</v>
      </c>
      <c r="AT1600" s="207" t="s">
        <v>482</v>
      </c>
      <c r="AU1600" s="207" t="s">
        <v>83</v>
      </c>
      <c r="AY1600" s="19" t="s">
        <v>236</v>
      </c>
      <c r="BE1600" s="208">
        <f t="shared" si="4"/>
        <v>0</v>
      </c>
      <c r="BF1600" s="208">
        <f t="shared" si="5"/>
        <v>0</v>
      </c>
      <c r="BG1600" s="208">
        <f t="shared" si="6"/>
        <v>0</v>
      </c>
      <c r="BH1600" s="208">
        <f t="shared" si="7"/>
        <v>0</v>
      </c>
      <c r="BI1600" s="208">
        <f t="shared" si="8"/>
        <v>0</v>
      </c>
      <c r="BJ1600" s="19" t="s">
        <v>22</v>
      </c>
      <c r="BK1600" s="208">
        <f t="shared" si="9"/>
        <v>0</v>
      </c>
      <c r="BL1600" s="19" t="s">
        <v>336</v>
      </c>
      <c r="BM1600" s="207" t="s">
        <v>1798</v>
      </c>
    </row>
    <row r="1601" spans="1:65" s="2" customFormat="1" ht="22.8">
      <c r="A1601" s="36"/>
      <c r="B1601" s="37"/>
      <c r="C1601" s="256" t="s">
        <v>1799</v>
      </c>
      <c r="D1601" s="256" t="s">
        <v>482</v>
      </c>
      <c r="E1601" s="257" t="s">
        <v>1800</v>
      </c>
      <c r="F1601" s="258" t="s">
        <v>1801</v>
      </c>
      <c r="G1601" s="259" t="s">
        <v>290</v>
      </c>
      <c r="H1601" s="260">
        <v>32</v>
      </c>
      <c r="I1601" s="261"/>
      <c r="J1601" s="262">
        <f t="shared" si="0"/>
        <v>0</v>
      </c>
      <c r="K1601" s="258" t="s">
        <v>20</v>
      </c>
      <c r="L1601" s="263"/>
      <c r="M1601" s="264" t="s">
        <v>20</v>
      </c>
      <c r="N1601" s="265" t="s">
        <v>47</v>
      </c>
      <c r="O1601" s="66"/>
      <c r="P1601" s="205">
        <f t="shared" si="1"/>
        <v>0</v>
      </c>
      <c r="Q1601" s="205">
        <v>1E-3</v>
      </c>
      <c r="R1601" s="205">
        <f t="shared" si="2"/>
        <v>3.2000000000000001E-2</v>
      </c>
      <c r="S1601" s="205">
        <v>0</v>
      </c>
      <c r="T1601" s="206">
        <f t="shared" si="3"/>
        <v>0</v>
      </c>
      <c r="U1601" s="36"/>
      <c r="V1601" s="36"/>
      <c r="W1601" s="36"/>
      <c r="X1601" s="36"/>
      <c r="Y1601" s="36"/>
      <c r="Z1601" s="36"/>
      <c r="AA1601" s="36"/>
      <c r="AB1601" s="36"/>
      <c r="AC1601" s="36"/>
      <c r="AD1601" s="36"/>
      <c r="AE1601" s="36"/>
      <c r="AR1601" s="207" t="s">
        <v>455</v>
      </c>
      <c r="AT1601" s="207" t="s">
        <v>482</v>
      </c>
      <c r="AU1601" s="207" t="s">
        <v>83</v>
      </c>
      <c r="AY1601" s="19" t="s">
        <v>236</v>
      </c>
      <c r="BE1601" s="208">
        <f t="shared" si="4"/>
        <v>0</v>
      </c>
      <c r="BF1601" s="208">
        <f t="shared" si="5"/>
        <v>0</v>
      </c>
      <c r="BG1601" s="208">
        <f t="shared" si="6"/>
        <v>0</v>
      </c>
      <c r="BH1601" s="208">
        <f t="shared" si="7"/>
        <v>0</v>
      </c>
      <c r="BI1601" s="208">
        <f t="shared" si="8"/>
        <v>0</v>
      </c>
      <c r="BJ1601" s="19" t="s">
        <v>22</v>
      </c>
      <c r="BK1601" s="208">
        <f t="shared" si="9"/>
        <v>0</v>
      </c>
      <c r="BL1601" s="19" t="s">
        <v>336</v>
      </c>
      <c r="BM1601" s="207" t="s">
        <v>1802</v>
      </c>
    </row>
    <row r="1602" spans="1:65" s="2" customFormat="1" ht="22.8">
      <c r="A1602" s="36"/>
      <c r="B1602" s="37"/>
      <c r="C1602" s="196" t="s">
        <v>1803</v>
      </c>
      <c r="D1602" s="196" t="s">
        <v>238</v>
      </c>
      <c r="E1602" s="197" t="s">
        <v>1804</v>
      </c>
      <c r="F1602" s="198" t="s">
        <v>1805</v>
      </c>
      <c r="G1602" s="199" t="s">
        <v>290</v>
      </c>
      <c r="H1602" s="200">
        <v>1</v>
      </c>
      <c r="I1602" s="201"/>
      <c r="J1602" s="202">
        <f t="shared" si="0"/>
        <v>0</v>
      </c>
      <c r="K1602" s="198" t="s">
        <v>20</v>
      </c>
      <c r="L1602" s="41"/>
      <c r="M1602" s="203" t="s">
        <v>20</v>
      </c>
      <c r="N1602" s="204" t="s">
        <v>47</v>
      </c>
      <c r="O1602" s="66"/>
      <c r="P1602" s="205">
        <f t="shared" si="1"/>
        <v>0</v>
      </c>
      <c r="Q1602" s="205">
        <v>0.1</v>
      </c>
      <c r="R1602" s="205">
        <f t="shared" si="2"/>
        <v>0.1</v>
      </c>
      <c r="S1602" s="205">
        <v>0</v>
      </c>
      <c r="T1602" s="206">
        <f t="shared" si="3"/>
        <v>0</v>
      </c>
      <c r="U1602" s="36"/>
      <c r="V1602" s="36"/>
      <c r="W1602" s="36"/>
      <c r="X1602" s="36"/>
      <c r="Y1602" s="36"/>
      <c r="Z1602" s="36"/>
      <c r="AA1602" s="36"/>
      <c r="AB1602" s="36"/>
      <c r="AC1602" s="36"/>
      <c r="AD1602" s="36"/>
      <c r="AE1602" s="36"/>
      <c r="AR1602" s="207" t="s">
        <v>336</v>
      </c>
      <c r="AT1602" s="207" t="s">
        <v>238</v>
      </c>
      <c r="AU1602" s="207" t="s">
        <v>83</v>
      </c>
      <c r="AY1602" s="19" t="s">
        <v>236</v>
      </c>
      <c r="BE1602" s="208">
        <f t="shared" si="4"/>
        <v>0</v>
      </c>
      <c r="BF1602" s="208">
        <f t="shared" si="5"/>
        <v>0</v>
      </c>
      <c r="BG1602" s="208">
        <f t="shared" si="6"/>
        <v>0</v>
      </c>
      <c r="BH1602" s="208">
        <f t="shared" si="7"/>
        <v>0</v>
      </c>
      <c r="BI1602" s="208">
        <f t="shared" si="8"/>
        <v>0</v>
      </c>
      <c r="BJ1602" s="19" t="s">
        <v>22</v>
      </c>
      <c r="BK1602" s="208">
        <f t="shared" si="9"/>
        <v>0</v>
      </c>
      <c r="BL1602" s="19" t="s">
        <v>336</v>
      </c>
      <c r="BM1602" s="207" t="s">
        <v>1806</v>
      </c>
    </row>
    <row r="1603" spans="1:65" s="2" customFormat="1" ht="22.8">
      <c r="A1603" s="36"/>
      <c r="B1603" s="37"/>
      <c r="C1603" s="196" t="s">
        <v>1807</v>
      </c>
      <c r="D1603" s="196" t="s">
        <v>238</v>
      </c>
      <c r="E1603" s="197" t="s">
        <v>1808</v>
      </c>
      <c r="F1603" s="198" t="s">
        <v>1809</v>
      </c>
      <c r="G1603" s="199" t="s">
        <v>290</v>
      </c>
      <c r="H1603" s="200">
        <v>1</v>
      </c>
      <c r="I1603" s="201"/>
      <c r="J1603" s="202">
        <f t="shared" si="0"/>
        <v>0</v>
      </c>
      <c r="K1603" s="198" t="s">
        <v>20</v>
      </c>
      <c r="L1603" s="41"/>
      <c r="M1603" s="203" t="s">
        <v>20</v>
      </c>
      <c r="N1603" s="204" t="s">
        <v>47</v>
      </c>
      <c r="O1603" s="66"/>
      <c r="P1603" s="205">
        <f t="shared" si="1"/>
        <v>0</v>
      </c>
      <c r="Q1603" s="205">
        <v>4.4999999999999998E-2</v>
      </c>
      <c r="R1603" s="205">
        <f t="shared" si="2"/>
        <v>4.4999999999999998E-2</v>
      </c>
      <c r="S1603" s="205">
        <v>0</v>
      </c>
      <c r="T1603" s="206">
        <f t="shared" si="3"/>
        <v>0</v>
      </c>
      <c r="U1603" s="36"/>
      <c r="V1603" s="36"/>
      <c r="W1603" s="36"/>
      <c r="X1603" s="36"/>
      <c r="Y1603" s="36"/>
      <c r="Z1603" s="36"/>
      <c r="AA1603" s="36"/>
      <c r="AB1603" s="36"/>
      <c r="AC1603" s="36"/>
      <c r="AD1603" s="36"/>
      <c r="AE1603" s="36"/>
      <c r="AR1603" s="207" t="s">
        <v>336</v>
      </c>
      <c r="AT1603" s="207" t="s">
        <v>238</v>
      </c>
      <c r="AU1603" s="207" t="s">
        <v>83</v>
      </c>
      <c r="AY1603" s="19" t="s">
        <v>236</v>
      </c>
      <c r="BE1603" s="208">
        <f t="shared" si="4"/>
        <v>0</v>
      </c>
      <c r="BF1603" s="208">
        <f t="shared" si="5"/>
        <v>0</v>
      </c>
      <c r="BG1603" s="208">
        <f t="shared" si="6"/>
        <v>0</v>
      </c>
      <c r="BH1603" s="208">
        <f t="shared" si="7"/>
        <v>0</v>
      </c>
      <c r="BI1603" s="208">
        <f t="shared" si="8"/>
        <v>0</v>
      </c>
      <c r="BJ1603" s="19" t="s">
        <v>22</v>
      </c>
      <c r="BK1603" s="208">
        <f t="shared" si="9"/>
        <v>0</v>
      </c>
      <c r="BL1603" s="19" t="s">
        <v>336</v>
      </c>
      <c r="BM1603" s="207" t="s">
        <v>1810</v>
      </c>
    </row>
    <row r="1604" spans="1:65" s="2" customFormat="1" ht="22.8">
      <c r="A1604" s="36"/>
      <c r="B1604" s="37"/>
      <c r="C1604" s="196" t="s">
        <v>1811</v>
      </c>
      <c r="D1604" s="196" t="s">
        <v>238</v>
      </c>
      <c r="E1604" s="197" t="s">
        <v>1812</v>
      </c>
      <c r="F1604" s="198" t="s">
        <v>1813</v>
      </c>
      <c r="G1604" s="199" t="s">
        <v>290</v>
      </c>
      <c r="H1604" s="200">
        <v>1</v>
      </c>
      <c r="I1604" s="201"/>
      <c r="J1604" s="202">
        <f t="shared" si="0"/>
        <v>0</v>
      </c>
      <c r="K1604" s="198" t="s">
        <v>20</v>
      </c>
      <c r="L1604" s="41"/>
      <c r="M1604" s="203" t="s">
        <v>20</v>
      </c>
      <c r="N1604" s="204" t="s">
        <v>47</v>
      </c>
      <c r="O1604" s="66"/>
      <c r="P1604" s="205">
        <f t="shared" si="1"/>
        <v>0</v>
      </c>
      <c r="Q1604" s="205">
        <v>4.4999999999999998E-2</v>
      </c>
      <c r="R1604" s="205">
        <f t="shared" si="2"/>
        <v>4.4999999999999998E-2</v>
      </c>
      <c r="S1604" s="205">
        <v>0</v>
      </c>
      <c r="T1604" s="206">
        <f t="shared" si="3"/>
        <v>0</v>
      </c>
      <c r="U1604" s="36"/>
      <c r="V1604" s="36"/>
      <c r="W1604" s="36"/>
      <c r="X1604" s="36"/>
      <c r="Y1604" s="36"/>
      <c r="Z1604" s="36"/>
      <c r="AA1604" s="36"/>
      <c r="AB1604" s="36"/>
      <c r="AC1604" s="36"/>
      <c r="AD1604" s="36"/>
      <c r="AE1604" s="36"/>
      <c r="AR1604" s="207" t="s">
        <v>336</v>
      </c>
      <c r="AT1604" s="207" t="s">
        <v>238</v>
      </c>
      <c r="AU1604" s="207" t="s">
        <v>83</v>
      </c>
      <c r="AY1604" s="19" t="s">
        <v>236</v>
      </c>
      <c r="BE1604" s="208">
        <f t="shared" si="4"/>
        <v>0</v>
      </c>
      <c r="BF1604" s="208">
        <f t="shared" si="5"/>
        <v>0</v>
      </c>
      <c r="BG1604" s="208">
        <f t="shared" si="6"/>
        <v>0</v>
      </c>
      <c r="BH1604" s="208">
        <f t="shared" si="7"/>
        <v>0</v>
      </c>
      <c r="BI1604" s="208">
        <f t="shared" si="8"/>
        <v>0</v>
      </c>
      <c r="BJ1604" s="19" t="s">
        <v>22</v>
      </c>
      <c r="BK1604" s="208">
        <f t="shared" si="9"/>
        <v>0</v>
      </c>
      <c r="BL1604" s="19" t="s">
        <v>336</v>
      </c>
      <c r="BM1604" s="207" t="s">
        <v>1814</v>
      </c>
    </row>
    <row r="1605" spans="1:65" s="2" customFormat="1" ht="22.8">
      <c r="A1605" s="36"/>
      <c r="B1605" s="37"/>
      <c r="C1605" s="196" t="s">
        <v>1815</v>
      </c>
      <c r="D1605" s="196" t="s">
        <v>238</v>
      </c>
      <c r="E1605" s="197" t="s">
        <v>1816</v>
      </c>
      <c r="F1605" s="198" t="s">
        <v>1817</v>
      </c>
      <c r="G1605" s="199" t="s">
        <v>290</v>
      </c>
      <c r="H1605" s="200">
        <v>1</v>
      </c>
      <c r="I1605" s="201"/>
      <c r="J1605" s="202">
        <f t="shared" si="0"/>
        <v>0</v>
      </c>
      <c r="K1605" s="198" t="s">
        <v>20</v>
      </c>
      <c r="L1605" s="41"/>
      <c r="M1605" s="203" t="s">
        <v>20</v>
      </c>
      <c r="N1605" s="204" t="s">
        <v>47</v>
      </c>
      <c r="O1605" s="66"/>
      <c r="P1605" s="205">
        <f t="shared" si="1"/>
        <v>0</v>
      </c>
      <c r="Q1605" s="205">
        <v>0.1</v>
      </c>
      <c r="R1605" s="205">
        <f t="shared" si="2"/>
        <v>0.1</v>
      </c>
      <c r="S1605" s="205">
        <v>0</v>
      </c>
      <c r="T1605" s="206">
        <f t="shared" si="3"/>
        <v>0</v>
      </c>
      <c r="U1605" s="36"/>
      <c r="V1605" s="36"/>
      <c r="W1605" s="36"/>
      <c r="X1605" s="36"/>
      <c r="Y1605" s="36"/>
      <c r="Z1605" s="36"/>
      <c r="AA1605" s="36"/>
      <c r="AB1605" s="36"/>
      <c r="AC1605" s="36"/>
      <c r="AD1605" s="36"/>
      <c r="AE1605" s="36"/>
      <c r="AR1605" s="207" t="s">
        <v>336</v>
      </c>
      <c r="AT1605" s="207" t="s">
        <v>238</v>
      </c>
      <c r="AU1605" s="207" t="s">
        <v>83</v>
      </c>
      <c r="AY1605" s="19" t="s">
        <v>236</v>
      </c>
      <c r="BE1605" s="208">
        <f t="shared" si="4"/>
        <v>0</v>
      </c>
      <c r="BF1605" s="208">
        <f t="shared" si="5"/>
        <v>0</v>
      </c>
      <c r="BG1605" s="208">
        <f t="shared" si="6"/>
        <v>0</v>
      </c>
      <c r="BH1605" s="208">
        <f t="shared" si="7"/>
        <v>0</v>
      </c>
      <c r="BI1605" s="208">
        <f t="shared" si="8"/>
        <v>0</v>
      </c>
      <c r="BJ1605" s="19" t="s">
        <v>22</v>
      </c>
      <c r="BK1605" s="208">
        <f t="shared" si="9"/>
        <v>0</v>
      </c>
      <c r="BL1605" s="19" t="s">
        <v>336</v>
      </c>
      <c r="BM1605" s="207" t="s">
        <v>1818</v>
      </c>
    </row>
    <row r="1606" spans="1:65" s="2" customFormat="1" ht="22.8">
      <c r="A1606" s="36"/>
      <c r="B1606" s="37"/>
      <c r="C1606" s="196" t="s">
        <v>1819</v>
      </c>
      <c r="D1606" s="196" t="s">
        <v>238</v>
      </c>
      <c r="E1606" s="197" t="s">
        <v>1820</v>
      </c>
      <c r="F1606" s="198" t="s">
        <v>1821</v>
      </c>
      <c r="G1606" s="199" t="s">
        <v>290</v>
      </c>
      <c r="H1606" s="200">
        <v>1</v>
      </c>
      <c r="I1606" s="201"/>
      <c r="J1606" s="202">
        <f t="shared" si="0"/>
        <v>0</v>
      </c>
      <c r="K1606" s="198" t="s">
        <v>20</v>
      </c>
      <c r="L1606" s="41"/>
      <c r="M1606" s="203" t="s">
        <v>20</v>
      </c>
      <c r="N1606" s="204" t="s">
        <v>47</v>
      </c>
      <c r="O1606" s="66"/>
      <c r="P1606" s="205">
        <f t="shared" si="1"/>
        <v>0</v>
      </c>
      <c r="Q1606" s="205">
        <v>0.1</v>
      </c>
      <c r="R1606" s="205">
        <f t="shared" si="2"/>
        <v>0.1</v>
      </c>
      <c r="S1606" s="205">
        <v>0</v>
      </c>
      <c r="T1606" s="206">
        <f t="shared" si="3"/>
        <v>0</v>
      </c>
      <c r="U1606" s="36"/>
      <c r="V1606" s="36"/>
      <c r="W1606" s="36"/>
      <c r="X1606" s="36"/>
      <c r="Y1606" s="36"/>
      <c r="Z1606" s="36"/>
      <c r="AA1606" s="36"/>
      <c r="AB1606" s="36"/>
      <c r="AC1606" s="36"/>
      <c r="AD1606" s="36"/>
      <c r="AE1606" s="36"/>
      <c r="AR1606" s="207" t="s">
        <v>336</v>
      </c>
      <c r="AT1606" s="207" t="s">
        <v>238</v>
      </c>
      <c r="AU1606" s="207" t="s">
        <v>83</v>
      </c>
      <c r="AY1606" s="19" t="s">
        <v>236</v>
      </c>
      <c r="BE1606" s="208">
        <f t="shared" si="4"/>
        <v>0</v>
      </c>
      <c r="BF1606" s="208">
        <f t="shared" si="5"/>
        <v>0</v>
      </c>
      <c r="BG1606" s="208">
        <f t="shared" si="6"/>
        <v>0</v>
      </c>
      <c r="BH1606" s="208">
        <f t="shared" si="7"/>
        <v>0</v>
      </c>
      <c r="BI1606" s="208">
        <f t="shared" si="8"/>
        <v>0</v>
      </c>
      <c r="BJ1606" s="19" t="s">
        <v>22</v>
      </c>
      <c r="BK1606" s="208">
        <f t="shared" si="9"/>
        <v>0</v>
      </c>
      <c r="BL1606" s="19" t="s">
        <v>336</v>
      </c>
      <c r="BM1606" s="207" t="s">
        <v>1822</v>
      </c>
    </row>
    <row r="1607" spans="1:65" s="2" customFormat="1" ht="22.8">
      <c r="A1607" s="36"/>
      <c r="B1607" s="37"/>
      <c r="C1607" s="196" t="s">
        <v>1823</v>
      </c>
      <c r="D1607" s="196" t="s">
        <v>238</v>
      </c>
      <c r="E1607" s="197" t="s">
        <v>1824</v>
      </c>
      <c r="F1607" s="198" t="s">
        <v>1825</v>
      </c>
      <c r="G1607" s="199" t="s">
        <v>290</v>
      </c>
      <c r="H1607" s="200">
        <v>1</v>
      </c>
      <c r="I1607" s="201"/>
      <c r="J1607" s="202">
        <f t="shared" si="0"/>
        <v>0</v>
      </c>
      <c r="K1607" s="198" t="s">
        <v>20</v>
      </c>
      <c r="L1607" s="41"/>
      <c r="M1607" s="203" t="s">
        <v>20</v>
      </c>
      <c r="N1607" s="204" t="s">
        <v>47</v>
      </c>
      <c r="O1607" s="66"/>
      <c r="P1607" s="205">
        <f t="shared" si="1"/>
        <v>0</v>
      </c>
      <c r="Q1607" s="205">
        <v>0.08</v>
      </c>
      <c r="R1607" s="205">
        <f t="shared" si="2"/>
        <v>0.08</v>
      </c>
      <c r="S1607" s="205">
        <v>0</v>
      </c>
      <c r="T1607" s="206">
        <f t="shared" si="3"/>
        <v>0</v>
      </c>
      <c r="U1607" s="36"/>
      <c r="V1607" s="36"/>
      <c r="W1607" s="36"/>
      <c r="X1607" s="36"/>
      <c r="Y1607" s="36"/>
      <c r="Z1607" s="36"/>
      <c r="AA1607" s="36"/>
      <c r="AB1607" s="36"/>
      <c r="AC1607" s="36"/>
      <c r="AD1607" s="36"/>
      <c r="AE1607" s="36"/>
      <c r="AR1607" s="207" t="s">
        <v>336</v>
      </c>
      <c r="AT1607" s="207" t="s">
        <v>238</v>
      </c>
      <c r="AU1607" s="207" t="s">
        <v>83</v>
      </c>
      <c r="AY1607" s="19" t="s">
        <v>236</v>
      </c>
      <c r="BE1607" s="208">
        <f t="shared" si="4"/>
        <v>0</v>
      </c>
      <c r="BF1607" s="208">
        <f t="shared" si="5"/>
        <v>0</v>
      </c>
      <c r="BG1607" s="208">
        <f t="shared" si="6"/>
        <v>0</v>
      </c>
      <c r="BH1607" s="208">
        <f t="shared" si="7"/>
        <v>0</v>
      </c>
      <c r="BI1607" s="208">
        <f t="shared" si="8"/>
        <v>0</v>
      </c>
      <c r="BJ1607" s="19" t="s">
        <v>22</v>
      </c>
      <c r="BK1607" s="208">
        <f t="shared" si="9"/>
        <v>0</v>
      </c>
      <c r="BL1607" s="19" t="s">
        <v>336</v>
      </c>
      <c r="BM1607" s="207" t="s">
        <v>1826</v>
      </c>
    </row>
    <row r="1608" spans="1:65" s="2" customFormat="1" ht="22.8">
      <c r="A1608" s="36"/>
      <c r="B1608" s="37"/>
      <c r="C1608" s="196" t="s">
        <v>1827</v>
      </c>
      <c r="D1608" s="196" t="s">
        <v>238</v>
      </c>
      <c r="E1608" s="197" t="s">
        <v>1828</v>
      </c>
      <c r="F1608" s="198" t="s">
        <v>1829</v>
      </c>
      <c r="G1608" s="199" t="s">
        <v>290</v>
      </c>
      <c r="H1608" s="200">
        <v>1</v>
      </c>
      <c r="I1608" s="201"/>
      <c r="J1608" s="202">
        <f t="shared" si="0"/>
        <v>0</v>
      </c>
      <c r="K1608" s="198" t="s">
        <v>20</v>
      </c>
      <c r="L1608" s="41"/>
      <c r="M1608" s="203" t="s">
        <v>20</v>
      </c>
      <c r="N1608" s="204" t="s">
        <v>47</v>
      </c>
      <c r="O1608" s="66"/>
      <c r="P1608" s="205">
        <f t="shared" si="1"/>
        <v>0</v>
      </c>
      <c r="Q1608" s="205">
        <v>0.08</v>
      </c>
      <c r="R1608" s="205">
        <f t="shared" si="2"/>
        <v>0.08</v>
      </c>
      <c r="S1608" s="205">
        <v>0</v>
      </c>
      <c r="T1608" s="206">
        <f t="shared" si="3"/>
        <v>0</v>
      </c>
      <c r="U1608" s="36"/>
      <c r="V1608" s="36"/>
      <c r="W1608" s="36"/>
      <c r="X1608" s="36"/>
      <c r="Y1608" s="36"/>
      <c r="Z1608" s="36"/>
      <c r="AA1608" s="36"/>
      <c r="AB1608" s="36"/>
      <c r="AC1608" s="36"/>
      <c r="AD1608" s="36"/>
      <c r="AE1608" s="36"/>
      <c r="AR1608" s="207" t="s">
        <v>336</v>
      </c>
      <c r="AT1608" s="207" t="s">
        <v>238</v>
      </c>
      <c r="AU1608" s="207" t="s">
        <v>83</v>
      </c>
      <c r="AY1608" s="19" t="s">
        <v>236</v>
      </c>
      <c r="BE1608" s="208">
        <f t="shared" si="4"/>
        <v>0</v>
      </c>
      <c r="BF1608" s="208">
        <f t="shared" si="5"/>
        <v>0</v>
      </c>
      <c r="BG1608" s="208">
        <f t="shared" si="6"/>
        <v>0</v>
      </c>
      <c r="BH1608" s="208">
        <f t="shared" si="7"/>
        <v>0</v>
      </c>
      <c r="BI1608" s="208">
        <f t="shared" si="8"/>
        <v>0</v>
      </c>
      <c r="BJ1608" s="19" t="s">
        <v>22</v>
      </c>
      <c r="BK1608" s="208">
        <f t="shared" si="9"/>
        <v>0</v>
      </c>
      <c r="BL1608" s="19" t="s">
        <v>336</v>
      </c>
      <c r="BM1608" s="207" t="s">
        <v>1830</v>
      </c>
    </row>
    <row r="1609" spans="1:65" s="2" customFormat="1" ht="22.8">
      <c r="A1609" s="36"/>
      <c r="B1609" s="37"/>
      <c r="C1609" s="196" t="s">
        <v>1831</v>
      </c>
      <c r="D1609" s="196" t="s">
        <v>238</v>
      </c>
      <c r="E1609" s="197" t="s">
        <v>1832</v>
      </c>
      <c r="F1609" s="198" t="s">
        <v>1833</v>
      </c>
      <c r="G1609" s="199" t="s">
        <v>290</v>
      </c>
      <c r="H1609" s="200">
        <v>1</v>
      </c>
      <c r="I1609" s="201"/>
      <c r="J1609" s="202">
        <f t="shared" si="0"/>
        <v>0</v>
      </c>
      <c r="K1609" s="198" t="s">
        <v>20</v>
      </c>
      <c r="L1609" s="41"/>
      <c r="M1609" s="203" t="s">
        <v>20</v>
      </c>
      <c r="N1609" s="204" t="s">
        <v>47</v>
      </c>
      <c r="O1609" s="66"/>
      <c r="P1609" s="205">
        <f t="shared" si="1"/>
        <v>0</v>
      </c>
      <c r="Q1609" s="205">
        <v>0.08</v>
      </c>
      <c r="R1609" s="205">
        <f t="shared" si="2"/>
        <v>0.08</v>
      </c>
      <c r="S1609" s="205">
        <v>0</v>
      </c>
      <c r="T1609" s="206">
        <f t="shared" si="3"/>
        <v>0</v>
      </c>
      <c r="U1609" s="36"/>
      <c r="V1609" s="36"/>
      <c r="W1609" s="36"/>
      <c r="X1609" s="36"/>
      <c r="Y1609" s="36"/>
      <c r="Z1609" s="36"/>
      <c r="AA1609" s="36"/>
      <c r="AB1609" s="36"/>
      <c r="AC1609" s="36"/>
      <c r="AD1609" s="36"/>
      <c r="AE1609" s="36"/>
      <c r="AR1609" s="207" t="s">
        <v>336</v>
      </c>
      <c r="AT1609" s="207" t="s">
        <v>238</v>
      </c>
      <c r="AU1609" s="207" t="s">
        <v>83</v>
      </c>
      <c r="AY1609" s="19" t="s">
        <v>236</v>
      </c>
      <c r="BE1609" s="208">
        <f t="shared" si="4"/>
        <v>0</v>
      </c>
      <c r="BF1609" s="208">
        <f t="shared" si="5"/>
        <v>0</v>
      </c>
      <c r="BG1609" s="208">
        <f t="shared" si="6"/>
        <v>0</v>
      </c>
      <c r="BH1609" s="208">
        <f t="shared" si="7"/>
        <v>0</v>
      </c>
      <c r="BI1609" s="208">
        <f t="shared" si="8"/>
        <v>0</v>
      </c>
      <c r="BJ1609" s="19" t="s">
        <v>22</v>
      </c>
      <c r="BK1609" s="208">
        <f t="shared" si="9"/>
        <v>0</v>
      </c>
      <c r="BL1609" s="19" t="s">
        <v>336</v>
      </c>
      <c r="BM1609" s="207" t="s">
        <v>1834</v>
      </c>
    </row>
    <row r="1610" spans="1:65" s="2" customFormat="1" ht="22.8">
      <c r="A1610" s="36"/>
      <c r="B1610" s="37"/>
      <c r="C1610" s="196" t="s">
        <v>1835</v>
      </c>
      <c r="D1610" s="196" t="s">
        <v>238</v>
      </c>
      <c r="E1610" s="197" t="s">
        <v>1836</v>
      </c>
      <c r="F1610" s="198" t="s">
        <v>1837</v>
      </c>
      <c r="G1610" s="199" t="s">
        <v>290</v>
      </c>
      <c r="H1610" s="200">
        <v>1</v>
      </c>
      <c r="I1610" s="201"/>
      <c r="J1610" s="202">
        <f t="shared" si="0"/>
        <v>0</v>
      </c>
      <c r="K1610" s="198" t="s">
        <v>20</v>
      </c>
      <c r="L1610" s="41"/>
      <c r="M1610" s="203" t="s">
        <v>20</v>
      </c>
      <c r="N1610" s="204" t="s">
        <v>47</v>
      </c>
      <c r="O1610" s="66"/>
      <c r="P1610" s="205">
        <f t="shared" si="1"/>
        <v>0</v>
      </c>
      <c r="Q1610" s="205">
        <v>0.08</v>
      </c>
      <c r="R1610" s="205">
        <f t="shared" si="2"/>
        <v>0.08</v>
      </c>
      <c r="S1610" s="205">
        <v>0</v>
      </c>
      <c r="T1610" s="206">
        <f t="shared" si="3"/>
        <v>0</v>
      </c>
      <c r="U1610" s="36"/>
      <c r="V1610" s="36"/>
      <c r="W1610" s="36"/>
      <c r="X1610" s="36"/>
      <c r="Y1610" s="36"/>
      <c r="Z1610" s="36"/>
      <c r="AA1610" s="36"/>
      <c r="AB1610" s="36"/>
      <c r="AC1610" s="36"/>
      <c r="AD1610" s="36"/>
      <c r="AE1610" s="36"/>
      <c r="AR1610" s="207" t="s">
        <v>336</v>
      </c>
      <c r="AT1610" s="207" t="s">
        <v>238</v>
      </c>
      <c r="AU1610" s="207" t="s">
        <v>83</v>
      </c>
      <c r="AY1610" s="19" t="s">
        <v>236</v>
      </c>
      <c r="BE1610" s="208">
        <f t="shared" si="4"/>
        <v>0</v>
      </c>
      <c r="BF1610" s="208">
        <f t="shared" si="5"/>
        <v>0</v>
      </c>
      <c r="BG1610" s="208">
        <f t="shared" si="6"/>
        <v>0</v>
      </c>
      <c r="BH1610" s="208">
        <f t="shared" si="7"/>
        <v>0</v>
      </c>
      <c r="BI1610" s="208">
        <f t="shared" si="8"/>
        <v>0</v>
      </c>
      <c r="BJ1610" s="19" t="s">
        <v>22</v>
      </c>
      <c r="BK1610" s="208">
        <f t="shared" si="9"/>
        <v>0</v>
      </c>
      <c r="BL1610" s="19" t="s">
        <v>336</v>
      </c>
      <c r="BM1610" s="207" t="s">
        <v>1838</v>
      </c>
    </row>
    <row r="1611" spans="1:65" s="2" customFormat="1" ht="22.8">
      <c r="A1611" s="36"/>
      <c r="B1611" s="37"/>
      <c r="C1611" s="196" t="s">
        <v>1839</v>
      </c>
      <c r="D1611" s="196" t="s">
        <v>238</v>
      </c>
      <c r="E1611" s="197" t="s">
        <v>1840</v>
      </c>
      <c r="F1611" s="198" t="s">
        <v>1841</v>
      </c>
      <c r="G1611" s="199" t="s">
        <v>290</v>
      </c>
      <c r="H1611" s="200">
        <v>1</v>
      </c>
      <c r="I1611" s="201"/>
      <c r="J1611" s="202">
        <f t="shared" si="0"/>
        <v>0</v>
      </c>
      <c r="K1611" s="198" t="s">
        <v>20</v>
      </c>
      <c r="L1611" s="41"/>
      <c r="M1611" s="203" t="s">
        <v>20</v>
      </c>
      <c r="N1611" s="204" t="s">
        <v>47</v>
      </c>
      <c r="O1611" s="66"/>
      <c r="P1611" s="205">
        <f t="shared" si="1"/>
        <v>0</v>
      </c>
      <c r="Q1611" s="205">
        <v>0.13</v>
      </c>
      <c r="R1611" s="205">
        <f t="shared" si="2"/>
        <v>0.13</v>
      </c>
      <c r="S1611" s="205">
        <v>0</v>
      </c>
      <c r="T1611" s="206">
        <f t="shared" si="3"/>
        <v>0</v>
      </c>
      <c r="U1611" s="36"/>
      <c r="V1611" s="36"/>
      <c r="W1611" s="36"/>
      <c r="X1611" s="36"/>
      <c r="Y1611" s="36"/>
      <c r="Z1611" s="36"/>
      <c r="AA1611" s="36"/>
      <c r="AB1611" s="36"/>
      <c r="AC1611" s="36"/>
      <c r="AD1611" s="36"/>
      <c r="AE1611" s="36"/>
      <c r="AR1611" s="207" t="s">
        <v>336</v>
      </c>
      <c r="AT1611" s="207" t="s">
        <v>238</v>
      </c>
      <c r="AU1611" s="207" t="s">
        <v>83</v>
      </c>
      <c r="AY1611" s="19" t="s">
        <v>236</v>
      </c>
      <c r="BE1611" s="208">
        <f t="shared" si="4"/>
        <v>0</v>
      </c>
      <c r="BF1611" s="208">
        <f t="shared" si="5"/>
        <v>0</v>
      </c>
      <c r="BG1611" s="208">
        <f t="shared" si="6"/>
        <v>0</v>
      </c>
      <c r="BH1611" s="208">
        <f t="shared" si="7"/>
        <v>0</v>
      </c>
      <c r="BI1611" s="208">
        <f t="shared" si="8"/>
        <v>0</v>
      </c>
      <c r="BJ1611" s="19" t="s">
        <v>22</v>
      </c>
      <c r="BK1611" s="208">
        <f t="shared" si="9"/>
        <v>0</v>
      </c>
      <c r="BL1611" s="19" t="s">
        <v>336</v>
      </c>
      <c r="BM1611" s="207" t="s">
        <v>1842</v>
      </c>
    </row>
    <row r="1612" spans="1:65" s="2" customFormat="1" ht="22.8">
      <c r="A1612" s="36"/>
      <c r="B1612" s="37"/>
      <c r="C1612" s="196" t="s">
        <v>1843</v>
      </c>
      <c r="D1612" s="196" t="s">
        <v>238</v>
      </c>
      <c r="E1612" s="197" t="s">
        <v>1844</v>
      </c>
      <c r="F1612" s="198" t="s">
        <v>1845</v>
      </c>
      <c r="G1612" s="199" t="s">
        <v>290</v>
      </c>
      <c r="H1612" s="200">
        <v>1</v>
      </c>
      <c r="I1612" s="201"/>
      <c r="J1612" s="202">
        <f t="shared" si="0"/>
        <v>0</v>
      </c>
      <c r="K1612" s="198" t="s">
        <v>20</v>
      </c>
      <c r="L1612" s="41"/>
      <c r="M1612" s="203" t="s">
        <v>20</v>
      </c>
      <c r="N1612" s="204" t="s">
        <v>47</v>
      </c>
      <c r="O1612" s="66"/>
      <c r="P1612" s="205">
        <f t="shared" si="1"/>
        <v>0</v>
      </c>
      <c r="Q1612" s="205">
        <v>0.1</v>
      </c>
      <c r="R1612" s="205">
        <f t="shared" si="2"/>
        <v>0.1</v>
      </c>
      <c r="S1612" s="205">
        <v>0</v>
      </c>
      <c r="T1612" s="206">
        <f t="shared" si="3"/>
        <v>0</v>
      </c>
      <c r="U1612" s="36"/>
      <c r="V1612" s="36"/>
      <c r="W1612" s="36"/>
      <c r="X1612" s="36"/>
      <c r="Y1612" s="36"/>
      <c r="Z1612" s="36"/>
      <c r="AA1612" s="36"/>
      <c r="AB1612" s="36"/>
      <c r="AC1612" s="36"/>
      <c r="AD1612" s="36"/>
      <c r="AE1612" s="36"/>
      <c r="AR1612" s="207" t="s">
        <v>336</v>
      </c>
      <c r="AT1612" s="207" t="s">
        <v>238</v>
      </c>
      <c r="AU1612" s="207" t="s">
        <v>83</v>
      </c>
      <c r="AY1612" s="19" t="s">
        <v>236</v>
      </c>
      <c r="BE1612" s="208">
        <f t="shared" si="4"/>
        <v>0</v>
      </c>
      <c r="BF1612" s="208">
        <f t="shared" si="5"/>
        <v>0</v>
      </c>
      <c r="BG1612" s="208">
        <f t="shared" si="6"/>
        <v>0</v>
      </c>
      <c r="BH1612" s="208">
        <f t="shared" si="7"/>
        <v>0</v>
      </c>
      <c r="BI1612" s="208">
        <f t="shared" si="8"/>
        <v>0</v>
      </c>
      <c r="BJ1612" s="19" t="s">
        <v>22</v>
      </c>
      <c r="BK1612" s="208">
        <f t="shared" si="9"/>
        <v>0</v>
      </c>
      <c r="BL1612" s="19" t="s">
        <v>336</v>
      </c>
      <c r="BM1612" s="207" t="s">
        <v>1846</v>
      </c>
    </row>
    <row r="1613" spans="1:65" s="2" customFormat="1" ht="22.8">
      <c r="A1613" s="36"/>
      <c r="B1613" s="37"/>
      <c r="C1613" s="196" t="s">
        <v>1847</v>
      </c>
      <c r="D1613" s="196" t="s">
        <v>238</v>
      </c>
      <c r="E1613" s="197" t="s">
        <v>1848</v>
      </c>
      <c r="F1613" s="198" t="s">
        <v>1849</v>
      </c>
      <c r="G1613" s="199" t="s">
        <v>290</v>
      </c>
      <c r="H1613" s="200">
        <v>1</v>
      </c>
      <c r="I1613" s="201"/>
      <c r="J1613" s="202">
        <f t="shared" si="0"/>
        <v>0</v>
      </c>
      <c r="K1613" s="198" t="s">
        <v>20</v>
      </c>
      <c r="L1613" s="41"/>
      <c r="M1613" s="203" t="s">
        <v>20</v>
      </c>
      <c r="N1613" s="204" t="s">
        <v>47</v>
      </c>
      <c r="O1613" s="66"/>
      <c r="P1613" s="205">
        <f t="shared" si="1"/>
        <v>0</v>
      </c>
      <c r="Q1613" s="205">
        <v>0.1</v>
      </c>
      <c r="R1613" s="205">
        <f t="shared" si="2"/>
        <v>0.1</v>
      </c>
      <c r="S1613" s="205">
        <v>0</v>
      </c>
      <c r="T1613" s="206">
        <f t="shared" si="3"/>
        <v>0</v>
      </c>
      <c r="U1613" s="36"/>
      <c r="V1613" s="36"/>
      <c r="W1613" s="36"/>
      <c r="X1613" s="36"/>
      <c r="Y1613" s="36"/>
      <c r="Z1613" s="36"/>
      <c r="AA1613" s="36"/>
      <c r="AB1613" s="36"/>
      <c r="AC1613" s="36"/>
      <c r="AD1613" s="36"/>
      <c r="AE1613" s="36"/>
      <c r="AR1613" s="207" t="s">
        <v>336</v>
      </c>
      <c r="AT1613" s="207" t="s">
        <v>238</v>
      </c>
      <c r="AU1613" s="207" t="s">
        <v>83</v>
      </c>
      <c r="AY1613" s="19" t="s">
        <v>236</v>
      </c>
      <c r="BE1613" s="208">
        <f t="shared" si="4"/>
        <v>0</v>
      </c>
      <c r="BF1613" s="208">
        <f t="shared" si="5"/>
        <v>0</v>
      </c>
      <c r="BG1613" s="208">
        <f t="shared" si="6"/>
        <v>0</v>
      </c>
      <c r="BH1613" s="208">
        <f t="shared" si="7"/>
        <v>0</v>
      </c>
      <c r="BI1613" s="208">
        <f t="shared" si="8"/>
        <v>0</v>
      </c>
      <c r="BJ1613" s="19" t="s">
        <v>22</v>
      </c>
      <c r="BK1613" s="208">
        <f t="shared" si="9"/>
        <v>0</v>
      </c>
      <c r="BL1613" s="19" t="s">
        <v>336</v>
      </c>
      <c r="BM1613" s="207" t="s">
        <v>1850</v>
      </c>
    </row>
    <row r="1614" spans="1:65" s="2" customFormat="1" ht="22.8">
      <c r="A1614" s="36"/>
      <c r="B1614" s="37"/>
      <c r="C1614" s="196" t="s">
        <v>1851</v>
      </c>
      <c r="D1614" s="196" t="s">
        <v>238</v>
      </c>
      <c r="E1614" s="197" t="s">
        <v>1852</v>
      </c>
      <c r="F1614" s="198" t="s">
        <v>1853</v>
      </c>
      <c r="G1614" s="199" t="s">
        <v>290</v>
      </c>
      <c r="H1614" s="200">
        <v>1</v>
      </c>
      <c r="I1614" s="201"/>
      <c r="J1614" s="202">
        <f t="shared" si="0"/>
        <v>0</v>
      </c>
      <c r="K1614" s="198" t="s">
        <v>20</v>
      </c>
      <c r="L1614" s="41"/>
      <c r="M1614" s="203" t="s">
        <v>20</v>
      </c>
      <c r="N1614" s="204" t="s">
        <v>47</v>
      </c>
      <c r="O1614" s="66"/>
      <c r="P1614" s="205">
        <f t="shared" si="1"/>
        <v>0</v>
      </c>
      <c r="Q1614" s="205">
        <v>4.4999999999999998E-2</v>
      </c>
      <c r="R1614" s="205">
        <f t="shared" si="2"/>
        <v>4.4999999999999998E-2</v>
      </c>
      <c r="S1614" s="205">
        <v>0</v>
      </c>
      <c r="T1614" s="206">
        <f t="shared" si="3"/>
        <v>0</v>
      </c>
      <c r="U1614" s="36"/>
      <c r="V1614" s="36"/>
      <c r="W1614" s="36"/>
      <c r="X1614" s="36"/>
      <c r="Y1614" s="36"/>
      <c r="Z1614" s="36"/>
      <c r="AA1614" s="36"/>
      <c r="AB1614" s="36"/>
      <c r="AC1614" s="36"/>
      <c r="AD1614" s="36"/>
      <c r="AE1614" s="36"/>
      <c r="AR1614" s="207" t="s">
        <v>336</v>
      </c>
      <c r="AT1614" s="207" t="s">
        <v>238</v>
      </c>
      <c r="AU1614" s="207" t="s">
        <v>83</v>
      </c>
      <c r="AY1614" s="19" t="s">
        <v>236</v>
      </c>
      <c r="BE1614" s="208">
        <f t="shared" si="4"/>
        <v>0</v>
      </c>
      <c r="BF1614" s="208">
        <f t="shared" si="5"/>
        <v>0</v>
      </c>
      <c r="BG1614" s="208">
        <f t="shared" si="6"/>
        <v>0</v>
      </c>
      <c r="BH1614" s="208">
        <f t="shared" si="7"/>
        <v>0</v>
      </c>
      <c r="BI1614" s="208">
        <f t="shared" si="8"/>
        <v>0</v>
      </c>
      <c r="BJ1614" s="19" t="s">
        <v>22</v>
      </c>
      <c r="BK1614" s="208">
        <f t="shared" si="9"/>
        <v>0</v>
      </c>
      <c r="BL1614" s="19" t="s">
        <v>336</v>
      </c>
      <c r="BM1614" s="207" t="s">
        <v>1854</v>
      </c>
    </row>
    <row r="1615" spans="1:65" s="2" customFormat="1" ht="22.8">
      <c r="A1615" s="36"/>
      <c r="B1615" s="37"/>
      <c r="C1615" s="196" t="s">
        <v>1855</v>
      </c>
      <c r="D1615" s="196" t="s">
        <v>238</v>
      </c>
      <c r="E1615" s="197" t="s">
        <v>1856</v>
      </c>
      <c r="F1615" s="198" t="s">
        <v>1857</v>
      </c>
      <c r="G1615" s="199" t="s">
        <v>290</v>
      </c>
      <c r="H1615" s="200">
        <v>1</v>
      </c>
      <c r="I1615" s="201"/>
      <c r="J1615" s="202">
        <f t="shared" si="0"/>
        <v>0</v>
      </c>
      <c r="K1615" s="198" t="s">
        <v>20</v>
      </c>
      <c r="L1615" s="41"/>
      <c r="M1615" s="203" t="s">
        <v>20</v>
      </c>
      <c r="N1615" s="204" t="s">
        <v>47</v>
      </c>
      <c r="O1615" s="66"/>
      <c r="P1615" s="205">
        <f t="shared" si="1"/>
        <v>0</v>
      </c>
      <c r="Q1615" s="205">
        <v>4.4999999999999998E-2</v>
      </c>
      <c r="R1615" s="205">
        <f t="shared" si="2"/>
        <v>4.4999999999999998E-2</v>
      </c>
      <c r="S1615" s="205">
        <v>0</v>
      </c>
      <c r="T1615" s="206">
        <f t="shared" si="3"/>
        <v>0</v>
      </c>
      <c r="U1615" s="36"/>
      <c r="V1615" s="36"/>
      <c r="W1615" s="36"/>
      <c r="X1615" s="36"/>
      <c r="Y1615" s="36"/>
      <c r="Z1615" s="36"/>
      <c r="AA1615" s="36"/>
      <c r="AB1615" s="36"/>
      <c r="AC1615" s="36"/>
      <c r="AD1615" s="36"/>
      <c r="AE1615" s="36"/>
      <c r="AR1615" s="207" t="s">
        <v>336</v>
      </c>
      <c r="AT1615" s="207" t="s">
        <v>238</v>
      </c>
      <c r="AU1615" s="207" t="s">
        <v>83</v>
      </c>
      <c r="AY1615" s="19" t="s">
        <v>236</v>
      </c>
      <c r="BE1615" s="208">
        <f t="shared" si="4"/>
        <v>0</v>
      </c>
      <c r="BF1615" s="208">
        <f t="shared" si="5"/>
        <v>0</v>
      </c>
      <c r="BG1615" s="208">
        <f t="shared" si="6"/>
        <v>0</v>
      </c>
      <c r="BH1615" s="208">
        <f t="shared" si="7"/>
        <v>0</v>
      </c>
      <c r="BI1615" s="208">
        <f t="shared" si="8"/>
        <v>0</v>
      </c>
      <c r="BJ1615" s="19" t="s">
        <v>22</v>
      </c>
      <c r="BK1615" s="208">
        <f t="shared" si="9"/>
        <v>0</v>
      </c>
      <c r="BL1615" s="19" t="s">
        <v>336</v>
      </c>
      <c r="BM1615" s="207" t="s">
        <v>1858</v>
      </c>
    </row>
    <row r="1616" spans="1:65" s="2" customFormat="1" ht="22.8">
      <c r="A1616" s="36"/>
      <c r="B1616" s="37"/>
      <c r="C1616" s="196" t="s">
        <v>1859</v>
      </c>
      <c r="D1616" s="196" t="s">
        <v>238</v>
      </c>
      <c r="E1616" s="197" t="s">
        <v>1860</v>
      </c>
      <c r="F1616" s="198" t="s">
        <v>1861</v>
      </c>
      <c r="G1616" s="199" t="s">
        <v>290</v>
      </c>
      <c r="H1616" s="200">
        <v>1</v>
      </c>
      <c r="I1616" s="201"/>
      <c r="J1616" s="202">
        <f t="shared" si="0"/>
        <v>0</v>
      </c>
      <c r="K1616" s="198" t="s">
        <v>20</v>
      </c>
      <c r="L1616" s="41"/>
      <c r="M1616" s="203" t="s">
        <v>20</v>
      </c>
      <c r="N1616" s="204" t="s">
        <v>47</v>
      </c>
      <c r="O1616" s="66"/>
      <c r="P1616" s="205">
        <f t="shared" si="1"/>
        <v>0</v>
      </c>
      <c r="Q1616" s="205">
        <v>0.13</v>
      </c>
      <c r="R1616" s="205">
        <f t="shared" si="2"/>
        <v>0.13</v>
      </c>
      <c r="S1616" s="205">
        <v>0</v>
      </c>
      <c r="T1616" s="206">
        <f t="shared" si="3"/>
        <v>0</v>
      </c>
      <c r="U1616" s="36"/>
      <c r="V1616" s="36"/>
      <c r="W1616" s="36"/>
      <c r="X1616" s="36"/>
      <c r="Y1616" s="36"/>
      <c r="Z1616" s="36"/>
      <c r="AA1616" s="36"/>
      <c r="AB1616" s="36"/>
      <c r="AC1616" s="36"/>
      <c r="AD1616" s="36"/>
      <c r="AE1616" s="36"/>
      <c r="AR1616" s="207" t="s">
        <v>336</v>
      </c>
      <c r="AT1616" s="207" t="s">
        <v>238</v>
      </c>
      <c r="AU1616" s="207" t="s">
        <v>83</v>
      </c>
      <c r="AY1616" s="19" t="s">
        <v>236</v>
      </c>
      <c r="BE1616" s="208">
        <f t="shared" si="4"/>
        <v>0</v>
      </c>
      <c r="BF1616" s="208">
        <f t="shared" si="5"/>
        <v>0</v>
      </c>
      <c r="BG1616" s="208">
        <f t="shared" si="6"/>
        <v>0</v>
      </c>
      <c r="BH1616" s="208">
        <f t="shared" si="7"/>
        <v>0</v>
      </c>
      <c r="BI1616" s="208">
        <f t="shared" si="8"/>
        <v>0</v>
      </c>
      <c r="BJ1616" s="19" t="s">
        <v>22</v>
      </c>
      <c r="BK1616" s="208">
        <f t="shared" si="9"/>
        <v>0</v>
      </c>
      <c r="BL1616" s="19" t="s">
        <v>336</v>
      </c>
      <c r="BM1616" s="207" t="s">
        <v>1862</v>
      </c>
    </row>
    <row r="1617" spans="1:65" s="2" customFormat="1" ht="22.8">
      <c r="A1617" s="36"/>
      <c r="B1617" s="37"/>
      <c r="C1617" s="196" t="s">
        <v>1863</v>
      </c>
      <c r="D1617" s="196" t="s">
        <v>238</v>
      </c>
      <c r="E1617" s="197" t="s">
        <v>1864</v>
      </c>
      <c r="F1617" s="198" t="s">
        <v>1865</v>
      </c>
      <c r="G1617" s="199" t="s">
        <v>290</v>
      </c>
      <c r="H1617" s="200">
        <v>1</v>
      </c>
      <c r="I1617" s="201"/>
      <c r="J1617" s="202">
        <f t="shared" si="0"/>
        <v>0</v>
      </c>
      <c r="K1617" s="198" t="s">
        <v>20</v>
      </c>
      <c r="L1617" s="41"/>
      <c r="M1617" s="203" t="s">
        <v>20</v>
      </c>
      <c r="N1617" s="204" t="s">
        <v>47</v>
      </c>
      <c r="O1617" s="66"/>
      <c r="P1617" s="205">
        <f t="shared" si="1"/>
        <v>0</v>
      </c>
      <c r="Q1617" s="205">
        <v>0.02</v>
      </c>
      <c r="R1617" s="205">
        <f t="shared" si="2"/>
        <v>0.02</v>
      </c>
      <c r="S1617" s="205">
        <v>0</v>
      </c>
      <c r="T1617" s="206">
        <f t="shared" si="3"/>
        <v>0</v>
      </c>
      <c r="U1617" s="36"/>
      <c r="V1617" s="36"/>
      <c r="W1617" s="36"/>
      <c r="X1617" s="36"/>
      <c r="Y1617" s="36"/>
      <c r="Z1617" s="36"/>
      <c r="AA1617" s="36"/>
      <c r="AB1617" s="36"/>
      <c r="AC1617" s="36"/>
      <c r="AD1617" s="36"/>
      <c r="AE1617" s="36"/>
      <c r="AR1617" s="207" t="s">
        <v>336</v>
      </c>
      <c r="AT1617" s="207" t="s">
        <v>238</v>
      </c>
      <c r="AU1617" s="207" t="s">
        <v>83</v>
      </c>
      <c r="AY1617" s="19" t="s">
        <v>236</v>
      </c>
      <c r="BE1617" s="208">
        <f t="shared" si="4"/>
        <v>0</v>
      </c>
      <c r="BF1617" s="208">
        <f t="shared" si="5"/>
        <v>0</v>
      </c>
      <c r="BG1617" s="208">
        <f t="shared" si="6"/>
        <v>0</v>
      </c>
      <c r="BH1617" s="208">
        <f t="shared" si="7"/>
        <v>0</v>
      </c>
      <c r="BI1617" s="208">
        <f t="shared" si="8"/>
        <v>0</v>
      </c>
      <c r="BJ1617" s="19" t="s">
        <v>22</v>
      </c>
      <c r="BK1617" s="208">
        <f t="shared" si="9"/>
        <v>0</v>
      </c>
      <c r="BL1617" s="19" t="s">
        <v>336</v>
      </c>
      <c r="BM1617" s="207" t="s">
        <v>1866</v>
      </c>
    </row>
    <row r="1618" spans="1:65" s="2" customFormat="1" ht="34.200000000000003">
      <c r="A1618" s="36"/>
      <c r="B1618" s="37"/>
      <c r="C1618" s="196" t="s">
        <v>1867</v>
      </c>
      <c r="D1618" s="196" t="s">
        <v>238</v>
      </c>
      <c r="E1618" s="197" t="s">
        <v>1868</v>
      </c>
      <c r="F1618" s="198" t="s">
        <v>1869</v>
      </c>
      <c r="G1618" s="199" t="s">
        <v>290</v>
      </c>
      <c r="H1618" s="200">
        <v>1</v>
      </c>
      <c r="I1618" s="201"/>
      <c r="J1618" s="202">
        <f t="shared" si="0"/>
        <v>0</v>
      </c>
      <c r="K1618" s="198" t="s">
        <v>20</v>
      </c>
      <c r="L1618" s="41"/>
      <c r="M1618" s="203" t="s">
        <v>20</v>
      </c>
      <c r="N1618" s="204" t="s">
        <v>47</v>
      </c>
      <c r="O1618" s="66"/>
      <c r="P1618" s="205">
        <f t="shared" si="1"/>
        <v>0</v>
      </c>
      <c r="Q1618" s="205">
        <v>1.2E-2</v>
      </c>
      <c r="R1618" s="205">
        <f t="shared" si="2"/>
        <v>1.2E-2</v>
      </c>
      <c r="S1618" s="205">
        <v>0</v>
      </c>
      <c r="T1618" s="206">
        <f t="shared" si="3"/>
        <v>0</v>
      </c>
      <c r="U1618" s="36"/>
      <c r="V1618" s="36"/>
      <c r="W1618" s="36"/>
      <c r="X1618" s="36"/>
      <c r="Y1618" s="36"/>
      <c r="Z1618" s="36"/>
      <c r="AA1618" s="36"/>
      <c r="AB1618" s="36"/>
      <c r="AC1618" s="36"/>
      <c r="AD1618" s="36"/>
      <c r="AE1618" s="36"/>
      <c r="AR1618" s="207" t="s">
        <v>336</v>
      </c>
      <c r="AT1618" s="207" t="s">
        <v>238</v>
      </c>
      <c r="AU1618" s="207" t="s">
        <v>83</v>
      </c>
      <c r="AY1618" s="19" t="s">
        <v>236</v>
      </c>
      <c r="BE1618" s="208">
        <f t="shared" si="4"/>
        <v>0</v>
      </c>
      <c r="BF1618" s="208">
        <f t="shared" si="5"/>
        <v>0</v>
      </c>
      <c r="BG1618" s="208">
        <f t="shared" si="6"/>
        <v>0</v>
      </c>
      <c r="BH1618" s="208">
        <f t="shared" si="7"/>
        <v>0</v>
      </c>
      <c r="BI1618" s="208">
        <f t="shared" si="8"/>
        <v>0</v>
      </c>
      <c r="BJ1618" s="19" t="s">
        <v>22</v>
      </c>
      <c r="BK1618" s="208">
        <f t="shared" si="9"/>
        <v>0</v>
      </c>
      <c r="BL1618" s="19" t="s">
        <v>336</v>
      </c>
      <c r="BM1618" s="207" t="s">
        <v>1870</v>
      </c>
    </row>
    <row r="1619" spans="1:65" s="2" customFormat="1" ht="34.200000000000003">
      <c r="A1619" s="36"/>
      <c r="B1619" s="37"/>
      <c r="C1619" s="196" t="s">
        <v>1871</v>
      </c>
      <c r="D1619" s="196" t="s">
        <v>238</v>
      </c>
      <c r="E1619" s="197" t="s">
        <v>1872</v>
      </c>
      <c r="F1619" s="198" t="s">
        <v>1873</v>
      </c>
      <c r="G1619" s="199" t="s">
        <v>290</v>
      </c>
      <c r="H1619" s="200">
        <v>1</v>
      </c>
      <c r="I1619" s="201"/>
      <c r="J1619" s="202">
        <f t="shared" si="0"/>
        <v>0</v>
      </c>
      <c r="K1619" s="198" t="s">
        <v>20</v>
      </c>
      <c r="L1619" s="41"/>
      <c r="M1619" s="203" t="s">
        <v>20</v>
      </c>
      <c r="N1619" s="204" t="s">
        <v>47</v>
      </c>
      <c r="O1619" s="66"/>
      <c r="P1619" s="205">
        <f t="shared" si="1"/>
        <v>0</v>
      </c>
      <c r="Q1619" s="205">
        <v>1.2E-2</v>
      </c>
      <c r="R1619" s="205">
        <f t="shared" si="2"/>
        <v>1.2E-2</v>
      </c>
      <c r="S1619" s="205">
        <v>0</v>
      </c>
      <c r="T1619" s="206">
        <f t="shared" si="3"/>
        <v>0</v>
      </c>
      <c r="U1619" s="36"/>
      <c r="V1619" s="36"/>
      <c r="W1619" s="36"/>
      <c r="X1619" s="36"/>
      <c r="Y1619" s="36"/>
      <c r="Z1619" s="36"/>
      <c r="AA1619" s="36"/>
      <c r="AB1619" s="36"/>
      <c r="AC1619" s="36"/>
      <c r="AD1619" s="36"/>
      <c r="AE1619" s="36"/>
      <c r="AR1619" s="207" t="s">
        <v>336</v>
      </c>
      <c r="AT1619" s="207" t="s">
        <v>238</v>
      </c>
      <c r="AU1619" s="207" t="s">
        <v>83</v>
      </c>
      <c r="AY1619" s="19" t="s">
        <v>236</v>
      </c>
      <c r="BE1619" s="208">
        <f t="shared" si="4"/>
        <v>0</v>
      </c>
      <c r="BF1619" s="208">
        <f t="shared" si="5"/>
        <v>0</v>
      </c>
      <c r="BG1619" s="208">
        <f t="shared" si="6"/>
        <v>0</v>
      </c>
      <c r="BH1619" s="208">
        <f t="shared" si="7"/>
        <v>0</v>
      </c>
      <c r="BI1619" s="208">
        <f t="shared" si="8"/>
        <v>0</v>
      </c>
      <c r="BJ1619" s="19" t="s">
        <v>22</v>
      </c>
      <c r="BK1619" s="208">
        <f t="shared" si="9"/>
        <v>0</v>
      </c>
      <c r="BL1619" s="19" t="s">
        <v>336</v>
      </c>
      <c r="BM1619" s="207" t="s">
        <v>1874</v>
      </c>
    </row>
    <row r="1620" spans="1:65" s="2" customFormat="1" ht="34.200000000000003">
      <c r="A1620" s="36"/>
      <c r="B1620" s="37"/>
      <c r="C1620" s="196" t="s">
        <v>1875</v>
      </c>
      <c r="D1620" s="196" t="s">
        <v>238</v>
      </c>
      <c r="E1620" s="197" t="s">
        <v>1876</v>
      </c>
      <c r="F1620" s="198" t="s">
        <v>1877</v>
      </c>
      <c r="G1620" s="199" t="s">
        <v>290</v>
      </c>
      <c r="H1620" s="200">
        <v>1</v>
      </c>
      <c r="I1620" s="201"/>
      <c r="J1620" s="202">
        <f t="shared" si="0"/>
        <v>0</v>
      </c>
      <c r="K1620" s="198" t="s">
        <v>20</v>
      </c>
      <c r="L1620" s="41"/>
      <c r="M1620" s="203" t="s">
        <v>20</v>
      </c>
      <c r="N1620" s="204" t="s">
        <v>47</v>
      </c>
      <c r="O1620" s="66"/>
      <c r="P1620" s="205">
        <f t="shared" si="1"/>
        <v>0</v>
      </c>
      <c r="Q1620" s="205">
        <v>1.2E-2</v>
      </c>
      <c r="R1620" s="205">
        <f t="shared" si="2"/>
        <v>1.2E-2</v>
      </c>
      <c r="S1620" s="205">
        <v>0</v>
      </c>
      <c r="T1620" s="206">
        <f t="shared" si="3"/>
        <v>0</v>
      </c>
      <c r="U1620" s="36"/>
      <c r="V1620" s="36"/>
      <c r="W1620" s="36"/>
      <c r="X1620" s="36"/>
      <c r="Y1620" s="36"/>
      <c r="Z1620" s="36"/>
      <c r="AA1620" s="36"/>
      <c r="AB1620" s="36"/>
      <c r="AC1620" s="36"/>
      <c r="AD1620" s="36"/>
      <c r="AE1620" s="36"/>
      <c r="AR1620" s="207" t="s">
        <v>336</v>
      </c>
      <c r="AT1620" s="207" t="s">
        <v>238</v>
      </c>
      <c r="AU1620" s="207" t="s">
        <v>83</v>
      </c>
      <c r="AY1620" s="19" t="s">
        <v>236</v>
      </c>
      <c r="BE1620" s="208">
        <f t="shared" si="4"/>
        <v>0</v>
      </c>
      <c r="BF1620" s="208">
        <f t="shared" si="5"/>
        <v>0</v>
      </c>
      <c r="BG1620" s="208">
        <f t="shared" si="6"/>
        <v>0</v>
      </c>
      <c r="BH1620" s="208">
        <f t="shared" si="7"/>
        <v>0</v>
      </c>
      <c r="BI1620" s="208">
        <f t="shared" si="8"/>
        <v>0</v>
      </c>
      <c r="BJ1620" s="19" t="s">
        <v>22</v>
      </c>
      <c r="BK1620" s="208">
        <f t="shared" si="9"/>
        <v>0</v>
      </c>
      <c r="BL1620" s="19" t="s">
        <v>336</v>
      </c>
      <c r="BM1620" s="207" t="s">
        <v>1878</v>
      </c>
    </row>
    <row r="1621" spans="1:65" s="2" customFormat="1" ht="34.200000000000003">
      <c r="A1621" s="36"/>
      <c r="B1621" s="37"/>
      <c r="C1621" s="196" t="s">
        <v>1879</v>
      </c>
      <c r="D1621" s="196" t="s">
        <v>238</v>
      </c>
      <c r="E1621" s="197" t="s">
        <v>1880</v>
      </c>
      <c r="F1621" s="198" t="s">
        <v>1881</v>
      </c>
      <c r="G1621" s="199" t="s">
        <v>290</v>
      </c>
      <c r="H1621" s="200">
        <v>1</v>
      </c>
      <c r="I1621" s="201"/>
      <c r="J1621" s="202">
        <f t="shared" si="0"/>
        <v>0</v>
      </c>
      <c r="K1621" s="198" t="s">
        <v>20</v>
      </c>
      <c r="L1621" s="41"/>
      <c r="M1621" s="203" t="s">
        <v>20</v>
      </c>
      <c r="N1621" s="204" t="s">
        <v>47</v>
      </c>
      <c r="O1621" s="66"/>
      <c r="P1621" s="205">
        <f t="shared" si="1"/>
        <v>0</v>
      </c>
      <c r="Q1621" s="205">
        <v>1.2E-2</v>
      </c>
      <c r="R1621" s="205">
        <f t="shared" si="2"/>
        <v>1.2E-2</v>
      </c>
      <c r="S1621" s="205">
        <v>0</v>
      </c>
      <c r="T1621" s="206">
        <f t="shared" si="3"/>
        <v>0</v>
      </c>
      <c r="U1621" s="36"/>
      <c r="V1621" s="36"/>
      <c r="W1621" s="36"/>
      <c r="X1621" s="36"/>
      <c r="Y1621" s="36"/>
      <c r="Z1621" s="36"/>
      <c r="AA1621" s="36"/>
      <c r="AB1621" s="36"/>
      <c r="AC1621" s="36"/>
      <c r="AD1621" s="36"/>
      <c r="AE1621" s="36"/>
      <c r="AR1621" s="207" t="s">
        <v>336</v>
      </c>
      <c r="AT1621" s="207" t="s">
        <v>238</v>
      </c>
      <c r="AU1621" s="207" t="s">
        <v>83</v>
      </c>
      <c r="AY1621" s="19" t="s">
        <v>236</v>
      </c>
      <c r="BE1621" s="208">
        <f t="shared" si="4"/>
        <v>0</v>
      </c>
      <c r="BF1621" s="208">
        <f t="shared" si="5"/>
        <v>0</v>
      </c>
      <c r="BG1621" s="208">
        <f t="shared" si="6"/>
        <v>0</v>
      </c>
      <c r="BH1621" s="208">
        <f t="shared" si="7"/>
        <v>0</v>
      </c>
      <c r="BI1621" s="208">
        <f t="shared" si="8"/>
        <v>0</v>
      </c>
      <c r="BJ1621" s="19" t="s">
        <v>22</v>
      </c>
      <c r="BK1621" s="208">
        <f t="shared" si="9"/>
        <v>0</v>
      </c>
      <c r="BL1621" s="19" t="s">
        <v>336</v>
      </c>
      <c r="BM1621" s="207" t="s">
        <v>1882</v>
      </c>
    </row>
    <row r="1622" spans="1:65" s="2" customFormat="1" ht="34.200000000000003">
      <c r="A1622" s="36"/>
      <c r="B1622" s="37"/>
      <c r="C1622" s="196" t="s">
        <v>1883</v>
      </c>
      <c r="D1622" s="196" t="s">
        <v>238</v>
      </c>
      <c r="E1622" s="197" t="s">
        <v>1884</v>
      </c>
      <c r="F1622" s="198" t="s">
        <v>1885</v>
      </c>
      <c r="G1622" s="199" t="s">
        <v>290</v>
      </c>
      <c r="H1622" s="200">
        <v>1</v>
      </c>
      <c r="I1622" s="201"/>
      <c r="J1622" s="202">
        <f t="shared" si="0"/>
        <v>0</v>
      </c>
      <c r="K1622" s="198" t="s">
        <v>20</v>
      </c>
      <c r="L1622" s="41"/>
      <c r="M1622" s="203" t="s">
        <v>20</v>
      </c>
      <c r="N1622" s="204" t="s">
        <v>47</v>
      </c>
      <c r="O1622" s="66"/>
      <c r="P1622" s="205">
        <f t="shared" si="1"/>
        <v>0</v>
      </c>
      <c r="Q1622" s="205">
        <v>1.2E-2</v>
      </c>
      <c r="R1622" s="205">
        <f t="shared" si="2"/>
        <v>1.2E-2</v>
      </c>
      <c r="S1622" s="205">
        <v>0</v>
      </c>
      <c r="T1622" s="206">
        <f t="shared" si="3"/>
        <v>0</v>
      </c>
      <c r="U1622" s="36"/>
      <c r="V1622" s="36"/>
      <c r="W1622" s="36"/>
      <c r="X1622" s="36"/>
      <c r="Y1622" s="36"/>
      <c r="Z1622" s="36"/>
      <c r="AA1622" s="36"/>
      <c r="AB1622" s="36"/>
      <c r="AC1622" s="36"/>
      <c r="AD1622" s="36"/>
      <c r="AE1622" s="36"/>
      <c r="AR1622" s="207" t="s">
        <v>336</v>
      </c>
      <c r="AT1622" s="207" t="s">
        <v>238</v>
      </c>
      <c r="AU1622" s="207" t="s">
        <v>83</v>
      </c>
      <c r="AY1622" s="19" t="s">
        <v>236</v>
      </c>
      <c r="BE1622" s="208">
        <f t="shared" si="4"/>
        <v>0</v>
      </c>
      <c r="BF1622" s="208">
        <f t="shared" si="5"/>
        <v>0</v>
      </c>
      <c r="BG1622" s="208">
        <f t="shared" si="6"/>
        <v>0</v>
      </c>
      <c r="BH1622" s="208">
        <f t="shared" si="7"/>
        <v>0</v>
      </c>
      <c r="BI1622" s="208">
        <f t="shared" si="8"/>
        <v>0</v>
      </c>
      <c r="BJ1622" s="19" t="s">
        <v>22</v>
      </c>
      <c r="BK1622" s="208">
        <f t="shared" si="9"/>
        <v>0</v>
      </c>
      <c r="BL1622" s="19" t="s">
        <v>336</v>
      </c>
      <c r="BM1622" s="207" t="s">
        <v>1886</v>
      </c>
    </row>
    <row r="1623" spans="1:65" s="2" customFormat="1" ht="34.200000000000003">
      <c r="A1623" s="36"/>
      <c r="B1623" s="37"/>
      <c r="C1623" s="196" t="s">
        <v>1887</v>
      </c>
      <c r="D1623" s="196" t="s">
        <v>238</v>
      </c>
      <c r="E1623" s="197" t="s">
        <v>1888</v>
      </c>
      <c r="F1623" s="198" t="s">
        <v>1889</v>
      </c>
      <c r="G1623" s="199" t="s">
        <v>290</v>
      </c>
      <c r="H1623" s="200">
        <v>1</v>
      </c>
      <c r="I1623" s="201"/>
      <c r="J1623" s="202">
        <f t="shared" si="0"/>
        <v>0</v>
      </c>
      <c r="K1623" s="198" t="s">
        <v>20</v>
      </c>
      <c r="L1623" s="41"/>
      <c r="M1623" s="203" t="s">
        <v>20</v>
      </c>
      <c r="N1623" s="204" t="s">
        <v>47</v>
      </c>
      <c r="O1623" s="66"/>
      <c r="P1623" s="205">
        <f t="shared" si="1"/>
        <v>0</v>
      </c>
      <c r="Q1623" s="205">
        <v>1.2E-2</v>
      </c>
      <c r="R1623" s="205">
        <f t="shared" si="2"/>
        <v>1.2E-2</v>
      </c>
      <c r="S1623" s="205">
        <v>0</v>
      </c>
      <c r="T1623" s="206">
        <f t="shared" si="3"/>
        <v>0</v>
      </c>
      <c r="U1623" s="36"/>
      <c r="V1623" s="36"/>
      <c r="W1623" s="36"/>
      <c r="X1623" s="36"/>
      <c r="Y1623" s="36"/>
      <c r="Z1623" s="36"/>
      <c r="AA1623" s="36"/>
      <c r="AB1623" s="36"/>
      <c r="AC1623" s="36"/>
      <c r="AD1623" s="36"/>
      <c r="AE1623" s="36"/>
      <c r="AR1623" s="207" t="s">
        <v>336</v>
      </c>
      <c r="AT1623" s="207" t="s">
        <v>238</v>
      </c>
      <c r="AU1623" s="207" t="s">
        <v>83</v>
      </c>
      <c r="AY1623" s="19" t="s">
        <v>236</v>
      </c>
      <c r="BE1623" s="208">
        <f t="shared" si="4"/>
        <v>0</v>
      </c>
      <c r="BF1623" s="208">
        <f t="shared" si="5"/>
        <v>0</v>
      </c>
      <c r="BG1623" s="208">
        <f t="shared" si="6"/>
        <v>0</v>
      </c>
      <c r="BH1623" s="208">
        <f t="shared" si="7"/>
        <v>0</v>
      </c>
      <c r="BI1623" s="208">
        <f t="shared" si="8"/>
        <v>0</v>
      </c>
      <c r="BJ1623" s="19" t="s">
        <v>22</v>
      </c>
      <c r="BK1623" s="208">
        <f t="shared" si="9"/>
        <v>0</v>
      </c>
      <c r="BL1623" s="19" t="s">
        <v>336</v>
      </c>
      <c r="BM1623" s="207" t="s">
        <v>1890</v>
      </c>
    </row>
    <row r="1624" spans="1:65" s="2" customFormat="1" ht="34.200000000000003">
      <c r="A1624" s="36"/>
      <c r="B1624" s="37"/>
      <c r="C1624" s="196" t="s">
        <v>1891</v>
      </c>
      <c r="D1624" s="196" t="s">
        <v>238</v>
      </c>
      <c r="E1624" s="197" t="s">
        <v>1892</v>
      </c>
      <c r="F1624" s="198" t="s">
        <v>1893</v>
      </c>
      <c r="G1624" s="199" t="s">
        <v>290</v>
      </c>
      <c r="H1624" s="200">
        <v>1</v>
      </c>
      <c r="I1624" s="201"/>
      <c r="J1624" s="202">
        <f t="shared" si="0"/>
        <v>0</v>
      </c>
      <c r="K1624" s="198" t="s">
        <v>20</v>
      </c>
      <c r="L1624" s="41"/>
      <c r="M1624" s="203" t="s">
        <v>20</v>
      </c>
      <c r="N1624" s="204" t="s">
        <v>47</v>
      </c>
      <c r="O1624" s="66"/>
      <c r="P1624" s="205">
        <f t="shared" si="1"/>
        <v>0</v>
      </c>
      <c r="Q1624" s="205">
        <v>1.2E-2</v>
      </c>
      <c r="R1624" s="205">
        <f t="shared" si="2"/>
        <v>1.2E-2</v>
      </c>
      <c r="S1624" s="205">
        <v>0</v>
      </c>
      <c r="T1624" s="206">
        <f t="shared" si="3"/>
        <v>0</v>
      </c>
      <c r="U1624" s="36"/>
      <c r="V1624" s="36"/>
      <c r="W1624" s="36"/>
      <c r="X1624" s="36"/>
      <c r="Y1624" s="36"/>
      <c r="Z1624" s="36"/>
      <c r="AA1624" s="36"/>
      <c r="AB1624" s="36"/>
      <c r="AC1624" s="36"/>
      <c r="AD1624" s="36"/>
      <c r="AE1624" s="36"/>
      <c r="AR1624" s="207" t="s">
        <v>336</v>
      </c>
      <c r="AT1624" s="207" t="s">
        <v>238</v>
      </c>
      <c r="AU1624" s="207" t="s">
        <v>83</v>
      </c>
      <c r="AY1624" s="19" t="s">
        <v>236</v>
      </c>
      <c r="BE1624" s="208">
        <f t="shared" si="4"/>
        <v>0</v>
      </c>
      <c r="BF1624" s="208">
        <f t="shared" si="5"/>
        <v>0</v>
      </c>
      <c r="BG1624" s="208">
        <f t="shared" si="6"/>
        <v>0</v>
      </c>
      <c r="BH1624" s="208">
        <f t="shared" si="7"/>
        <v>0</v>
      </c>
      <c r="BI1624" s="208">
        <f t="shared" si="8"/>
        <v>0</v>
      </c>
      <c r="BJ1624" s="19" t="s">
        <v>22</v>
      </c>
      <c r="BK1624" s="208">
        <f t="shared" si="9"/>
        <v>0</v>
      </c>
      <c r="BL1624" s="19" t="s">
        <v>336</v>
      </c>
      <c r="BM1624" s="207" t="s">
        <v>1894</v>
      </c>
    </row>
    <row r="1625" spans="1:65" s="2" customFormat="1" ht="34.200000000000003">
      <c r="A1625" s="36"/>
      <c r="B1625" s="37"/>
      <c r="C1625" s="196" t="s">
        <v>1895</v>
      </c>
      <c r="D1625" s="196" t="s">
        <v>238</v>
      </c>
      <c r="E1625" s="197" t="s">
        <v>1896</v>
      </c>
      <c r="F1625" s="198" t="s">
        <v>1897</v>
      </c>
      <c r="G1625" s="199" t="s">
        <v>290</v>
      </c>
      <c r="H1625" s="200">
        <v>1</v>
      </c>
      <c r="I1625" s="201"/>
      <c r="J1625" s="202">
        <f t="shared" si="0"/>
        <v>0</v>
      </c>
      <c r="K1625" s="198" t="s">
        <v>20</v>
      </c>
      <c r="L1625" s="41"/>
      <c r="M1625" s="203" t="s">
        <v>20</v>
      </c>
      <c r="N1625" s="204" t="s">
        <v>47</v>
      </c>
      <c r="O1625" s="66"/>
      <c r="P1625" s="205">
        <f t="shared" si="1"/>
        <v>0</v>
      </c>
      <c r="Q1625" s="205">
        <v>1.2E-2</v>
      </c>
      <c r="R1625" s="205">
        <f t="shared" si="2"/>
        <v>1.2E-2</v>
      </c>
      <c r="S1625" s="205">
        <v>0</v>
      </c>
      <c r="T1625" s="206">
        <f t="shared" si="3"/>
        <v>0</v>
      </c>
      <c r="U1625" s="36"/>
      <c r="V1625" s="36"/>
      <c r="W1625" s="36"/>
      <c r="X1625" s="36"/>
      <c r="Y1625" s="36"/>
      <c r="Z1625" s="36"/>
      <c r="AA1625" s="36"/>
      <c r="AB1625" s="36"/>
      <c r="AC1625" s="36"/>
      <c r="AD1625" s="36"/>
      <c r="AE1625" s="36"/>
      <c r="AR1625" s="207" t="s">
        <v>336</v>
      </c>
      <c r="AT1625" s="207" t="s">
        <v>238</v>
      </c>
      <c r="AU1625" s="207" t="s">
        <v>83</v>
      </c>
      <c r="AY1625" s="19" t="s">
        <v>236</v>
      </c>
      <c r="BE1625" s="208">
        <f t="shared" si="4"/>
        <v>0</v>
      </c>
      <c r="BF1625" s="208">
        <f t="shared" si="5"/>
        <v>0</v>
      </c>
      <c r="BG1625" s="208">
        <f t="shared" si="6"/>
        <v>0</v>
      </c>
      <c r="BH1625" s="208">
        <f t="shared" si="7"/>
        <v>0</v>
      </c>
      <c r="BI1625" s="208">
        <f t="shared" si="8"/>
        <v>0</v>
      </c>
      <c r="BJ1625" s="19" t="s">
        <v>22</v>
      </c>
      <c r="BK1625" s="208">
        <f t="shared" si="9"/>
        <v>0</v>
      </c>
      <c r="BL1625" s="19" t="s">
        <v>336</v>
      </c>
      <c r="BM1625" s="207" t="s">
        <v>1898</v>
      </c>
    </row>
    <row r="1626" spans="1:65" s="2" customFormat="1" ht="34.200000000000003">
      <c r="A1626" s="36"/>
      <c r="B1626" s="37"/>
      <c r="C1626" s="196" t="s">
        <v>1899</v>
      </c>
      <c r="D1626" s="196" t="s">
        <v>238</v>
      </c>
      <c r="E1626" s="197" t="s">
        <v>1900</v>
      </c>
      <c r="F1626" s="198" t="s">
        <v>1901</v>
      </c>
      <c r="G1626" s="199" t="s">
        <v>290</v>
      </c>
      <c r="H1626" s="200">
        <v>1</v>
      </c>
      <c r="I1626" s="201"/>
      <c r="J1626" s="202">
        <f t="shared" si="0"/>
        <v>0</v>
      </c>
      <c r="K1626" s="198" t="s">
        <v>20</v>
      </c>
      <c r="L1626" s="41"/>
      <c r="M1626" s="203" t="s">
        <v>20</v>
      </c>
      <c r="N1626" s="204" t="s">
        <v>47</v>
      </c>
      <c r="O1626" s="66"/>
      <c r="P1626" s="205">
        <f t="shared" si="1"/>
        <v>0</v>
      </c>
      <c r="Q1626" s="205">
        <v>1.2E-2</v>
      </c>
      <c r="R1626" s="205">
        <f t="shared" si="2"/>
        <v>1.2E-2</v>
      </c>
      <c r="S1626" s="205">
        <v>0</v>
      </c>
      <c r="T1626" s="206">
        <f t="shared" si="3"/>
        <v>0</v>
      </c>
      <c r="U1626" s="36"/>
      <c r="V1626" s="36"/>
      <c r="W1626" s="36"/>
      <c r="X1626" s="36"/>
      <c r="Y1626" s="36"/>
      <c r="Z1626" s="36"/>
      <c r="AA1626" s="36"/>
      <c r="AB1626" s="36"/>
      <c r="AC1626" s="36"/>
      <c r="AD1626" s="36"/>
      <c r="AE1626" s="36"/>
      <c r="AR1626" s="207" t="s">
        <v>336</v>
      </c>
      <c r="AT1626" s="207" t="s">
        <v>238</v>
      </c>
      <c r="AU1626" s="207" t="s">
        <v>83</v>
      </c>
      <c r="AY1626" s="19" t="s">
        <v>236</v>
      </c>
      <c r="BE1626" s="208">
        <f t="shared" si="4"/>
        <v>0</v>
      </c>
      <c r="BF1626" s="208">
        <f t="shared" si="5"/>
        <v>0</v>
      </c>
      <c r="BG1626" s="208">
        <f t="shared" si="6"/>
        <v>0</v>
      </c>
      <c r="BH1626" s="208">
        <f t="shared" si="7"/>
        <v>0</v>
      </c>
      <c r="BI1626" s="208">
        <f t="shared" si="8"/>
        <v>0</v>
      </c>
      <c r="BJ1626" s="19" t="s">
        <v>22</v>
      </c>
      <c r="BK1626" s="208">
        <f t="shared" si="9"/>
        <v>0</v>
      </c>
      <c r="BL1626" s="19" t="s">
        <v>336</v>
      </c>
      <c r="BM1626" s="207" t="s">
        <v>1902</v>
      </c>
    </row>
    <row r="1627" spans="1:65" s="2" customFormat="1" ht="34.200000000000003">
      <c r="A1627" s="36"/>
      <c r="B1627" s="37"/>
      <c r="C1627" s="196" t="s">
        <v>1903</v>
      </c>
      <c r="D1627" s="196" t="s">
        <v>238</v>
      </c>
      <c r="E1627" s="197" t="s">
        <v>1904</v>
      </c>
      <c r="F1627" s="198" t="s">
        <v>1905</v>
      </c>
      <c r="G1627" s="199" t="s">
        <v>290</v>
      </c>
      <c r="H1627" s="200">
        <v>1</v>
      </c>
      <c r="I1627" s="201"/>
      <c r="J1627" s="202">
        <f t="shared" si="0"/>
        <v>0</v>
      </c>
      <c r="K1627" s="198" t="s">
        <v>20</v>
      </c>
      <c r="L1627" s="41"/>
      <c r="M1627" s="203" t="s">
        <v>20</v>
      </c>
      <c r="N1627" s="204" t="s">
        <v>47</v>
      </c>
      <c r="O1627" s="66"/>
      <c r="P1627" s="205">
        <f t="shared" si="1"/>
        <v>0</v>
      </c>
      <c r="Q1627" s="205">
        <v>1.2E-2</v>
      </c>
      <c r="R1627" s="205">
        <f t="shared" si="2"/>
        <v>1.2E-2</v>
      </c>
      <c r="S1627" s="205">
        <v>0</v>
      </c>
      <c r="T1627" s="206">
        <f t="shared" si="3"/>
        <v>0</v>
      </c>
      <c r="U1627" s="36"/>
      <c r="V1627" s="36"/>
      <c r="W1627" s="36"/>
      <c r="X1627" s="36"/>
      <c r="Y1627" s="36"/>
      <c r="Z1627" s="36"/>
      <c r="AA1627" s="36"/>
      <c r="AB1627" s="36"/>
      <c r="AC1627" s="36"/>
      <c r="AD1627" s="36"/>
      <c r="AE1627" s="36"/>
      <c r="AR1627" s="207" t="s">
        <v>336</v>
      </c>
      <c r="AT1627" s="207" t="s">
        <v>238</v>
      </c>
      <c r="AU1627" s="207" t="s">
        <v>83</v>
      </c>
      <c r="AY1627" s="19" t="s">
        <v>236</v>
      </c>
      <c r="BE1627" s="208">
        <f t="shared" si="4"/>
        <v>0</v>
      </c>
      <c r="BF1627" s="208">
        <f t="shared" si="5"/>
        <v>0</v>
      </c>
      <c r="BG1627" s="208">
        <f t="shared" si="6"/>
        <v>0</v>
      </c>
      <c r="BH1627" s="208">
        <f t="shared" si="7"/>
        <v>0</v>
      </c>
      <c r="BI1627" s="208">
        <f t="shared" si="8"/>
        <v>0</v>
      </c>
      <c r="BJ1627" s="19" t="s">
        <v>22</v>
      </c>
      <c r="BK1627" s="208">
        <f t="shared" si="9"/>
        <v>0</v>
      </c>
      <c r="BL1627" s="19" t="s">
        <v>336</v>
      </c>
      <c r="BM1627" s="207" t="s">
        <v>1906</v>
      </c>
    </row>
    <row r="1628" spans="1:65" s="2" customFormat="1" ht="34.200000000000003">
      <c r="A1628" s="36"/>
      <c r="B1628" s="37"/>
      <c r="C1628" s="196" t="s">
        <v>1907</v>
      </c>
      <c r="D1628" s="196" t="s">
        <v>238</v>
      </c>
      <c r="E1628" s="197" t="s">
        <v>1908</v>
      </c>
      <c r="F1628" s="198" t="s">
        <v>1909</v>
      </c>
      <c r="G1628" s="199" t="s">
        <v>290</v>
      </c>
      <c r="H1628" s="200">
        <v>1</v>
      </c>
      <c r="I1628" s="201"/>
      <c r="J1628" s="202">
        <f t="shared" si="0"/>
        <v>0</v>
      </c>
      <c r="K1628" s="198" t="s">
        <v>20</v>
      </c>
      <c r="L1628" s="41"/>
      <c r="M1628" s="203" t="s">
        <v>20</v>
      </c>
      <c r="N1628" s="204" t="s">
        <v>47</v>
      </c>
      <c r="O1628" s="66"/>
      <c r="P1628" s="205">
        <f t="shared" si="1"/>
        <v>0</v>
      </c>
      <c r="Q1628" s="205">
        <v>1.2E-2</v>
      </c>
      <c r="R1628" s="205">
        <f t="shared" si="2"/>
        <v>1.2E-2</v>
      </c>
      <c r="S1628" s="205">
        <v>0</v>
      </c>
      <c r="T1628" s="206">
        <f t="shared" si="3"/>
        <v>0</v>
      </c>
      <c r="U1628" s="36"/>
      <c r="V1628" s="36"/>
      <c r="W1628" s="36"/>
      <c r="X1628" s="36"/>
      <c r="Y1628" s="36"/>
      <c r="Z1628" s="36"/>
      <c r="AA1628" s="36"/>
      <c r="AB1628" s="36"/>
      <c r="AC1628" s="36"/>
      <c r="AD1628" s="36"/>
      <c r="AE1628" s="36"/>
      <c r="AR1628" s="207" t="s">
        <v>336</v>
      </c>
      <c r="AT1628" s="207" t="s">
        <v>238</v>
      </c>
      <c r="AU1628" s="207" t="s">
        <v>83</v>
      </c>
      <c r="AY1628" s="19" t="s">
        <v>236</v>
      </c>
      <c r="BE1628" s="208">
        <f t="shared" si="4"/>
        <v>0</v>
      </c>
      <c r="BF1628" s="208">
        <f t="shared" si="5"/>
        <v>0</v>
      </c>
      <c r="BG1628" s="208">
        <f t="shared" si="6"/>
        <v>0</v>
      </c>
      <c r="BH1628" s="208">
        <f t="shared" si="7"/>
        <v>0</v>
      </c>
      <c r="BI1628" s="208">
        <f t="shared" si="8"/>
        <v>0</v>
      </c>
      <c r="BJ1628" s="19" t="s">
        <v>22</v>
      </c>
      <c r="BK1628" s="208">
        <f t="shared" si="9"/>
        <v>0</v>
      </c>
      <c r="BL1628" s="19" t="s">
        <v>336</v>
      </c>
      <c r="BM1628" s="207" t="s">
        <v>1910</v>
      </c>
    </row>
    <row r="1629" spans="1:65" s="2" customFormat="1" ht="34.200000000000003">
      <c r="A1629" s="36"/>
      <c r="B1629" s="37"/>
      <c r="C1629" s="196" t="s">
        <v>1911</v>
      </c>
      <c r="D1629" s="196" t="s">
        <v>238</v>
      </c>
      <c r="E1629" s="197" t="s">
        <v>1912</v>
      </c>
      <c r="F1629" s="198" t="s">
        <v>1913</v>
      </c>
      <c r="G1629" s="199" t="s">
        <v>290</v>
      </c>
      <c r="H1629" s="200">
        <v>1</v>
      </c>
      <c r="I1629" s="201"/>
      <c r="J1629" s="202">
        <f t="shared" si="0"/>
        <v>0</v>
      </c>
      <c r="K1629" s="198" t="s">
        <v>20</v>
      </c>
      <c r="L1629" s="41"/>
      <c r="M1629" s="203" t="s">
        <v>20</v>
      </c>
      <c r="N1629" s="204" t="s">
        <v>47</v>
      </c>
      <c r="O1629" s="66"/>
      <c r="P1629" s="205">
        <f t="shared" si="1"/>
        <v>0</v>
      </c>
      <c r="Q1629" s="205">
        <v>1.2E-2</v>
      </c>
      <c r="R1629" s="205">
        <f t="shared" si="2"/>
        <v>1.2E-2</v>
      </c>
      <c r="S1629" s="205">
        <v>0</v>
      </c>
      <c r="T1629" s="206">
        <f t="shared" si="3"/>
        <v>0</v>
      </c>
      <c r="U1629" s="36"/>
      <c r="V1629" s="36"/>
      <c r="W1629" s="36"/>
      <c r="X1629" s="36"/>
      <c r="Y1629" s="36"/>
      <c r="Z1629" s="36"/>
      <c r="AA1629" s="36"/>
      <c r="AB1629" s="36"/>
      <c r="AC1629" s="36"/>
      <c r="AD1629" s="36"/>
      <c r="AE1629" s="36"/>
      <c r="AR1629" s="207" t="s">
        <v>336</v>
      </c>
      <c r="AT1629" s="207" t="s">
        <v>238</v>
      </c>
      <c r="AU1629" s="207" t="s">
        <v>83</v>
      </c>
      <c r="AY1629" s="19" t="s">
        <v>236</v>
      </c>
      <c r="BE1629" s="208">
        <f t="shared" si="4"/>
        <v>0</v>
      </c>
      <c r="BF1629" s="208">
        <f t="shared" si="5"/>
        <v>0</v>
      </c>
      <c r="BG1629" s="208">
        <f t="shared" si="6"/>
        <v>0</v>
      </c>
      <c r="BH1629" s="208">
        <f t="shared" si="7"/>
        <v>0</v>
      </c>
      <c r="BI1629" s="208">
        <f t="shared" si="8"/>
        <v>0</v>
      </c>
      <c r="BJ1629" s="19" t="s">
        <v>22</v>
      </c>
      <c r="BK1629" s="208">
        <f t="shared" si="9"/>
        <v>0</v>
      </c>
      <c r="BL1629" s="19" t="s">
        <v>336</v>
      </c>
      <c r="BM1629" s="207" t="s">
        <v>1914</v>
      </c>
    </row>
    <row r="1630" spans="1:65" s="2" customFormat="1" ht="22.8">
      <c r="A1630" s="36"/>
      <c r="B1630" s="37"/>
      <c r="C1630" s="196" t="s">
        <v>1915</v>
      </c>
      <c r="D1630" s="196" t="s">
        <v>238</v>
      </c>
      <c r="E1630" s="197" t="s">
        <v>1916</v>
      </c>
      <c r="F1630" s="198" t="s">
        <v>1917</v>
      </c>
      <c r="G1630" s="199" t="s">
        <v>1766</v>
      </c>
      <c r="H1630" s="200">
        <v>719</v>
      </c>
      <c r="I1630" s="201"/>
      <c r="J1630" s="202">
        <f t="shared" si="0"/>
        <v>0</v>
      </c>
      <c r="K1630" s="198" t="s">
        <v>20</v>
      </c>
      <c r="L1630" s="41"/>
      <c r="M1630" s="203" t="s">
        <v>20</v>
      </c>
      <c r="N1630" s="204" t="s">
        <v>47</v>
      </c>
      <c r="O1630" s="66"/>
      <c r="P1630" s="205">
        <f t="shared" si="1"/>
        <v>0</v>
      </c>
      <c r="Q1630" s="205">
        <v>1E-3</v>
      </c>
      <c r="R1630" s="205">
        <f t="shared" si="2"/>
        <v>0.71899999999999997</v>
      </c>
      <c r="S1630" s="205">
        <v>0</v>
      </c>
      <c r="T1630" s="206">
        <f t="shared" si="3"/>
        <v>0</v>
      </c>
      <c r="U1630" s="36"/>
      <c r="V1630" s="36"/>
      <c r="W1630" s="36"/>
      <c r="X1630" s="36"/>
      <c r="Y1630" s="36"/>
      <c r="Z1630" s="36"/>
      <c r="AA1630" s="36"/>
      <c r="AB1630" s="36"/>
      <c r="AC1630" s="36"/>
      <c r="AD1630" s="36"/>
      <c r="AE1630" s="36"/>
      <c r="AR1630" s="207" t="s">
        <v>336</v>
      </c>
      <c r="AT1630" s="207" t="s">
        <v>238</v>
      </c>
      <c r="AU1630" s="207" t="s">
        <v>83</v>
      </c>
      <c r="AY1630" s="19" t="s">
        <v>236</v>
      </c>
      <c r="BE1630" s="208">
        <f t="shared" si="4"/>
        <v>0</v>
      </c>
      <c r="BF1630" s="208">
        <f t="shared" si="5"/>
        <v>0</v>
      </c>
      <c r="BG1630" s="208">
        <f t="shared" si="6"/>
        <v>0</v>
      </c>
      <c r="BH1630" s="208">
        <f t="shared" si="7"/>
        <v>0</v>
      </c>
      <c r="BI1630" s="208">
        <f t="shared" si="8"/>
        <v>0</v>
      </c>
      <c r="BJ1630" s="19" t="s">
        <v>22</v>
      </c>
      <c r="BK1630" s="208">
        <f t="shared" si="9"/>
        <v>0</v>
      </c>
      <c r="BL1630" s="19" t="s">
        <v>336</v>
      </c>
      <c r="BM1630" s="207" t="s">
        <v>1918</v>
      </c>
    </row>
    <row r="1631" spans="1:65" s="2" customFormat="1" ht="22.8">
      <c r="A1631" s="36"/>
      <c r="B1631" s="37"/>
      <c r="C1631" s="196" t="s">
        <v>1919</v>
      </c>
      <c r="D1631" s="196" t="s">
        <v>238</v>
      </c>
      <c r="E1631" s="197" t="s">
        <v>1920</v>
      </c>
      <c r="F1631" s="198" t="s">
        <v>1921</v>
      </c>
      <c r="G1631" s="199" t="s">
        <v>290</v>
      </c>
      <c r="H1631" s="200">
        <v>1</v>
      </c>
      <c r="I1631" s="201"/>
      <c r="J1631" s="202">
        <f t="shared" si="0"/>
        <v>0</v>
      </c>
      <c r="K1631" s="198" t="s">
        <v>20</v>
      </c>
      <c r="L1631" s="41"/>
      <c r="M1631" s="203" t="s">
        <v>20</v>
      </c>
      <c r="N1631" s="204" t="s">
        <v>47</v>
      </c>
      <c r="O1631" s="66"/>
      <c r="P1631" s="205">
        <f t="shared" si="1"/>
        <v>0</v>
      </c>
      <c r="Q1631" s="205">
        <v>1E-3</v>
      </c>
      <c r="R1631" s="205">
        <f t="shared" si="2"/>
        <v>1E-3</v>
      </c>
      <c r="S1631" s="205">
        <v>0</v>
      </c>
      <c r="T1631" s="206">
        <f t="shared" si="3"/>
        <v>0</v>
      </c>
      <c r="U1631" s="36"/>
      <c r="V1631" s="36"/>
      <c r="W1631" s="36"/>
      <c r="X1631" s="36"/>
      <c r="Y1631" s="36"/>
      <c r="Z1631" s="36"/>
      <c r="AA1631" s="36"/>
      <c r="AB1631" s="36"/>
      <c r="AC1631" s="36"/>
      <c r="AD1631" s="36"/>
      <c r="AE1631" s="36"/>
      <c r="AR1631" s="207" t="s">
        <v>336</v>
      </c>
      <c r="AT1631" s="207" t="s">
        <v>238</v>
      </c>
      <c r="AU1631" s="207" t="s">
        <v>83</v>
      </c>
      <c r="AY1631" s="19" t="s">
        <v>236</v>
      </c>
      <c r="BE1631" s="208">
        <f t="shared" si="4"/>
        <v>0</v>
      </c>
      <c r="BF1631" s="208">
        <f t="shared" si="5"/>
        <v>0</v>
      </c>
      <c r="BG1631" s="208">
        <f t="shared" si="6"/>
        <v>0</v>
      </c>
      <c r="BH1631" s="208">
        <f t="shared" si="7"/>
        <v>0</v>
      </c>
      <c r="BI1631" s="208">
        <f t="shared" si="8"/>
        <v>0</v>
      </c>
      <c r="BJ1631" s="19" t="s">
        <v>22</v>
      </c>
      <c r="BK1631" s="208">
        <f t="shared" si="9"/>
        <v>0</v>
      </c>
      <c r="BL1631" s="19" t="s">
        <v>336</v>
      </c>
      <c r="BM1631" s="207" t="s">
        <v>1922</v>
      </c>
    </row>
    <row r="1632" spans="1:65" s="2" customFormat="1" ht="22.8">
      <c r="A1632" s="36"/>
      <c r="B1632" s="37"/>
      <c r="C1632" s="196" t="s">
        <v>1923</v>
      </c>
      <c r="D1632" s="196" t="s">
        <v>238</v>
      </c>
      <c r="E1632" s="197" t="s">
        <v>1924</v>
      </c>
      <c r="F1632" s="198" t="s">
        <v>1925</v>
      </c>
      <c r="G1632" s="199" t="s">
        <v>290</v>
      </c>
      <c r="H1632" s="200">
        <v>6</v>
      </c>
      <c r="I1632" s="201"/>
      <c r="J1632" s="202">
        <f t="shared" si="0"/>
        <v>0</v>
      </c>
      <c r="K1632" s="198" t="s">
        <v>20</v>
      </c>
      <c r="L1632" s="41"/>
      <c r="M1632" s="203" t="s">
        <v>20</v>
      </c>
      <c r="N1632" s="204" t="s">
        <v>47</v>
      </c>
      <c r="O1632" s="66"/>
      <c r="P1632" s="205">
        <f t="shared" si="1"/>
        <v>0</v>
      </c>
      <c r="Q1632" s="205">
        <v>1E-3</v>
      </c>
      <c r="R1632" s="205">
        <f t="shared" si="2"/>
        <v>6.0000000000000001E-3</v>
      </c>
      <c r="S1632" s="205">
        <v>0</v>
      </c>
      <c r="T1632" s="206">
        <f t="shared" si="3"/>
        <v>0</v>
      </c>
      <c r="U1632" s="36"/>
      <c r="V1632" s="36"/>
      <c r="W1632" s="36"/>
      <c r="X1632" s="36"/>
      <c r="Y1632" s="36"/>
      <c r="Z1632" s="36"/>
      <c r="AA1632" s="36"/>
      <c r="AB1632" s="36"/>
      <c r="AC1632" s="36"/>
      <c r="AD1632" s="36"/>
      <c r="AE1632" s="36"/>
      <c r="AR1632" s="207" t="s">
        <v>336</v>
      </c>
      <c r="AT1632" s="207" t="s">
        <v>238</v>
      </c>
      <c r="AU1632" s="207" t="s">
        <v>83</v>
      </c>
      <c r="AY1632" s="19" t="s">
        <v>236</v>
      </c>
      <c r="BE1632" s="208">
        <f t="shared" si="4"/>
        <v>0</v>
      </c>
      <c r="BF1632" s="208">
        <f t="shared" si="5"/>
        <v>0</v>
      </c>
      <c r="BG1632" s="208">
        <f t="shared" si="6"/>
        <v>0</v>
      </c>
      <c r="BH1632" s="208">
        <f t="shared" si="7"/>
        <v>0</v>
      </c>
      <c r="BI1632" s="208">
        <f t="shared" si="8"/>
        <v>0</v>
      </c>
      <c r="BJ1632" s="19" t="s">
        <v>22</v>
      </c>
      <c r="BK1632" s="208">
        <f t="shared" si="9"/>
        <v>0</v>
      </c>
      <c r="BL1632" s="19" t="s">
        <v>336</v>
      </c>
      <c r="BM1632" s="207" t="s">
        <v>1926</v>
      </c>
    </row>
    <row r="1633" spans="1:65" s="2" customFormat="1" ht="22.8">
      <c r="A1633" s="36"/>
      <c r="B1633" s="37"/>
      <c r="C1633" s="196" t="s">
        <v>1927</v>
      </c>
      <c r="D1633" s="196" t="s">
        <v>238</v>
      </c>
      <c r="E1633" s="197" t="s">
        <v>1928</v>
      </c>
      <c r="F1633" s="198" t="s">
        <v>1929</v>
      </c>
      <c r="G1633" s="199" t="s">
        <v>290</v>
      </c>
      <c r="H1633" s="200">
        <v>1</v>
      </c>
      <c r="I1633" s="201"/>
      <c r="J1633" s="202">
        <f t="shared" si="0"/>
        <v>0</v>
      </c>
      <c r="K1633" s="198" t="s">
        <v>20</v>
      </c>
      <c r="L1633" s="41"/>
      <c r="M1633" s="203" t="s">
        <v>20</v>
      </c>
      <c r="N1633" s="204" t="s">
        <v>47</v>
      </c>
      <c r="O1633" s="66"/>
      <c r="P1633" s="205">
        <f t="shared" si="1"/>
        <v>0</v>
      </c>
      <c r="Q1633" s="205">
        <v>1E-3</v>
      </c>
      <c r="R1633" s="205">
        <f t="shared" si="2"/>
        <v>1E-3</v>
      </c>
      <c r="S1633" s="205">
        <v>0</v>
      </c>
      <c r="T1633" s="206">
        <f t="shared" si="3"/>
        <v>0</v>
      </c>
      <c r="U1633" s="36"/>
      <c r="V1633" s="36"/>
      <c r="W1633" s="36"/>
      <c r="X1633" s="36"/>
      <c r="Y1633" s="36"/>
      <c r="Z1633" s="36"/>
      <c r="AA1633" s="36"/>
      <c r="AB1633" s="36"/>
      <c r="AC1633" s="36"/>
      <c r="AD1633" s="36"/>
      <c r="AE1633" s="36"/>
      <c r="AR1633" s="207" t="s">
        <v>336</v>
      </c>
      <c r="AT1633" s="207" t="s">
        <v>238</v>
      </c>
      <c r="AU1633" s="207" t="s">
        <v>83</v>
      </c>
      <c r="AY1633" s="19" t="s">
        <v>236</v>
      </c>
      <c r="BE1633" s="208">
        <f t="shared" si="4"/>
        <v>0</v>
      </c>
      <c r="BF1633" s="208">
        <f t="shared" si="5"/>
        <v>0</v>
      </c>
      <c r="BG1633" s="208">
        <f t="shared" si="6"/>
        <v>0</v>
      </c>
      <c r="BH1633" s="208">
        <f t="shared" si="7"/>
        <v>0</v>
      </c>
      <c r="BI1633" s="208">
        <f t="shared" si="8"/>
        <v>0</v>
      </c>
      <c r="BJ1633" s="19" t="s">
        <v>22</v>
      </c>
      <c r="BK1633" s="208">
        <f t="shared" si="9"/>
        <v>0</v>
      </c>
      <c r="BL1633" s="19" t="s">
        <v>336</v>
      </c>
      <c r="BM1633" s="207" t="s">
        <v>1930</v>
      </c>
    </row>
    <row r="1634" spans="1:65" s="2" customFormat="1" ht="22.8">
      <c r="A1634" s="36"/>
      <c r="B1634" s="37"/>
      <c r="C1634" s="196" t="s">
        <v>1931</v>
      </c>
      <c r="D1634" s="196" t="s">
        <v>238</v>
      </c>
      <c r="E1634" s="197" t="s">
        <v>1932</v>
      </c>
      <c r="F1634" s="198" t="s">
        <v>1933</v>
      </c>
      <c r="G1634" s="199" t="s">
        <v>290</v>
      </c>
      <c r="H1634" s="200">
        <v>1</v>
      </c>
      <c r="I1634" s="201"/>
      <c r="J1634" s="202">
        <f t="shared" si="0"/>
        <v>0</v>
      </c>
      <c r="K1634" s="198" t="s">
        <v>20</v>
      </c>
      <c r="L1634" s="41"/>
      <c r="M1634" s="203" t="s">
        <v>20</v>
      </c>
      <c r="N1634" s="204" t="s">
        <v>47</v>
      </c>
      <c r="O1634" s="66"/>
      <c r="P1634" s="205">
        <f t="shared" si="1"/>
        <v>0</v>
      </c>
      <c r="Q1634" s="205">
        <v>1E-3</v>
      </c>
      <c r="R1634" s="205">
        <f t="shared" si="2"/>
        <v>1E-3</v>
      </c>
      <c r="S1634" s="205">
        <v>0</v>
      </c>
      <c r="T1634" s="206">
        <f t="shared" si="3"/>
        <v>0</v>
      </c>
      <c r="U1634" s="36"/>
      <c r="V1634" s="36"/>
      <c r="W1634" s="36"/>
      <c r="X1634" s="36"/>
      <c r="Y1634" s="36"/>
      <c r="Z1634" s="36"/>
      <c r="AA1634" s="36"/>
      <c r="AB1634" s="36"/>
      <c r="AC1634" s="36"/>
      <c r="AD1634" s="36"/>
      <c r="AE1634" s="36"/>
      <c r="AR1634" s="207" t="s">
        <v>336</v>
      </c>
      <c r="AT1634" s="207" t="s">
        <v>238</v>
      </c>
      <c r="AU1634" s="207" t="s">
        <v>83</v>
      </c>
      <c r="AY1634" s="19" t="s">
        <v>236</v>
      </c>
      <c r="BE1634" s="208">
        <f t="shared" si="4"/>
        <v>0</v>
      </c>
      <c r="BF1634" s="208">
        <f t="shared" si="5"/>
        <v>0</v>
      </c>
      <c r="BG1634" s="208">
        <f t="shared" si="6"/>
        <v>0</v>
      </c>
      <c r="BH1634" s="208">
        <f t="shared" si="7"/>
        <v>0</v>
      </c>
      <c r="BI1634" s="208">
        <f t="shared" si="8"/>
        <v>0</v>
      </c>
      <c r="BJ1634" s="19" t="s">
        <v>22</v>
      </c>
      <c r="BK1634" s="208">
        <f t="shared" si="9"/>
        <v>0</v>
      </c>
      <c r="BL1634" s="19" t="s">
        <v>336</v>
      </c>
      <c r="BM1634" s="207" t="s">
        <v>1934</v>
      </c>
    </row>
    <row r="1635" spans="1:65" s="2" customFormat="1" ht="22.8">
      <c r="A1635" s="36"/>
      <c r="B1635" s="37"/>
      <c r="C1635" s="196" t="s">
        <v>1935</v>
      </c>
      <c r="D1635" s="196" t="s">
        <v>238</v>
      </c>
      <c r="E1635" s="197" t="s">
        <v>1936</v>
      </c>
      <c r="F1635" s="198" t="s">
        <v>1937</v>
      </c>
      <c r="G1635" s="199" t="s">
        <v>290</v>
      </c>
      <c r="H1635" s="200">
        <v>1</v>
      </c>
      <c r="I1635" s="201"/>
      <c r="J1635" s="202">
        <f t="shared" si="0"/>
        <v>0</v>
      </c>
      <c r="K1635" s="198" t="s">
        <v>20</v>
      </c>
      <c r="L1635" s="41"/>
      <c r="M1635" s="203" t="s">
        <v>20</v>
      </c>
      <c r="N1635" s="204" t="s">
        <v>47</v>
      </c>
      <c r="O1635" s="66"/>
      <c r="P1635" s="205">
        <f t="shared" si="1"/>
        <v>0</v>
      </c>
      <c r="Q1635" s="205">
        <v>1E-3</v>
      </c>
      <c r="R1635" s="205">
        <f t="shared" si="2"/>
        <v>1E-3</v>
      </c>
      <c r="S1635" s="205">
        <v>0</v>
      </c>
      <c r="T1635" s="206">
        <f t="shared" si="3"/>
        <v>0</v>
      </c>
      <c r="U1635" s="36"/>
      <c r="V1635" s="36"/>
      <c r="W1635" s="36"/>
      <c r="X1635" s="36"/>
      <c r="Y1635" s="36"/>
      <c r="Z1635" s="36"/>
      <c r="AA1635" s="36"/>
      <c r="AB1635" s="36"/>
      <c r="AC1635" s="36"/>
      <c r="AD1635" s="36"/>
      <c r="AE1635" s="36"/>
      <c r="AR1635" s="207" t="s">
        <v>336</v>
      </c>
      <c r="AT1635" s="207" t="s">
        <v>238</v>
      </c>
      <c r="AU1635" s="207" t="s">
        <v>83</v>
      </c>
      <c r="AY1635" s="19" t="s">
        <v>236</v>
      </c>
      <c r="BE1635" s="208">
        <f t="shared" si="4"/>
        <v>0</v>
      </c>
      <c r="BF1635" s="208">
        <f t="shared" si="5"/>
        <v>0</v>
      </c>
      <c r="BG1635" s="208">
        <f t="shared" si="6"/>
        <v>0</v>
      </c>
      <c r="BH1635" s="208">
        <f t="shared" si="7"/>
        <v>0</v>
      </c>
      <c r="BI1635" s="208">
        <f t="shared" si="8"/>
        <v>0</v>
      </c>
      <c r="BJ1635" s="19" t="s">
        <v>22</v>
      </c>
      <c r="BK1635" s="208">
        <f t="shared" si="9"/>
        <v>0</v>
      </c>
      <c r="BL1635" s="19" t="s">
        <v>336</v>
      </c>
      <c r="BM1635" s="207" t="s">
        <v>1938</v>
      </c>
    </row>
    <row r="1636" spans="1:65" s="2" customFormat="1" ht="22.8">
      <c r="A1636" s="36"/>
      <c r="B1636" s="37"/>
      <c r="C1636" s="196" t="s">
        <v>1939</v>
      </c>
      <c r="D1636" s="196" t="s">
        <v>238</v>
      </c>
      <c r="E1636" s="197" t="s">
        <v>1940</v>
      </c>
      <c r="F1636" s="198" t="s">
        <v>1941</v>
      </c>
      <c r="G1636" s="199" t="s">
        <v>290</v>
      </c>
      <c r="H1636" s="200">
        <v>1</v>
      </c>
      <c r="I1636" s="201"/>
      <c r="J1636" s="202">
        <f t="shared" si="0"/>
        <v>0</v>
      </c>
      <c r="K1636" s="198" t="s">
        <v>20</v>
      </c>
      <c r="L1636" s="41"/>
      <c r="M1636" s="203" t="s">
        <v>20</v>
      </c>
      <c r="N1636" s="204" t="s">
        <v>47</v>
      </c>
      <c r="O1636" s="66"/>
      <c r="P1636" s="205">
        <f t="shared" si="1"/>
        <v>0</v>
      </c>
      <c r="Q1636" s="205">
        <v>1E-3</v>
      </c>
      <c r="R1636" s="205">
        <f t="shared" si="2"/>
        <v>1E-3</v>
      </c>
      <c r="S1636" s="205">
        <v>0</v>
      </c>
      <c r="T1636" s="206">
        <f t="shared" si="3"/>
        <v>0</v>
      </c>
      <c r="U1636" s="36"/>
      <c r="V1636" s="36"/>
      <c r="W1636" s="36"/>
      <c r="X1636" s="36"/>
      <c r="Y1636" s="36"/>
      <c r="Z1636" s="36"/>
      <c r="AA1636" s="36"/>
      <c r="AB1636" s="36"/>
      <c r="AC1636" s="36"/>
      <c r="AD1636" s="36"/>
      <c r="AE1636" s="36"/>
      <c r="AR1636" s="207" t="s">
        <v>336</v>
      </c>
      <c r="AT1636" s="207" t="s">
        <v>238</v>
      </c>
      <c r="AU1636" s="207" t="s">
        <v>83</v>
      </c>
      <c r="AY1636" s="19" t="s">
        <v>236</v>
      </c>
      <c r="BE1636" s="208">
        <f t="shared" si="4"/>
        <v>0</v>
      </c>
      <c r="BF1636" s="208">
        <f t="shared" si="5"/>
        <v>0</v>
      </c>
      <c r="BG1636" s="208">
        <f t="shared" si="6"/>
        <v>0</v>
      </c>
      <c r="BH1636" s="208">
        <f t="shared" si="7"/>
        <v>0</v>
      </c>
      <c r="BI1636" s="208">
        <f t="shared" si="8"/>
        <v>0</v>
      </c>
      <c r="BJ1636" s="19" t="s">
        <v>22</v>
      </c>
      <c r="BK1636" s="208">
        <f t="shared" si="9"/>
        <v>0</v>
      </c>
      <c r="BL1636" s="19" t="s">
        <v>336</v>
      </c>
      <c r="BM1636" s="207" t="s">
        <v>1942</v>
      </c>
    </row>
    <row r="1637" spans="1:65" s="2" customFormat="1" ht="102.6">
      <c r="A1637" s="36"/>
      <c r="B1637" s="37"/>
      <c r="C1637" s="196" t="s">
        <v>1943</v>
      </c>
      <c r="D1637" s="196" t="s">
        <v>238</v>
      </c>
      <c r="E1637" s="197" t="s">
        <v>1944</v>
      </c>
      <c r="F1637" s="198" t="s">
        <v>1945</v>
      </c>
      <c r="G1637" s="199" t="s">
        <v>328</v>
      </c>
      <c r="H1637" s="200">
        <v>7.7</v>
      </c>
      <c r="I1637" s="201"/>
      <c r="J1637" s="202">
        <f t="shared" si="0"/>
        <v>0</v>
      </c>
      <c r="K1637" s="198" t="s">
        <v>20</v>
      </c>
      <c r="L1637" s="41"/>
      <c r="M1637" s="203" t="s">
        <v>20</v>
      </c>
      <c r="N1637" s="204" t="s">
        <v>47</v>
      </c>
      <c r="O1637" s="66"/>
      <c r="P1637" s="205">
        <f t="shared" si="1"/>
        <v>0</v>
      </c>
      <c r="Q1637" s="205">
        <v>0</v>
      </c>
      <c r="R1637" s="205">
        <f t="shared" si="2"/>
        <v>0</v>
      </c>
      <c r="S1637" s="205">
        <v>0</v>
      </c>
      <c r="T1637" s="206">
        <f t="shared" si="3"/>
        <v>0</v>
      </c>
      <c r="U1637" s="36"/>
      <c r="V1637" s="36"/>
      <c r="W1637" s="36"/>
      <c r="X1637" s="36"/>
      <c r="Y1637" s="36"/>
      <c r="Z1637" s="36"/>
      <c r="AA1637" s="36"/>
      <c r="AB1637" s="36"/>
      <c r="AC1637" s="36"/>
      <c r="AD1637" s="36"/>
      <c r="AE1637" s="36"/>
      <c r="AR1637" s="207" t="s">
        <v>336</v>
      </c>
      <c r="AT1637" s="207" t="s">
        <v>238</v>
      </c>
      <c r="AU1637" s="207" t="s">
        <v>83</v>
      </c>
      <c r="AY1637" s="19" t="s">
        <v>236</v>
      </c>
      <c r="BE1637" s="208">
        <f t="shared" si="4"/>
        <v>0</v>
      </c>
      <c r="BF1637" s="208">
        <f t="shared" si="5"/>
        <v>0</v>
      </c>
      <c r="BG1637" s="208">
        <f t="shared" si="6"/>
        <v>0</v>
      </c>
      <c r="BH1637" s="208">
        <f t="shared" si="7"/>
        <v>0</v>
      </c>
      <c r="BI1637" s="208">
        <f t="shared" si="8"/>
        <v>0</v>
      </c>
      <c r="BJ1637" s="19" t="s">
        <v>22</v>
      </c>
      <c r="BK1637" s="208">
        <f t="shared" si="9"/>
        <v>0</v>
      </c>
      <c r="BL1637" s="19" t="s">
        <v>336</v>
      </c>
      <c r="BM1637" s="207" t="s">
        <v>1946</v>
      </c>
    </row>
    <row r="1638" spans="1:65" s="13" customFormat="1" ht="10.199999999999999">
      <c r="B1638" s="213"/>
      <c r="C1638" s="214"/>
      <c r="D1638" s="209" t="s">
        <v>247</v>
      </c>
      <c r="E1638" s="215" t="s">
        <v>20</v>
      </c>
      <c r="F1638" s="216" t="s">
        <v>1750</v>
      </c>
      <c r="G1638" s="214"/>
      <c r="H1638" s="215" t="s">
        <v>20</v>
      </c>
      <c r="I1638" s="217"/>
      <c r="J1638" s="214"/>
      <c r="K1638" s="214"/>
      <c r="L1638" s="218"/>
      <c r="M1638" s="219"/>
      <c r="N1638" s="220"/>
      <c r="O1638" s="220"/>
      <c r="P1638" s="220"/>
      <c r="Q1638" s="220"/>
      <c r="R1638" s="220"/>
      <c r="S1638" s="220"/>
      <c r="T1638" s="221"/>
      <c r="AT1638" s="222" t="s">
        <v>247</v>
      </c>
      <c r="AU1638" s="222" t="s">
        <v>83</v>
      </c>
      <c r="AV1638" s="13" t="s">
        <v>22</v>
      </c>
      <c r="AW1638" s="13" t="s">
        <v>37</v>
      </c>
      <c r="AX1638" s="13" t="s">
        <v>76</v>
      </c>
      <c r="AY1638" s="222" t="s">
        <v>236</v>
      </c>
    </row>
    <row r="1639" spans="1:65" s="14" customFormat="1" ht="10.199999999999999">
      <c r="B1639" s="223"/>
      <c r="C1639" s="224"/>
      <c r="D1639" s="209" t="s">
        <v>247</v>
      </c>
      <c r="E1639" s="225" t="s">
        <v>20</v>
      </c>
      <c r="F1639" s="226" t="s">
        <v>162</v>
      </c>
      <c r="G1639" s="224"/>
      <c r="H1639" s="227">
        <v>7.7</v>
      </c>
      <c r="I1639" s="228"/>
      <c r="J1639" s="224"/>
      <c r="K1639" s="224"/>
      <c r="L1639" s="229"/>
      <c r="M1639" s="230"/>
      <c r="N1639" s="231"/>
      <c r="O1639" s="231"/>
      <c r="P1639" s="231"/>
      <c r="Q1639" s="231"/>
      <c r="R1639" s="231"/>
      <c r="S1639" s="231"/>
      <c r="T1639" s="232"/>
      <c r="AT1639" s="233" t="s">
        <v>247</v>
      </c>
      <c r="AU1639" s="233" t="s">
        <v>83</v>
      </c>
      <c r="AV1639" s="14" t="s">
        <v>83</v>
      </c>
      <c r="AW1639" s="14" t="s">
        <v>37</v>
      </c>
      <c r="AX1639" s="14" t="s">
        <v>76</v>
      </c>
      <c r="AY1639" s="233" t="s">
        <v>236</v>
      </c>
    </row>
    <row r="1640" spans="1:65" s="15" customFormat="1" ht="10.199999999999999">
      <c r="B1640" s="234"/>
      <c r="C1640" s="235"/>
      <c r="D1640" s="209" t="s">
        <v>247</v>
      </c>
      <c r="E1640" s="236" t="s">
        <v>1947</v>
      </c>
      <c r="F1640" s="237" t="s">
        <v>306</v>
      </c>
      <c r="G1640" s="235"/>
      <c r="H1640" s="238">
        <v>7.7</v>
      </c>
      <c r="I1640" s="239"/>
      <c r="J1640" s="235"/>
      <c r="K1640" s="235"/>
      <c r="L1640" s="240"/>
      <c r="M1640" s="241"/>
      <c r="N1640" s="242"/>
      <c r="O1640" s="242"/>
      <c r="P1640" s="242"/>
      <c r="Q1640" s="242"/>
      <c r="R1640" s="242"/>
      <c r="S1640" s="242"/>
      <c r="T1640" s="243"/>
      <c r="AT1640" s="244" t="s">
        <v>247</v>
      </c>
      <c r="AU1640" s="244" t="s">
        <v>83</v>
      </c>
      <c r="AV1640" s="15" t="s">
        <v>254</v>
      </c>
      <c r="AW1640" s="15" t="s">
        <v>37</v>
      </c>
      <c r="AX1640" s="15" t="s">
        <v>22</v>
      </c>
      <c r="AY1640" s="244" t="s">
        <v>236</v>
      </c>
    </row>
    <row r="1641" spans="1:65" s="2" customFormat="1" ht="22.8">
      <c r="A1641" s="36"/>
      <c r="B1641" s="37"/>
      <c r="C1641" s="196" t="s">
        <v>1948</v>
      </c>
      <c r="D1641" s="196" t="s">
        <v>238</v>
      </c>
      <c r="E1641" s="197" t="s">
        <v>1949</v>
      </c>
      <c r="F1641" s="198" t="s">
        <v>1950</v>
      </c>
      <c r="G1641" s="199" t="s">
        <v>266</v>
      </c>
      <c r="H1641" s="200">
        <v>8.702</v>
      </c>
      <c r="I1641" s="201"/>
      <c r="J1641" s="202">
        <f>ROUND(I1641*H1641,2)</f>
        <v>0</v>
      </c>
      <c r="K1641" s="198" t="s">
        <v>242</v>
      </c>
      <c r="L1641" s="41"/>
      <c r="M1641" s="203" t="s">
        <v>20</v>
      </c>
      <c r="N1641" s="204" t="s">
        <v>47</v>
      </c>
      <c r="O1641" s="66"/>
      <c r="P1641" s="205">
        <f>O1641*H1641</f>
        <v>0</v>
      </c>
      <c r="Q1641" s="205">
        <v>0</v>
      </c>
      <c r="R1641" s="205">
        <f>Q1641*H1641</f>
        <v>0</v>
      </c>
      <c r="S1641" s="205">
        <v>0</v>
      </c>
      <c r="T1641" s="206">
        <f>S1641*H1641</f>
        <v>0</v>
      </c>
      <c r="U1641" s="36"/>
      <c r="V1641" s="36"/>
      <c r="W1641" s="36"/>
      <c r="X1641" s="36"/>
      <c r="Y1641" s="36"/>
      <c r="Z1641" s="36"/>
      <c r="AA1641" s="36"/>
      <c r="AB1641" s="36"/>
      <c r="AC1641" s="36"/>
      <c r="AD1641" s="36"/>
      <c r="AE1641" s="36"/>
      <c r="AR1641" s="207" t="s">
        <v>336</v>
      </c>
      <c r="AT1641" s="207" t="s">
        <v>238</v>
      </c>
      <c r="AU1641" s="207" t="s">
        <v>83</v>
      </c>
      <c r="AY1641" s="19" t="s">
        <v>236</v>
      </c>
      <c r="BE1641" s="208">
        <f>IF(N1641="základní",J1641,0)</f>
        <v>0</v>
      </c>
      <c r="BF1641" s="208">
        <f>IF(N1641="snížená",J1641,0)</f>
        <v>0</v>
      </c>
      <c r="BG1641" s="208">
        <f>IF(N1641="zákl. přenesená",J1641,0)</f>
        <v>0</v>
      </c>
      <c r="BH1641" s="208">
        <f>IF(N1641="sníž. přenesená",J1641,0)</f>
        <v>0</v>
      </c>
      <c r="BI1641" s="208">
        <f>IF(N1641="nulová",J1641,0)</f>
        <v>0</v>
      </c>
      <c r="BJ1641" s="19" t="s">
        <v>22</v>
      </c>
      <c r="BK1641" s="208">
        <f>ROUND(I1641*H1641,2)</f>
        <v>0</v>
      </c>
      <c r="BL1641" s="19" t="s">
        <v>336</v>
      </c>
      <c r="BM1641" s="207" t="s">
        <v>1951</v>
      </c>
    </row>
    <row r="1642" spans="1:65" s="2" customFormat="1" ht="96">
      <c r="A1642" s="36"/>
      <c r="B1642" s="37"/>
      <c r="C1642" s="38"/>
      <c r="D1642" s="209" t="s">
        <v>245</v>
      </c>
      <c r="E1642" s="38"/>
      <c r="F1642" s="210" t="s">
        <v>1952</v>
      </c>
      <c r="G1642" s="38"/>
      <c r="H1642" s="38"/>
      <c r="I1642" s="118"/>
      <c r="J1642" s="38"/>
      <c r="K1642" s="38"/>
      <c r="L1642" s="41"/>
      <c r="M1642" s="211"/>
      <c r="N1642" s="212"/>
      <c r="O1642" s="66"/>
      <c r="P1642" s="66"/>
      <c r="Q1642" s="66"/>
      <c r="R1642" s="66"/>
      <c r="S1642" s="66"/>
      <c r="T1642" s="67"/>
      <c r="U1642" s="36"/>
      <c r="V1642" s="36"/>
      <c r="W1642" s="36"/>
      <c r="X1642" s="36"/>
      <c r="Y1642" s="36"/>
      <c r="Z1642" s="36"/>
      <c r="AA1642" s="36"/>
      <c r="AB1642" s="36"/>
      <c r="AC1642" s="36"/>
      <c r="AD1642" s="36"/>
      <c r="AE1642" s="36"/>
      <c r="AT1642" s="19" t="s">
        <v>245</v>
      </c>
      <c r="AU1642" s="19" t="s">
        <v>83</v>
      </c>
    </row>
    <row r="1643" spans="1:65" s="12" customFormat="1" ht="13.2">
      <c r="B1643" s="180"/>
      <c r="C1643" s="181"/>
      <c r="D1643" s="182" t="s">
        <v>75</v>
      </c>
      <c r="E1643" s="194" t="s">
        <v>1953</v>
      </c>
      <c r="F1643" s="194" t="s">
        <v>1954</v>
      </c>
      <c r="G1643" s="181"/>
      <c r="H1643" s="181"/>
      <c r="I1643" s="184"/>
      <c r="J1643" s="195">
        <f>BK1643</f>
        <v>0</v>
      </c>
      <c r="K1643" s="181"/>
      <c r="L1643" s="186"/>
      <c r="M1643" s="187"/>
      <c r="N1643" s="188"/>
      <c r="O1643" s="188"/>
      <c r="P1643" s="189">
        <f>SUM(P1644:P1645)</f>
        <v>0</v>
      </c>
      <c r="Q1643" s="188"/>
      <c r="R1643" s="189">
        <f>SUM(R1644:R1645)</f>
        <v>0</v>
      </c>
      <c r="S1643" s="188"/>
      <c r="T1643" s="190">
        <f>SUM(T1644:T1645)</f>
        <v>0</v>
      </c>
      <c r="AR1643" s="191" t="s">
        <v>83</v>
      </c>
      <c r="AT1643" s="192" t="s">
        <v>75</v>
      </c>
      <c r="AU1643" s="192" t="s">
        <v>22</v>
      </c>
      <c r="AY1643" s="191" t="s">
        <v>236</v>
      </c>
      <c r="BK1643" s="193">
        <f>SUM(BK1644:BK1645)</f>
        <v>0</v>
      </c>
    </row>
    <row r="1644" spans="1:65" s="2" customFormat="1" ht="68.400000000000006">
      <c r="A1644" s="36"/>
      <c r="B1644" s="37"/>
      <c r="C1644" s="196" t="s">
        <v>1955</v>
      </c>
      <c r="D1644" s="196" t="s">
        <v>238</v>
      </c>
      <c r="E1644" s="197" t="s">
        <v>1956</v>
      </c>
      <c r="F1644" s="198" t="s">
        <v>1957</v>
      </c>
      <c r="G1644" s="199" t="s">
        <v>290</v>
      </c>
      <c r="H1644" s="200">
        <v>1</v>
      </c>
      <c r="I1644" s="201"/>
      <c r="J1644" s="202">
        <f>ROUND(I1644*H1644,2)</f>
        <v>0</v>
      </c>
      <c r="K1644" s="198" t="s">
        <v>20</v>
      </c>
      <c r="L1644" s="41"/>
      <c r="M1644" s="203" t="s">
        <v>20</v>
      </c>
      <c r="N1644" s="204" t="s">
        <v>47</v>
      </c>
      <c r="O1644" s="66"/>
      <c r="P1644" s="205">
        <f>O1644*H1644</f>
        <v>0</v>
      </c>
      <c r="Q1644" s="205">
        <v>0</v>
      </c>
      <c r="R1644" s="205">
        <f>Q1644*H1644</f>
        <v>0</v>
      </c>
      <c r="S1644" s="205">
        <v>0</v>
      </c>
      <c r="T1644" s="206">
        <f>S1644*H1644</f>
        <v>0</v>
      </c>
      <c r="U1644" s="36"/>
      <c r="V1644" s="36"/>
      <c r="W1644" s="36"/>
      <c r="X1644" s="36"/>
      <c r="Y1644" s="36"/>
      <c r="Z1644" s="36"/>
      <c r="AA1644" s="36"/>
      <c r="AB1644" s="36"/>
      <c r="AC1644" s="36"/>
      <c r="AD1644" s="36"/>
      <c r="AE1644" s="36"/>
      <c r="AR1644" s="207" t="s">
        <v>336</v>
      </c>
      <c r="AT1644" s="207" t="s">
        <v>238</v>
      </c>
      <c r="AU1644" s="207" t="s">
        <v>83</v>
      </c>
      <c r="AY1644" s="19" t="s">
        <v>236</v>
      </c>
      <c r="BE1644" s="208">
        <f>IF(N1644="základní",J1644,0)</f>
        <v>0</v>
      </c>
      <c r="BF1644" s="208">
        <f>IF(N1644="snížená",J1644,0)</f>
        <v>0</v>
      </c>
      <c r="BG1644" s="208">
        <f>IF(N1644="zákl. přenesená",J1644,0)</f>
        <v>0</v>
      </c>
      <c r="BH1644" s="208">
        <f>IF(N1644="sníž. přenesená",J1644,0)</f>
        <v>0</v>
      </c>
      <c r="BI1644" s="208">
        <f>IF(N1644="nulová",J1644,0)</f>
        <v>0</v>
      </c>
      <c r="BJ1644" s="19" t="s">
        <v>22</v>
      </c>
      <c r="BK1644" s="208">
        <f>ROUND(I1644*H1644,2)</f>
        <v>0</v>
      </c>
      <c r="BL1644" s="19" t="s">
        <v>336</v>
      </c>
      <c r="BM1644" s="207" t="s">
        <v>1958</v>
      </c>
    </row>
    <row r="1645" spans="1:65" s="2" customFormat="1" ht="57">
      <c r="A1645" s="36"/>
      <c r="B1645" s="37"/>
      <c r="C1645" s="196" t="s">
        <v>1959</v>
      </c>
      <c r="D1645" s="196" t="s">
        <v>238</v>
      </c>
      <c r="E1645" s="197" t="s">
        <v>1960</v>
      </c>
      <c r="F1645" s="198" t="s">
        <v>1961</v>
      </c>
      <c r="G1645" s="199" t="s">
        <v>290</v>
      </c>
      <c r="H1645" s="200">
        <v>1</v>
      </c>
      <c r="I1645" s="201"/>
      <c r="J1645" s="202">
        <f>ROUND(I1645*H1645,2)</f>
        <v>0</v>
      </c>
      <c r="K1645" s="198" t="s">
        <v>20</v>
      </c>
      <c r="L1645" s="41"/>
      <c r="M1645" s="203" t="s">
        <v>20</v>
      </c>
      <c r="N1645" s="204" t="s">
        <v>47</v>
      </c>
      <c r="O1645" s="66"/>
      <c r="P1645" s="205">
        <f>O1645*H1645</f>
        <v>0</v>
      </c>
      <c r="Q1645" s="205">
        <v>0</v>
      </c>
      <c r="R1645" s="205">
        <f>Q1645*H1645</f>
        <v>0</v>
      </c>
      <c r="S1645" s="205">
        <v>0</v>
      </c>
      <c r="T1645" s="206">
        <f>S1645*H1645</f>
        <v>0</v>
      </c>
      <c r="U1645" s="36"/>
      <c r="V1645" s="36"/>
      <c r="W1645" s="36"/>
      <c r="X1645" s="36"/>
      <c r="Y1645" s="36"/>
      <c r="Z1645" s="36"/>
      <c r="AA1645" s="36"/>
      <c r="AB1645" s="36"/>
      <c r="AC1645" s="36"/>
      <c r="AD1645" s="36"/>
      <c r="AE1645" s="36"/>
      <c r="AR1645" s="207" t="s">
        <v>336</v>
      </c>
      <c r="AT1645" s="207" t="s">
        <v>238</v>
      </c>
      <c r="AU1645" s="207" t="s">
        <v>83</v>
      </c>
      <c r="AY1645" s="19" t="s">
        <v>236</v>
      </c>
      <c r="BE1645" s="208">
        <f>IF(N1645="základní",J1645,0)</f>
        <v>0</v>
      </c>
      <c r="BF1645" s="208">
        <f>IF(N1645="snížená",J1645,0)</f>
        <v>0</v>
      </c>
      <c r="BG1645" s="208">
        <f>IF(N1645="zákl. přenesená",J1645,0)</f>
        <v>0</v>
      </c>
      <c r="BH1645" s="208">
        <f>IF(N1645="sníž. přenesená",J1645,0)</f>
        <v>0</v>
      </c>
      <c r="BI1645" s="208">
        <f>IF(N1645="nulová",J1645,0)</f>
        <v>0</v>
      </c>
      <c r="BJ1645" s="19" t="s">
        <v>22</v>
      </c>
      <c r="BK1645" s="208">
        <f>ROUND(I1645*H1645,2)</f>
        <v>0</v>
      </c>
      <c r="BL1645" s="19" t="s">
        <v>336</v>
      </c>
      <c r="BM1645" s="207" t="s">
        <v>1962</v>
      </c>
    </row>
    <row r="1646" spans="1:65" s="12" customFormat="1" ht="13.2">
      <c r="B1646" s="180"/>
      <c r="C1646" s="181"/>
      <c r="D1646" s="182" t="s">
        <v>75</v>
      </c>
      <c r="E1646" s="194" t="s">
        <v>1963</v>
      </c>
      <c r="F1646" s="194" t="s">
        <v>1964</v>
      </c>
      <c r="G1646" s="181"/>
      <c r="H1646" s="181"/>
      <c r="I1646" s="184"/>
      <c r="J1646" s="195">
        <f>BK1646</f>
        <v>0</v>
      </c>
      <c r="K1646" s="181"/>
      <c r="L1646" s="186"/>
      <c r="M1646" s="187"/>
      <c r="N1646" s="188"/>
      <c r="O1646" s="188"/>
      <c r="P1646" s="189">
        <f>SUM(P1647:P1716)</f>
        <v>0</v>
      </c>
      <c r="Q1646" s="188"/>
      <c r="R1646" s="189">
        <f>SUM(R1647:R1716)</f>
        <v>4.2894930000000002</v>
      </c>
      <c r="S1646" s="188"/>
      <c r="T1646" s="190">
        <f>SUM(T1647:T1716)</f>
        <v>27.139454200000003</v>
      </c>
      <c r="AR1646" s="191" t="s">
        <v>83</v>
      </c>
      <c r="AT1646" s="192" t="s">
        <v>75</v>
      </c>
      <c r="AU1646" s="192" t="s">
        <v>22</v>
      </c>
      <c r="AY1646" s="191" t="s">
        <v>236</v>
      </c>
      <c r="BK1646" s="193">
        <f>SUM(BK1647:BK1716)</f>
        <v>0</v>
      </c>
    </row>
    <row r="1647" spans="1:65" s="2" customFormat="1" ht="11.4">
      <c r="A1647" s="36"/>
      <c r="B1647" s="37"/>
      <c r="C1647" s="196" t="s">
        <v>1965</v>
      </c>
      <c r="D1647" s="196" t="s">
        <v>238</v>
      </c>
      <c r="E1647" s="197" t="s">
        <v>1966</v>
      </c>
      <c r="F1647" s="198" t="s">
        <v>1967</v>
      </c>
      <c r="G1647" s="199" t="s">
        <v>463</v>
      </c>
      <c r="H1647" s="200">
        <v>111.88</v>
      </c>
      <c r="I1647" s="201"/>
      <c r="J1647" s="202">
        <f>ROUND(I1647*H1647,2)</f>
        <v>0</v>
      </c>
      <c r="K1647" s="198" t="s">
        <v>242</v>
      </c>
      <c r="L1647" s="41"/>
      <c r="M1647" s="203" t="s">
        <v>20</v>
      </c>
      <c r="N1647" s="204" t="s">
        <v>47</v>
      </c>
      <c r="O1647" s="66"/>
      <c r="P1647" s="205">
        <f>O1647*H1647</f>
        <v>0</v>
      </c>
      <c r="Q1647" s="205">
        <v>0</v>
      </c>
      <c r="R1647" s="205">
        <f>Q1647*H1647</f>
        <v>0</v>
      </c>
      <c r="S1647" s="205">
        <v>1.174E-2</v>
      </c>
      <c r="T1647" s="206">
        <f>S1647*H1647</f>
        <v>1.3134711999999999</v>
      </c>
      <c r="U1647" s="36"/>
      <c r="V1647" s="36"/>
      <c r="W1647" s="36"/>
      <c r="X1647" s="36"/>
      <c r="Y1647" s="36"/>
      <c r="Z1647" s="36"/>
      <c r="AA1647" s="36"/>
      <c r="AB1647" s="36"/>
      <c r="AC1647" s="36"/>
      <c r="AD1647" s="36"/>
      <c r="AE1647" s="36"/>
      <c r="AR1647" s="207" t="s">
        <v>336</v>
      </c>
      <c r="AT1647" s="207" t="s">
        <v>238</v>
      </c>
      <c r="AU1647" s="207" t="s">
        <v>83</v>
      </c>
      <c r="AY1647" s="19" t="s">
        <v>236</v>
      </c>
      <c r="BE1647" s="208">
        <f>IF(N1647="základní",J1647,0)</f>
        <v>0</v>
      </c>
      <c r="BF1647" s="208">
        <f>IF(N1647="snížená",J1647,0)</f>
        <v>0</v>
      </c>
      <c r="BG1647" s="208">
        <f>IF(N1647="zákl. přenesená",J1647,0)</f>
        <v>0</v>
      </c>
      <c r="BH1647" s="208">
        <f>IF(N1647="sníž. přenesená",J1647,0)</f>
        <v>0</v>
      </c>
      <c r="BI1647" s="208">
        <f>IF(N1647="nulová",J1647,0)</f>
        <v>0</v>
      </c>
      <c r="BJ1647" s="19" t="s">
        <v>22</v>
      </c>
      <c r="BK1647" s="208">
        <f>ROUND(I1647*H1647,2)</f>
        <v>0</v>
      </c>
      <c r="BL1647" s="19" t="s">
        <v>336</v>
      </c>
      <c r="BM1647" s="207" t="s">
        <v>1968</v>
      </c>
    </row>
    <row r="1648" spans="1:65" s="13" customFormat="1" ht="10.199999999999999">
      <c r="B1648" s="213"/>
      <c r="C1648" s="214"/>
      <c r="D1648" s="209" t="s">
        <v>247</v>
      </c>
      <c r="E1648" s="215" t="s">
        <v>20</v>
      </c>
      <c r="F1648" s="216" t="s">
        <v>1360</v>
      </c>
      <c r="G1648" s="214"/>
      <c r="H1648" s="215" t="s">
        <v>20</v>
      </c>
      <c r="I1648" s="217"/>
      <c r="J1648" s="214"/>
      <c r="K1648" s="214"/>
      <c r="L1648" s="218"/>
      <c r="M1648" s="219"/>
      <c r="N1648" s="220"/>
      <c r="O1648" s="220"/>
      <c r="P1648" s="220"/>
      <c r="Q1648" s="220"/>
      <c r="R1648" s="220"/>
      <c r="S1648" s="220"/>
      <c r="T1648" s="221"/>
      <c r="AT1648" s="222" t="s">
        <v>247</v>
      </c>
      <c r="AU1648" s="222" t="s">
        <v>83</v>
      </c>
      <c r="AV1648" s="13" t="s">
        <v>22</v>
      </c>
      <c r="AW1648" s="13" t="s">
        <v>37</v>
      </c>
      <c r="AX1648" s="13" t="s">
        <v>76</v>
      </c>
      <c r="AY1648" s="222" t="s">
        <v>236</v>
      </c>
    </row>
    <row r="1649" spans="1:65" s="14" customFormat="1" ht="10.199999999999999">
      <c r="B1649" s="223"/>
      <c r="C1649" s="224"/>
      <c r="D1649" s="209" t="s">
        <v>247</v>
      </c>
      <c r="E1649" s="225" t="s">
        <v>20</v>
      </c>
      <c r="F1649" s="226" t="s">
        <v>1969</v>
      </c>
      <c r="G1649" s="224"/>
      <c r="H1649" s="227">
        <v>13.4</v>
      </c>
      <c r="I1649" s="228"/>
      <c r="J1649" s="224"/>
      <c r="K1649" s="224"/>
      <c r="L1649" s="229"/>
      <c r="M1649" s="230"/>
      <c r="N1649" s="231"/>
      <c r="O1649" s="231"/>
      <c r="P1649" s="231"/>
      <c r="Q1649" s="231"/>
      <c r="R1649" s="231"/>
      <c r="S1649" s="231"/>
      <c r="T1649" s="232"/>
      <c r="AT1649" s="233" t="s">
        <v>247</v>
      </c>
      <c r="AU1649" s="233" t="s">
        <v>83</v>
      </c>
      <c r="AV1649" s="14" t="s">
        <v>83</v>
      </c>
      <c r="AW1649" s="14" t="s">
        <v>37</v>
      </c>
      <c r="AX1649" s="14" t="s">
        <v>76</v>
      </c>
      <c r="AY1649" s="233" t="s">
        <v>236</v>
      </c>
    </row>
    <row r="1650" spans="1:65" s="14" customFormat="1" ht="10.199999999999999">
      <c r="B1650" s="223"/>
      <c r="C1650" s="224"/>
      <c r="D1650" s="209" t="s">
        <v>247</v>
      </c>
      <c r="E1650" s="225" t="s">
        <v>20</v>
      </c>
      <c r="F1650" s="226" t="s">
        <v>1970</v>
      </c>
      <c r="G1650" s="224"/>
      <c r="H1650" s="227">
        <v>13.48</v>
      </c>
      <c r="I1650" s="228"/>
      <c r="J1650" s="224"/>
      <c r="K1650" s="224"/>
      <c r="L1650" s="229"/>
      <c r="M1650" s="230"/>
      <c r="N1650" s="231"/>
      <c r="O1650" s="231"/>
      <c r="P1650" s="231"/>
      <c r="Q1650" s="231"/>
      <c r="R1650" s="231"/>
      <c r="S1650" s="231"/>
      <c r="T1650" s="232"/>
      <c r="AT1650" s="233" t="s">
        <v>247</v>
      </c>
      <c r="AU1650" s="233" t="s">
        <v>83</v>
      </c>
      <c r="AV1650" s="14" t="s">
        <v>83</v>
      </c>
      <c r="AW1650" s="14" t="s">
        <v>37</v>
      </c>
      <c r="AX1650" s="14" t="s">
        <v>76</v>
      </c>
      <c r="AY1650" s="233" t="s">
        <v>236</v>
      </c>
    </row>
    <row r="1651" spans="1:65" s="14" customFormat="1" ht="10.199999999999999">
      <c r="B1651" s="223"/>
      <c r="C1651" s="224"/>
      <c r="D1651" s="209" t="s">
        <v>247</v>
      </c>
      <c r="E1651" s="225" t="s">
        <v>20</v>
      </c>
      <c r="F1651" s="226" t="s">
        <v>1971</v>
      </c>
      <c r="G1651" s="224"/>
      <c r="H1651" s="227">
        <v>85</v>
      </c>
      <c r="I1651" s="228"/>
      <c r="J1651" s="224"/>
      <c r="K1651" s="224"/>
      <c r="L1651" s="229"/>
      <c r="M1651" s="230"/>
      <c r="N1651" s="231"/>
      <c r="O1651" s="231"/>
      <c r="P1651" s="231"/>
      <c r="Q1651" s="231"/>
      <c r="R1651" s="231"/>
      <c r="S1651" s="231"/>
      <c r="T1651" s="232"/>
      <c r="AT1651" s="233" t="s">
        <v>247</v>
      </c>
      <c r="AU1651" s="233" t="s">
        <v>83</v>
      </c>
      <c r="AV1651" s="14" t="s">
        <v>83</v>
      </c>
      <c r="AW1651" s="14" t="s">
        <v>37</v>
      </c>
      <c r="AX1651" s="14" t="s">
        <v>76</v>
      </c>
      <c r="AY1651" s="233" t="s">
        <v>236</v>
      </c>
    </row>
    <row r="1652" spans="1:65" s="16" customFormat="1" ht="10.199999999999999">
      <c r="B1652" s="245"/>
      <c r="C1652" s="246"/>
      <c r="D1652" s="209" t="s">
        <v>247</v>
      </c>
      <c r="E1652" s="247" t="s">
        <v>20</v>
      </c>
      <c r="F1652" s="248" t="s">
        <v>309</v>
      </c>
      <c r="G1652" s="246"/>
      <c r="H1652" s="249">
        <v>111.88</v>
      </c>
      <c r="I1652" s="250"/>
      <c r="J1652" s="246"/>
      <c r="K1652" s="246"/>
      <c r="L1652" s="251"/>
      <c r="M1652" s="252"/>
      <c r="N1652" s="253"/>
      <c r="O1652" s="253"/>
      <c r="P1652" s="253"/>
      <c r="Q1652" s="253"/>
      <c r="R1652" s="253"/>
      <c r="S1652" s="253"/>
      <c r="T1652" s="254"/>
      <c r="AT1652" s="255" t="s">
        <v>247</v>
      </c>
      <c r="AU1652" s="255" t="s">
        <v>83</v>
      </c>
      <c r="AV1652" s="16" t="s">
        <v>243</v>
      </c>
      <c r="AW1652" s="16" t="s">
        <v>37</v>
      </c>
      <c r="AX1652" s="16" t="s">
        <v>22</v>
      </c>
      <c r="AY1652" s="255" t="s">
        <v>236</v>
      </c>
    </row>
    <row r="1653" spans="1:65" s="2" customFormat="1" ht="11.4">
      <c r="A1653" s="36"/>
      <c r="B1653" s="37"/>
      <c r="C1653" s="196" t="s">
        <v>1972</v>
      </c>
      <c r="D1653" s="196" t="s">
        <v>238</v>
      </c>
      <c r="E1653" s="197" t="s">
        <v>1973</v>
      </c>
      <c r="F1653" s="198" t="s">
        <v>1974</v>
      </c>
      <c r="G1653" s="199" t="s">
        <v>463</v>
      </c>
      <c r="H1653" s="200">
        <v>38.4</v>
      </c>
      <c r="I1653" s="201"/>
      <c r="J1653" s="202">
        <f>ROUND(I1653*H1653,2)</f>
        <v>0</v>
      </c>
      <c r="K1653" s="198" t="s">
        <v>242</v>
      </c>
      <c r="L1653" s="41"/>
      <c r="M1653" s="203" t="s">
        <v>20</v>
      </c>
      <c r="N1653" s="204" t="s">
        <v>47</v>
      </c>
      <c r="O1653" s="66"/>
      <c r="P1653" s="205">
        <f>O1653*H1653</f>
        <v>0</v>
      </c>
      <c r="Q1653" s="205">
        <v>0</v>
      </c>
      <c r="R1653" s="205">
        <f>Q1653*H1653</f>
        <v>0</v>
      </c>
      <c r="S1653" s="205">
        <v>1.174E-2</v>
      </c>
      <c r="T1653" s="206">
        <f>S1653*H1653</f>
        <v>0.45081599999999999</v>
      </c>
      <c r="U1653" s="36"/>
      <c r="V1653" s="36"/>
      <c r="W1653" s="36"/>
      <c r="X1653" s="36"/>
      <c r="Y1653" s="36"/>
      <c r="Z1653" s="36"/>
      <c r="AA1653" s="36"/>
      <c r="AB1653" s="36"/>
      <c r="AC1653" s="36"/>
      <c r="AD1653" s="36"/>
      <c r="AE1653" s="36"/>
      <c r="AR1653" s="207" t="s">
        <v>336</v>
      </c>
      <c r="AT1653" s="207" t="s">
        <v>238</v>
      </c>
      <c r="AU1653" s="207" t="s">
        <v>83</v>
      </c>
      <c r="AY1653" s="19" t="s">
        <v>236</v>
      </c>
      <c r="BE1653" s="208">
        <f>IF(N1653="základní",J1653,0)</f>
        <v>0</v>
      </c>
      <c r="BF1653" s="208">
        <f>IF(N1653="snížená",J1653,0)</f>
        <v>0</v>
      </c>
      <c r="BG1653" s="208">
        <f>IF(N1653="zákl. přenesená",J1653,0)</f>
        <v>0</v>
      </c>
      <c r="BH1653" s="208">
        <f>IF(N1653="sníž. přenesená",J1653,0)</f>
        <v>0</v>
      </c>
      <c r="BI1653" s="208">
        <f>IF(N1653="nulová",J1653,0)</f>
        <v>0</v>
      </c>
      <c r="BJ1653" s="19" t="s">
        <v>22</v>
      </c>
      <c r="BK1653" s="208">
        <f>ROUND(I1653*H1653,2)</f>
        <v>0</v>
      </c>
      <c r="BL1653" s="19" t="s">
        <v>336</v>
      </c>
      <c r="BM1653" s="207" t="s">
        <v>1975</v>
      </c>
    </row>
    <row r="1654" spans="1:65" s="13" customFormat="1" ht="10.199999999999999">
      <c r="B1654" s="213"/>
      <c r="C1654" s="214"/>
      <c r="D1654" s="209" t="s">
        <v>247</v>
      </c>
      <c r="E1654" s="215" t="s">
        <v>20</v>
      </c>
      <c r="F1654" s="216" t="s">
        <v>428</v>
      </c>
      <c r="G1654" s="214"/>
      <c r="H1654" s="215" t="s">
        <v>20</v>
      </c>
      <c r="I1654" s="217"/>
      <c r="J1654" s="214"/>
      <c r="K1654" s="214"/>
      <c r="L1654" s="218"/>
      <c r="M1654" s="219"/>
      <c r="N1654" s="220"/>
      <c r="O1654" s="220"/>
      <c r="P1654" s="220"/>
      <c r="Q1654" s="220"/>
      <c r="R1654" s="220"/>
      <c r="S1654" s="220"/>
      <c r="T1654" s="221"/>
      <c r="AT1654" s="222" t="s">
        <v>247</v>
      </c>
      <c r="AU1654" s="222" t="s">
        <v>83</v>
      </c>
      <c r="AV1654" s="13" t="s">
        <v>22</v>
      </c>
      <c r="AW1654" s="13" t="s">
        <v>37</v>
      </c>
      <c r="AX1654" s="13" t="s">
        <v>76</v>
      </c>
      <c r="AY1654" s="222" t="s">
        <v>236</v>
      </c>
    </row>
    <row r="1655" spans="1:65" s="14" customFormat="1" ht="10.199999999999999">
      <c r="B1655" s="223"/>
      <c r="C1655" s="224"/>
      <c r="D1655" s="209" t="s">
        <v>247</v>
      </c>
      <c r="E1655" s="225" t="s">
        <v>20</v>
      </c>
      <c r="F1655" s="226" t="s">
        <v>1976</v>
      </c>
      <c r="G1655" s="224"/>
      <c r="H1655" s="227">
        <v>19.2</v>
      </c>
      <c r="I1655" s="228"/>
      <c r="J1655" s="224"/>
      <c r="K1655" s="224"/>
      <c r="L1655" s="229"/>
      <c r="M1655" s="230"/>
      <c r="N1655" s="231"/>
      <c r="O1655" s="231"/>
      <c r="P1655" s="231"/>
      <c r="Q1655" s="231"/>
      <c r="R1655" s="231"/>
      <c r="S1655" s="231"/>
      <c r="T1655" s="232"/>
      <c r="AT1655" s="233" t="s">
        <v>247</v>
      </c>
      <c r="AU1655" s="233" t="s">
        <v>83</v>
      </c>
      <c r="AV1655" s="14" t="s">
        <v>83</v>
      </c>
      <c r="AW1655" s="14" t="s">
        <v>37</v>
      </c>
      <c r="AX1655" s="14" t="s">
        <v>76</v>
      </c>
      <c r="AY1655" s="233" t="s">
        <v>236</v>
      </c>
    </row>
    <row r="1656" spans="1:65" s="14" customFormat="1" ht="10.199999999999999">
      <c r="B1656" s="223"/>
      <c r="C1656" s="224"/>
      <c r="D1656" s="209" t="s">
        <v>247</v>
      </c>
      <c r="E1656" s="225" t="s">
        <v>20</v>
      </c>
      <c r="F1656" s="226" t="s">
        <v>1976</v>
      </c>
      <c r="G1656" s="224"/>
      <c r="H1656" s="227">
        <v>19.2</v>
      </c>
      <c r="I1656" s="228"/>
      <c r="J1656" s="224"/>
      <c r="K1656" s="224"/>
      <c r="L1656" s="229"/>
      <c r="M1656" s="230"/>
      <c r="N1656" s="231"/>
      <c r="O1656" s="231"/>
      <c r="P1656" s="231"/>
      <c r="Q1656" s="231"/>
      <c r="R1656" s="231"/>
      <c r="S1656" s="231"/>
      <c r="T1656" s="232"/>
      <c r="AT1656" s="233" t="s">
        <v>247</v>
      </c>
      <c r="AU1656" s="233" t="s">
        <v>83</v>
      </c>
      <c r="AV1656" s="14" t="s">
        <v>83</v>
      </c>
      <c r="AW1656" s="14" t="s">
        <v>37</v>
      </c>
      <c r="AX1656" s="14" t="s">
        <v>76</v>
      </c>
      <c r="AY1656" s="233" t="s">
        <v>236</v>
      </c>
    </row>
    <row r="1657" spans="1:65" s="16" customFormat="1" ht="10.199999999999999">
      <c r="B1657" s="245"/>
      <c r="C1657" s="246"/>
      <c r="D1657" s="209" t="s">
        <v>247</v>
      </c>
      <c r="E1657" s="247" t="s">
        <v>20</v>
      </c>
      <c r="F1657" s="248" t="s">
        <v>309</v>
      </c>
      <c r="G1657" s="246"/>
      <c r="H1657" s="249">
        <v>38.4</v>
      </c>
      <c r="I1657" s="250"/>
      <c r="J1657" s="246"/>
      <c r="K1657" s="246"/>
      <c r="L1657" s="251"/>
      <c r="M1657" s="252"/>
      <c r="N1657" s="253"/>
      <c r="O1657" s="253"/>
      <c r="P1657" s="253"/>
      <c r="Q1657" s="253"/>
      <c r="R1657" s="253"/>
      <c r="S1657" s="253"/>
      <c r="T1657" s="254"/>
      <c r="AT1657" s="255" t="s">
        <v>247</v>
      </c>
      <c r="AU1657" s="255" t="s">
        <v>83</v>
      </c>
      <c r="AV1657" s="16" t="s">
        <v>243</v>
      </c>
      <c r="AW1657" s="16" t="s">
        <v>37</v>
      </c>
      <c r="AX1657" s="16" t="s">
        <v>22</v>
      </c>
      <c r="AY1657" s="255" t="s">
        <v>236</v>
      </c>
    </row>
    <row r="1658" spans="1:65" s="2" customFormat="1" ht="11.4">
      <c r="A1658" s="36"/>
      <c r="B1658" s="37"/>
      <c r="C1658" s="196" t="s">
        <v>1977</v>
      </c>
      <c r="D1658" s="196" t="s">
        <v>238</v>
      </c>
      <c r="E1658" s="197" t="s">
        <v>1978</v>
      </c>
      <c r="F1658" s="198" t="s">
        <v>1979</v>
      </c>
      <c r="G1658" s="199" t="s">
        <v>328</v>
      </c>
      <c r="H1658" s="200">
        <v>305.10000000000002</v>
      </c>
      <c r="I1658" s="201"/>
      <c r="J1658" s="202">
        <f>ROUND(I1658*H1658,2)</f>
        <v>0</v>
      </c>
      <c r="K1658" s="198" t="s">
        <v>242</v>
      </c>
      <c r="L1658" s="41"/>
      <c r="M1658" s="203" t="s">
        <v>20</v>
      </c>
      <c r="N1658" s="204" t="s">
        <v>47</v>
      </c>
      <c r="O1658" s="66"/>
      <c r="P1658" s="205">
        <f>O1658*H1658</f>
        <v>0</v>
      </c>
      <c r="Q1658" s="205">
        <v>0</v>
      </c>
      <c r="R1658" s="205">
        <f>Q1658*H1658</f>
        <v>0</v>
      </c>
      <c r="S1658" s="205">
        <v>8.3169999999999994E-2</v>
      </c>
      <c r="T1658" s="206">
        <f>S1658*H1658</f>
        <v>25.375167000000001</v>
      </c>
      <c r="U1658" s="36"/>
      <c r="V1658" s="36"/>
      <c r="W1658" s="36"/>
      <c r="X1658" s="36"/>
      <c r="Y1658" s="36"/>
      <c r="Z1658" s="36"/>
      <c r="AA1658" s="36"/>
      <c r="AB1658" s="36"/>
      <c r="AC1658" s="36"/>
      <c r="AD1658" s="36"/>
      <c r="AE1658" s="36"/>
      <c r="AR1658" s="207" t="s">
        <v>336</v>
      </c>
      <c r="AT1658" s="207" t="s">
        <v>238</v>
      </c>
      <c r="AU1658" s="207" t="s">
        <v>83</v>
      </c>
      <c r="AY1658" s="19" t="s">
        <v>236</v>
      </c>
      <c r="BE1658" s="208">
        <f>IF(N1658="základní",J1658,0)</f>
        <v>0</v>
      </c>
      <c r="BF1658" s="208">
        <f>IF(N1658="snížená",J1658,0)</f>
        <v>0</v>
      </c>
      <c r="BG1658" s="208">
        <f>IF(N1658="zákl. přenesená",J1658,0)</f>
        <v>0</v>
      </c>
      <c r="BH1658" s="208">
        <f>IF(N1658="sníž. přenesená",J1658,0)</f>
        <v>0</v>
      </c>
      <c r="BI1658" s="208">
        <f>IF(N1658="nulová",J1658,0)</f>
        <v>0</v>
      </c>
      <c r="BJ1658" s="19" t="s">
        <v>22</v>
      </c>
      <c r="BK1658" s="208">
        <f>ROUND(I1658*H1658,2)</f>
        <v>0</v>
      </c>
      <c r="BL1658" s="19" t="s">
        <v>336</v>
      </c>
      <c r="BM1658" s="207" t="s">
        <v>1980</v>
      </c>
    </row>
    <row r="1659" spans="1:65" s="13" customFormat="1" ht="10.199999999999999">
      <c r="B1659" s="213"/>
      <c r="C1659" s="214"/>
      <c r="D1659" s="209" t="s">
        <v>247</v>
      </c>
      <c r="E1659" s="215" t="s">
        <v>20</v>
      </c>
      <c r="F1659" s="216" t="s">
        <v>304</v>
      </c>
      <c r="G1659" s="214"/>
      <c r="H1659" s="215" t="s">
        <v>20</v>
      </c>
      <c r="I1659" s="217"/>
      <c r="J1659" s="214"/>
      <c r="K1659" s="214"/>
      <c r="L1659" s="218"/>
      <c r="M1659" s="219"/>
      <c r="N1659" s="220"/>
      <c r="O1659" s="220"/>
      <c r="P1659" s="220"/>
      <c r="Q1659" s="220"/>
      <c r="R1659" s="220"/>
      <c r="S1659" s="220"/>
      <c r="T1659" s="221"/>
      <c r="AT1659" s="222" t="s">
        <v>247</v>
      </c>
      <c r="AU1659" s="222" t="s">
        <v>83</v>
      </c>
      <c r="AV1659" s="13" t="s">
        <v>22</v>
      </c>
      <c r="AW1659" s="13" t="s">
        <v>37</v>
      </c>
      <c r="AX1659" s="13" t="s">
        <v>76</v>
      </c>
      <c r="AY1659" s="222" t="s">
        <v>236</v>
      </c>
    </row>
    <row r="1660" spans="1:65" s="14" customFormat="1" ht="10.199999999999999">
      <c r="B1660" s="223"/>
      <c r="C1660" s="224"/>
      <c r="D1660" s="209" t="s">
        <v>247</v>
      </c>
      <c r="E1660" s="225" t="s">
        <v>20</v>
      </c>
      <c r="F1660" s="226" t="s">
        <v>1981</v>
      </c>
      <c r="G1660" s="224"/>
      <c r="H1660" s="227">
        <v>12.3</v>
      </c>
      <c r="I1660" s="228"/>
      <c r="J1660" s="224"/>
      <c r="K1660" s="224"/>
      <c r="L1660" s="229"/>
      <c r="M1660" s="230"/>
      <c r="N1660" s="231"/>
      <c r="O1660" s="231"/>
      <c r="P1660" s="231"/>
      <c r="Q1660" s="231"/>
      <c r="R1660" s="231"/>
      <c r="S1660" s="231"/>
      <c r="T1660" s="232"/>
      <c r="AT1660" s="233" t="s">
        <v>247</v>
      </c>
      <c r="AU1660" s="233" t="s">
        <v>83</v>
      </c>
      <c r="AV1660" s="14" t="s">
        <v>83</v>
      </c>
      <c r="AW1660" s="14" t="s">
        <v>37</v>
      </c>
      <c r="AX1660" s="14" t="s">
        <v>76</v>
      </c>
      <c r="AY1660" s="233" t="s">
        <v>236</v>
      </c>
    </row>
    <row r="1661" spans="1:65" s="14" customFormat="1" ht="10.199999999999999">
      <c r="B1661" s="223"/>
      <c r="C1661" s="224"/>
      <c r="D1661" s="209" t="s">
        <v>247</v>
      </c>
      <c r="E1661" s="225" t="s">
        <v>20</v>
      </c>
      <c r="F1661" s="226" t="s">
        <v>1982</v>
      </c>
      <c r="G1661" s="224"/>
      <c r="H1661" s="227">
        <v>73.8</v>
      </c>
      <c r="I1661" s="228"/>
      <c r="J1661" s="224"/>
      <c r="K1661" s="224"/>
      <c r="L1661" s="229"/>
      <c r="M1661" s="230"/>
      <c r="N1661" s="231"/>
      <c r="O1661" s="231"/>
      <c r="P1661" s="231"/>
      <c r="Q1661" s="231"/>
      <c r="R1661" s="231"/>
      <c r="S1661" s="231"/>
      <c r="T1661" s="232"/>
      <c r="AT1661" s="233" t="s">
        <v>247</v>
      </c>
      <c r="AU1661" s="233" t="s">
        <v>83</v>
      </c>
      <c r="AV1661" s="14" t="s">
        <v>83</v>
      </c>
      <c r="AW1661" s="14" t="s">
        <v>37</v>
      </c>
      <c r="AX1661" s="14" t="s">
        <v>76</v>
      </c>
      <c r="AY1661" s="233" t="s">
        <v>236</v>
      </c>
    </row>
    <row r="1662" spans="1:65" s="14" customFormat="1" ht="10.199999999999999">
      <c r="B1662" s="223"/>
      <c r="C1662" s="224"/>
      <c r="D1662" s="209" t="s">
        <v>247</v>
      </c>
      <c r="E1662" s="225" t="s">
        <v>20</v>
      </c>
      <c r="F1662" s="226" t="s">
        <v>1983</v>
      </c>
      <c r="G1662" s="224"/>
      <c r="H1662" s="227">
        <v>114.3</v>
      </c>
      <c r="I1662" s="228"/>
      <c r="J1662" s="224"/>
      <c r="K1662" s="224"/>
      <c r="L1662" s="229"/>
      <c r="M1662" s="230"/>
      <c r="N1662" s="231"/>
      <c r="O1662" s="231"/>
      <c r="P1662" s="231"/>
      <c r="Q1662" s="231"/>
      <c r="R1662" s="231"/>
      <c r="S1662" s="231"/>
      <c r="T1662" s="232"/>
      <c r="AT1662" s="233" t="s">
        <v>247</v>
      </c>
      <c r="AU1662" s="233" t="s">
        <v>83</v>
      </c>
      <c r="AV1662" s="14" t="s">
        <v>83</v>
      </c>
      <c r="AW1662" s="14" t="s">
        <v>37</v>
      </c>
      <c r="AX1662" s="14" t="s">
        <v>76</v>
      </c>
      <c r="AY1662" s="233" t="s">
        <v>236</v>
      </c>
    </row>
    <row r="1663" spans="1:65" s="15" customFormat="1" ht="10.199999999999999">
      <c r="B1663" s="234"/>
      <c r="C1663" s="235"/>
      <c r="D1663" s="209" t="s">
        <v>247</v>
      </c>
      <c r="E1663" s="236" t="s">
        <v>107</v>
      </c>
      <c r="F1663" s="237" t="s">
        <v>306</v>
      </c>
      <c r="G1663" s="235"/>
      <c r="H1663" s="238">
        <v>200.4</v>
      </c>
      <c r="I1663" s="239"/>
      <c r="J1663" s="235"/>
      <c r="K1663" s="235"/>
      <c r="L1663" s="240"/>
      <c r="M1663" s="241"/>
      <c r="N1663" s="242"/>
      <c r="O1663" s="242"/>
      <c r="P1663" s="242"/>
      <c r="Q1663" s="242"/>
      <c r="R1663" s="242"/>
      <c r="S1663" s="242"/>
      <c r="T1663" s="243"/>
      <c r="AT1663" s="244" t="s">
        <v>247</v>
      </c>
      <c r="AU1663" s="244" t="s">
        <v>83</v>
      </c>
      <c r="AV1663" s="15" t="s">
        <v>254</v>
      </c>
      <c r="AW1663" s="15" t="s">
        <v>37</v>
      </c>
      <c r="AX1663" s="15" t="s">
        <v>76</v>
      </c>
      <c r="AY1663" s="244" t="s">
        <v>236</v>
      </c>
    </row>
    <row r="1664" spans="1:65" s="13" customFormat="1" ht="10.199999999999999">
      <c r="B1664" s="213"/>
      <c r="C1664" s="214"/>
      <c r="D1664" s="209" t="s">
        <v>247</v>
      </c>
      <c r="E1664" s="215" t="s">
        <v>20</v>
      </c>
      <c r="F1664" s="216" t="s">
        <v>307</v>
      </c>
      <c r="G1664" s="214"/>
      <c r="H1664" s="215" t="s">
        <v>20</v>
      </c>
      <c r="I1664" s="217"/>
      <c r="J1664" s="214"/>
      <c r="K1664" s="214"/>
      <c r="L1664" s="218"/>
      <c r="M1664" s="219"/>
      <c r="N1664" s="220"/>
      <c r="O1664" s="220"/>
      <c r="P1664" s="220"/>
      <c r="Q1664" s="220"/>
      <c r="R1664" s="220"/>
      <c r="S1664" s="220"/>
      <c r="T1664" s="221"/>
      <c r="AT1664" s="222" t="s">
        <v>247</v>
      </c>
      <c r="AU1664" s="222" t="s">
        <v>83</v>
      </c>
      <c r="AV1664" s="13" t="s">
        <v>22</v>
      </c>
      <c r="AW1664" s="13" t="s">
        <v>37</v>
      </c>
      <c r="AX1664" s="13" t="s">
        <v>76</v>
      </c>
      <c r="AY1664" s="222" t="s">
        <v>236</v>
      </c>
    </row>
    <row r="1665" spans="1:65" s="14" customFormat="1" ht="10.199999999999999">
      <c r="B1665" s="223"/>
      <c r="C1665" s="224"/>
      <c r="D1665" s="209" t="s">
        <v>247</v>
      </c>
      <c r="E1665" s="225" t="s">
        <v>20</v>
      </c>
      <c r="F1665" s="226" t="s">
        <v>1984</v>
      </c>
      <c r="G1665" s="224"/>
      <c r="H1665" s="227">
        <v>27.8</v>
      </c>
      <c r="I1665" s="228"/>
      <c r="J1665" s="224"/>
      <c r="K1665" s="224"/>
      <c r="L1665" s="229"/>
      <c r="M1665" s="230"/>
      <c r="N1665" s="231"/>
      <c r="O1665" s="231"/>
      <c r="P1665" s="231"/>
      <c r="Q1665" s="231"/>
      <c r="R1665" s="231"/>
      <c r="S1665" s="231"/>
      <c r="T1665" s="232"/>
      <c r="AT1665" s="233" t="s">
        <v>247</v>
      </c>
      <c r="AU1665" s="233" t="s">
        <v>83</v>
      </c>
      <c r="AV1665" s="14" t="s">
        <v>83</v>
      </c>
      <c r="AW1665" s="14" t="s">
        <v>37</v>
      </c>
      <c r="AX1665" s="14" t="s">
        <v>76</v>
      </c>
      <c r="AY1665" s="233" t="s">
        <v>236</v>
      </c>
    </row>
    <row r="1666" spans="1:65" s="14" customFormat="1" ht="10.199999999999999">
      <c r="B1666" s="223"/>
      <c r="C1666" s="224"/>
      <c r="D1666" s="209" t="s">
        <v>247</v>
      </c>
      <c r="E1666" s="225" t="s">
        <v>20</v>
      </c>
      <c r="F1666" s="226" t="s">
        <v>1985</v>
      </c>
      <c r="G1666" s="224"/>
      <c r="H1666" s="227">
        <v>11.2</v>
      </c>
      <c r="I1666" s="228"/>
      <c r="J1666" s="224"/>
      <c r="K1666" s="224"/>
      <c r="L1666" s="229"/>
      <c r="M1666" s="230"/>
      <c r="N1666" s="231"/>
      <c r="O1666" s="231"/>
      <c r="P1666" s="231"/>
      <c r="Q1666" s="231"/>
      <c r="R1666" s="231"/>
      <c r="S1666" s="231"/>
      <c r="T1666" s="232"/>
      <c r="AT1666" s="233" t="s">
        <v>247</v>
      </c>
      <c r="AU1666" s="233" t="s">
        <v>83</v>
      </c>
      <c r="AV1666" s="14" t="s">
        <v>83</v>
      </c>
      <c r="AW1666" s="14" t="s">
        <v>37</v>
      </c>
      <c r="AX1666" s="14" t="s">
        <v>76</v>
      </c>
      <c r="AY1666" s="233" t="s">
        <v>236</v>
      </c>
    </row>
    <row r="1667" spans="1:65" s="14" customFormat="1" ht="10.199999999999999">
      <c r="B1667" s="223"/>
      <c r="C1667" s="224"/>
      <c r="D1667" s="209" t="s">
        <v>247</v>
      </c>
      <c r="E1667" s="225" t="s">
        <v>20</v>
      </c>
      <c r="F1667" s="226" t="s">
        <v>1986</v>
      </c>
      <c r="G1667" s="224"/>
      <c r="H1667" s="227">
        <v>65.7</v>
      </c>
      <c r="I1667" s="228"/>
      <c r="J1667" s="224"/>
      <c r="K1667" s="224"/>
      <c r="L1667" s="229"/>
      <c r="M1667" s="230"/>
      <c r="N1667" s="231"/>
      <c r="O1667" s="231"/>
      <c r="P1667" s="231"/>
      <c r="Q1667" s="231"/>
      <c r="R1667" s="231"/>
      <c r="S1667" s="231"/>
      <c r="T1667" s="232"/>
      <c r="AT1667" s="233" t="s">
        <v>247</v>
      </c>
      <c r="AU1667" s="233" t="s">
        <v>83</v>
      </c>
      <c r="AV1667" s="14" t="s">
        <v>83</v>
      </c>
      <c r="AW1667" s="14" t="s">
        <v>37</v>
      </c>
      <c r="AX1667" s="14" t="s">
        <v>76</v>
      </c>
      <c r="AY1667" s="233" t="s">
        <v>236</v>
      </c>
    </row>
    <row r="1668" spans="1:65" s="15" customFormat="1" ht="10.199999999999999">
      <c r="B1668" s="234"/>
      <c r="C1668" s="235"/>
      <c r="D1668" s="209" t="s">
        <v>247</v>
      </c>
      <c r="E1668" s="236" t="s">
        <v>110</v>
      </c>
      <c r="F1668" s="237" t="s">
        <v>306</v>
      </c>
      <c r="G1668" s="235"/>
      <c r="H1668" s="238">
        <v>104.7</v>
      </c>
      <c r="I1668" s="239"/>
      <c r="J1668" s="235"/>
      <c r="K1668" s="235"/>
      <c r="L1668" s="240"/>
      <c r="M1668" s="241"/>
      <c r="N1668" s="242"/>
      <c r="O1668" s="242"/>
      <c r="P1668" s="242"/>
      <c r="Q1668" s="242"/>
      <c r="R1668" s="242"/>
      <c r="S1668" s="242"/>
      <c r="T1668" s="243"/>
      <c r="AT1668" s="244" t="s">
        <v>247</v>
      </c>
      <c r="AU1668" s="244" t="s">
        <v>83</v>
      </c>
      <c r="AV1668" s="15" t="s">
        <v>254</v>
      </c>
      <c r="AW1668" s="15" t="s">
        <v>37</v>
      </c>
      <c r="AX1668" s="15" t="s">
        <v>76</v>
      </c>
      <c r="AY1668" s="244" t="s">
        <v>236</v>
      </c>
    </row>
    <row r="1669" spans="1:65" s="16" customFormat="1" ht="10.199999999999999">
      <c r="B1669" s="245"/>
      <c r="C1669" s="246"/>
      <c r="D1669" s="209" t="s">
        <v>247</v>
      </c>
      <c r="E1669" s="247" t="s">
        <v>20</v>
      </c>
      <c r="F1669" s="248" t="s">
        <v>309</v>
      </c>
      <c r="G1669" s="246"/>
      <c r="H1669" s="249">
        <v>305.10000000000002</v>
      </c>
      <c r="I1669" s="250"/>
      <c r="J1669" s="246"/>
      <c r="K1669" s="246"/>
      <c r="L1669" s="251"/>
      <c r="M1669" s="252"/>
      <c r="N1669" s="253"/>
      <c r="O1669" s="253"/>
      <c r="P1669" s="253"/>
      <c r="Q1669" s="253"/>
      <c r="R1669" s="253"/>
      <c r="S1669" s="253"/>
      <c r="T1669" s="254"/>
      <c r="AT1669" s="255" t="s">
        <v>247</v>
      </c>
      <c r="AU1669" s="255" t="s">
        <v>83</v>
      </c>
      <c r="AV1669" s="16" t="s">
        <v>243</v>
      </c>
      <c r="AW1669" s="16" t="s">
        <v>37</v>
      </c>
      <c r="AX1669" s="16" t="s">
        <v>22</v>
      </c>
      <c r="AY1669" s="255" t="s">
        <v>236</v>
      </c>
    </row>
    <row r="1670" spans="1:65" s="2" customFormat="1" ht="45.6">
      <c r="A1670" s="36"/>
      <c r="B1670" s="37"/>
      <c r="C1670" s="196" t="s">
        <v>1987</v>
      </c>
      <c r="D1670" s="196" t="s">
        <v>238</v>
      </c>
      <c r="E1670" s="197" t="s">
        <v>1988</v>
      </c>
      <c r="F1670" s="198" t="s">
        <v>1989</v>
      </c>
      <c r="G1670" s="199" t="s">
        <v>328</v>
      </c>
      <c r="H1670" s="200">
        <v>112.1</v>
      </c>
      <c r="I1670" s="201"/>
      <c r="J1670" s="202">
        <f>ROUND(I1670*H1670,2)</f>
        <v>0</v>
      </c>
      <c r="K1670" s="198" t="s">
        <v>20</v>
      </c>
      <c r="L1670" s="41"/>
      <c r="M1670" s="203" t="s">
        <v>20</v>
      </c>
      <c r="N1670" s="204" t="s">
        <v>47</v>
      </c>
      <c r="O1670" s="66"/>
      <c r="P1670" s="205">
        <f>O1670*H1670</f>
        <v>0</v>
      </c>
      <c r="Q1670" s="205">
        <v>8.9999999999999993E-3</v>
      </c>
      <c r="R1670" s="205">
        <f>Q1670*H1670</f>
        <v>1.0088999999999999</v>
      </c>
      <c r="S1670" s="205">
        <v>0</v>
      </c>
      <c r="T1670" s="206">
        <f>S1670*H1670</f>
        <v>0</v>
      </c>
      <c r="U1670" s="36"/>
      <c r="V1670" s="36"/>
      <c r="W1670" s="36"/>
      <c r="X1670" s="36"/>
      <c r="Y1670" s="36"/>
      <c r="Z1670" s="36"/>
      <c r="AA1670" s="36"/>
      <c r="AB1670" s="36"/>
      <c r="AC1670" s="36"/>
      <c r="AD1670" s="36"/>
      <c r="AE1670" s="36"/>
      <c r="AR1670" s="207" t="s">
        <v>336</v>
      </c>
      <c r="AT1670" s="207" t="s">
        <v>238</v>
      </c>
      <c r="AU1670" s="207" t="s">
        <v>83</v>
      </c>
      <c r="AY1670" s="19" t="s">
        <v>236</v>
      </c>
      <c r="BE1670" s="208">
        <f>IF(N1670="základní",J1670,0)</f>
        <v>0</v>
      </c>
      <c r="BF1670" s="208">
        <f>IF(N1670="snížená",J1670,0)</f>
        <v>0</v>
      </c>
      <c r="BG1670" s="208">
        <f>IF(N1670="zákl. přenesená",J1670,0)</f>
        <v>0</v>
      </c>
      <c r="BH1670" s="208">
        <f>IF(N1670="sníž. přenesená",J1670,0)</f>
        <v>0</v>
      </c>
      <c r="BI1670" s="208">
        <f>IF(N1670="nulová",J1670,0)</f>
        <v>0</v>
      </c>
      <c r="BJ1670" s="19" t="s">
        <v>22</v>
      </c>
      <c r="BK1670" s="208">
        <f>ROUND(I1670*H1670,2)</f>
        <v>0</v>
      </c>
      <c r="BL1670" s="19" t="s">
        <v>336</v>
      </c>
      <c r="BM1670" s="207" t="s">
        <v>1990</v>
      </c>
    </row>
    <row r="1671" spans="1:65" s="13" customFormat="1" ht="10.199999999999999">
      <c r="B1671" s="213"/>
      <c r="C1671" s="214"/>
      <c r="D1671" s="209" t="s">
        <v>247</v>
      </c>
      <c r="E1671" s="215" t="s">
        <v>20</v>
      </c>
      <c r="F1671" s="216" t="s">
        <v>1750</v>
      </c>
      <c r="G1671" s="214"/>
      <c r="H1671" s="215" t="s">
        <v>20</v>
      </c>
      <c r="I1671" s="217"/>
      <c r="J1671" s="214"/>
      <c r="K1671" s="214"/>
      <c r="L1671" s="218"/>
      <c r="M1671" s="219"/>
      <c r="N1671" s="220"/>
      <c r="O1671" s="220"/>
      <c r="P1671" s="220"/>
      <c r="Q1671" s="220"/>
      <c r="R1671" s="220"/>
      <c r="S1671" s="220"/>
      <c r="T1671" s="221"/>
      <c r="AT1671" s="222" t="s">
        <v>247</v>
      </c>
      <c r="AU1671" s="222" t="s">
        <v>83</v>
      </c>
      <c r="AV1671" s="13" t="s">
        <v>22</v>
      </c>
      <c r="AW1671" s="13" t="s">
        <v>37</v>
      </c>
      <c r="AX1671" s="13" t="s">
        <v>76</v>
      </c>
      <c r="AY1671" s="222" t="s">
        <v>236</v>
      </c>
    </row>
    <row r="1672" spans="1:65" s="14" customFormat="1" ht="10.199999999999999">
      <c r="B1672" s="223"/>
      <c r="C1672" s="224"/>
      <c r="D1672" s="209" t="s">
        <v>247</v>
      </c>
      <c r="E1672" s="225" t="s">
        <v>20</v>
      </c>
      <c r="F1672" s="226" t="s">
        <v>1991</v>
      </c>
      <c r="G1672" s="224"/>
      <c r="H1672" s="227">
        <v>42.2</v>
      </c>
      <c r="I1672" s="228"/>
      <c r="J1672" s="224"/>
      <c r="K1672" s="224"/>
      <c r="L1672" s="229"/>
      <c r="M1672" s="230"/>
      <c r="N1672" s="231"/>
      <c r="O1672" s="231"/>
      <c r="P1672" s="231"/>
      <c r="Q1672" s="231"/>
      <c r="R1672" s="231"/>
      <c r="S1672" s="231"/>
      <c r="T1672" s="232"/>
      <c r="AT1672" s="233" t="s">
        <v>247</v>
      </c>
      <c r="AU1672" s="233" t="s">
        <v>83</v>
      </c>
      <c r="AV1672" s="14" t="s">
        <v>83</v>
      </c>
      <c r="AW1672" s="14" t="s">
        <v>37</v>
      </c>
      <c r="AX1672" s="14" t="s">
        <v>76</v>
      </c>
      <c r="AY1672" s="233" t="s">
        <v>236</v>
      </c>
    </row>
    <row r="1673" spans="1:65" s="15" customFormat="1" ht="10.199999999999999">
      <c r="B1673" s="234"/>
      <c r="C1673" s="235"/>
      <c r="D1673" s="209" t="s">
        <v>247</v>
      </c>
      <c r="E1673" s="236" t="s">
        <v>138</v>
      </c>
      <c r="F1673" s="237" t="s">
        <v>306</v>
      </c>
      <c r="G1673" s="235"/>
      <c r="H1673" s="238">
        <v>42.2</v>
      </c>
      <c r="I1673" s="239"/>
      <c r="J1673" s="235"/>
      <c r="K1673" s="235"/>
      <c r="L1673" s="240"/>
      <c r="M1673" s="241"/>
      <c r="N1673" s="242"/>
      <c r="O1673" s="242"/>
      <c r="P1673" s="242"/>
      <c r="Q1673" s="242"/>
      <c r="R1673" s="242"/>
      <c r="S1673" s="242"/>
      <c r="T1673" s="243"/>
      <c r="AT1673" s="244" t="s">
        <v>247</v>
      </c>
      <c r="AU1673" s="244" t="s">
        <v>83</v>
      </c>
      <c r="AV1673" s="15" t="s">
        <v>254</v>
      </c>
      <c r="AW1673" s="15" t="s">
        <v>37</v>
      </c>
      <c r="AX1673" s="15" t="s">
        <v>76</v>
      </c>
      <c r="AY1673" s="244" t="s">
        <v>236</v>
      </c>
    </row>
    <row r="1674" spans="1:65" s="14" customFormat="1" ht="10.199999999999999">
      <c r="B1674" s="223"/>
      <c r="C1674" s="224"/>
      <c r="D1674" s="209" t="s">
        <v>247</v>
      </c>
      <c r="E1674" s="225" t="s">
        <v>20</v>
      </c>
      <c r="F1674" s="226" t="s">
        <v>141</v>
      </c>
      <c r="G1674" s="224"/>
      <c r="H1674" s="227">
        <v>6.7</v>
      </c>
      <c r="I1674" s="228"/>
      <c r="J1674" s="224"/>
      <c r="K1674" s="224"/>
      <c r="L1674" s="229"/>
      <c r="M1674" s="230"/>
      <c r="N1674" s="231"/>
      <c r="O1674" s="231"/>
      <c r="P1674" s="231"/>
      <c r="Q1674" s="231"/>
      <c r="R1674" s="231"/>
      <c r="S1674" s="231"/>
      <c r="T1674" s="232"/>
      <c r="AT1674" s="233" t="s">
        <v>247</v>
      </c>
      <c r="AU1674" s="233" t="s">
        <v>83</v>
      </c>
      <c r="AV1674" s="14" t="s">
        <v>83</v>
      </c>
      <c r="AW1674" s="14" t="s">
        <v>37</v>
      </c>
      <c r="AX1674" s="14" t="s">
        <v>76</v>
      </c>
      <c r="AY1674" s="233" t="s">
        <v>236</v>
      </c>
    </row>
    <row r="1675" spans="1:65" s="15" customFormat="1" ht="10.199999999999999">
      <c r="B1675" s="234"/>
      <c r="C1675" s="235"/>
      <c r="D1675" s="209" t="s">
        <v>247</v>
      </c>
      <c r="E1675" s="236" t="s">
        <v>140</v>
      </c>
      <c r="F1675" s="237" t="s">
        <v>306</v>
      </c>
      <c r="G1675" s="235"/>
      <c r="H1675" s="238">
        <v>6.7</v>
      </c>
      <c r="I1675" s="239"/>
      <c r="J1675" s="235"/>
      <c r="K1675" s="235"/>
      <c r="L1675" s="240"/>
      <c r="M1675" s="241"/>
      <c r="N1675" s="242"/>
      <c r="O1675" s="242"/>
      <c r="P1675" s="242"/>
      <c r="Q1675" s="242"/>
      <c r="R1675" s="242"/>
      <c r="S1675" s="242"/>
      <c r="T1675" s="243"/>
      <c r="AT1675" s="244" t="s">
        <v>247</v>
      </c>
      <c r="AU1675" s="244" t="s">
        <v>83</v>
      </c>
      <c r="AV1675" s="15" t="s">
        <v>254</v>
      </c>
      <c r="AW1675" s="15" t="s">
        <v>37</v>
      </c>
      <c r="AX1675" s="15" t="s">
        <v>76</v>
      </c>
      <c r="AY1675" s="244" t="s">
        <v>236</v>
      </c>
    </row>
    <row r="1676" spans="1:65" s="14" customFormat="1" ht="10.199999999999999">
      <c r="B1676" s="223"/>
      <c r="C1676" s="224"/>
      <c r="D1676" s="209" t="s">
        <v>247</v>
      </c>
      <c r="E1676" s="225" t="s">
        <v>20</v>
      </c>
      <c r="F1676" s="226" t="s">
        <v>1468</v>
      </c>
      <c r="G1676" s="224"/>
      <c r="H1676" s="227">
        <v>11.7</v>
      </c>
      <c r="I1676" s="228"/>
      <c r="J1676" s="224"/>
      <c r="K1676" s="224"/>
      <c r="L1676" s="229"/>
      <c r="M1676" s="230"/>
      <c r="N1676" s="231"/>
      <c r="O1676" s="231"/>
      <c r="P1676" s="231"/>
      <c r="Q1676" s="231"/>
      <c r="R1676" s="231"/>
      <c r="S1676" s="231"/>
      <c r="T1676" s="232"/>
      <c r="AT1676" s="233" t="s">
        <v>247</v>
      </c>
      <c r="AU1676" s="233" t="s">
        <v>83</v>
      </c>
      <c r="AV1676" s="14" t="s">
        <v>83</v>
      </c>
      <c r="AW1676" s="14" t="s">
        <v>37</v>
      </c>
      <c r="AX1676" s="14" t="s">
        <v>76</v>
      </c>
      <c r="AY1676" s="233" t="s">
        <v>236</v>
      </c>
    </row>
    <row r="1677" spans="1:65" s="15" customFormat="1" ht="10.199999999999999">
      <c r="B1677" s="234"/>
      <c r="C1677" s="235"/>
      <c r="D1677" s="209" t="s">
        <v>247</v>
      </c>
      <c r="E1677" s="236" t="s">
        <v>142</v>
      </c>
      <c r="F1677" s="237" t="s">
        <v>306</v>
      </c>
      <c r="G1677" s="235"/>
      <c r="H1677" s="238">
        <v>11.7</v>
      </c>
      <c r="I1677" s="239"/>
      <c r="J1677" s="235"/>
      <c r="K1677" s="235"/>
      <c r="L1677" s="240"/>
      <c r="M1677" s="241"/>
      <c r="N1677" s="242"/>
      <c r="O1677" s="242"/>
      <c r="P1677" s="242"/>
      <c r="Q1677" s="242"/>
      <c r="R1677" s="242"/>
      <c r="S1677" s="242"/>
      <c r="T1677" s="243"/>
      <c r="AT1677" s="244" t="s">
        <v>247</v>
      </c>
      <c r="AU1677" s="244" t="s">
        <v>83</v>
      </c>
      <c r="AV1677" s="15" t="s">
        <v>254</v>
      </c>
      <c r="AW1677" s="15" t="s">
        <v>37</v>
      </c>
      <c r="AX1677" s="15" t="s">
        <v>76</v>
      </c>
      <c r="AY1677" s="244" t="s">
        <v>236</v>
      </c>
    </row>
    <row r="1678" spans="1:65" s="13" customFormat="1" ht="10.199999999999999">
      <c r="B1678" s="213"/>
      <c r="C1678" s="214"/>
      <c r="D1678" s="209" t="s">
        <v>247</v>
      </c>
      <c r="E1678" s="215" t="s">
        <v>20</v>
      </c>
      <c r="F1678" s="216" t="s">
        <v>324</v>
      </c>
      <c r="G1678" s="214"/>
      <c r="H1678" s="215" t="s">
        <v>20</v>
      </c>
      <c r="I1678" s="217"/>
      <c r="J1678" s="214"/>
      <c r="K1678" s="214"/>
      <c r="L1678" s="218"/>
      <c r="M1678" s="219"/>
      <c r="N1678" s="220"/>
      <c r="O1678" s="220"/>
      <c r="P1678" s="220"/>
      <c r="Q1678" s="220"/>
      <c r="R1678" s="220"/>
      <c r="S1678" s="220"/>
      <c r="T1678" s="221"/>
      <c r="AT1678" s="222" t="s">
        <v>247</v>
      </c>
      <c r="AU1678" s="222" t="s">
        <v>83</v>
      </c>
      <c r="AV1678" s="13" t="s">
        <v>22</v>
      </c>
      <c r="AW1678" s="13" t="s">
        <v>37</v>
      </c>
      <c r="AX1678" s="13" t="s">
        <v>76</v>
      </c>
      <c r="AY1678" s="222" t="s">
        <v>236</v>
      </c>
    </row>
    <row r="1679" spans="1:65" s="14" customFormat="1" ht="10.199999999999999">
      <c r="B1679" s="223"/>
      <c r="C1679" s="224"/>
      <c r="D1679" s="209" t="s">
        <v>247</v>
      </c>
      <c r="E1679" s="225" t="s">
        <v>20</v>
      </c>
      <c r="F1679" s="226" t="s">
        <v>1470</v>
      </c>
      <c r="G1679" s="224"/>
      <c r="H1679" s="227">
        <v>12.1</v>
      </c>
      <c r="I1679" s="228"/>
      <c r="J1679" s="224"/>
      <c r="K1679" s="224"/>
      <c r="L1679" s="229"/>
      <c r="M1679" s="230"/>
      <c r="N1679" s="231"/>
      <c r="O1679" s="231"/>
      <c r="P1679" s="231"/>
      <c r="Q1679" s="231"/>
      <c r="R1679" s="231"/>
      <c r="S1679" s="231"/>
      <c r="T1679" s="232"/>
      <c r="AT1679" s="233" t="s">
        <v>247</v>
      </c>
      <c r="AU1679" s="233" t="s">
        <v>83</v>
      </c>
      <c r="AV1679" s="14" t="s">
        <v>83</v>
      </c>
      <c r="AW1679" s="14" t="s">
        <v>37</v>
      </c>
      <c r="AX1679" s="14" t="s">
        <v>76</v>
      </c>
      <c r="AY1679" s="233" t="s">
        <v>236</v>
      </c>
    </row>
    <row r="1680" spans="1:65" s="14" customFormat="1" ht="10.199999999999999">
      <c r="B1680" s="223"/>
      <c r="C1680" s="224"/>
      <c r="D1680" s="209" t="s">
        <v>247</v>
      </c>
      <c r="E1680" s="225" t="s">
        <v>20</v>
      </c>
      <c r="F1680" s="226" t="s">
        <v>1302</v>
      </c>
      <c r="G1680" s="224"/>
      <c r="H1680" s="227">
        <v>10.5</v>
      </c>
      <c r="I1680" s="228"/>
      <c r="J1680" s="224"/>
      <c r="K1680" s="224"/>
      <c r="L1680" s="229"/>
      <c r="M1680" s="230"/>
      <c r="N1680" s="231"/>
      <c r="O1680" s="231"/>
      <c r="P1680" s="231"/>
      <c r="Q1680" s="231"/>
      <c r="R1680" s="231"/>
      <c r="S1680" s="231"/>
      <c r="T1680" s="232"/>
      <c r="AT1680" s="233" t="s">
        <v>247</v>
      </c>
      <c r="AU1680" s="233" t="s">
        <v>83</v>
      </c>
      <c r="AV1680" s="14" t="s">
        <v>83</v>
      </c>
      <c r="AW1680" s="14" t="s">
        <v>37</v>
      </c>
      <c r="AX1680" s="14" t="s">
        <v>76</v>
      </c>
      <c r="AY1680" s="233" t="s">
        <v>236</v>
      </c>
    </row>
    <row r="1681" spans="1:65" s="14" customFormat="1" ht="10.199999999999999">
      <c r="B1681" s="223"/>
      <c r="C1681" s="224"/>
      <c r="D1681" s="209" t="s">
        <v>247</v>
      </c>
      <c r="E1681" s="225" t="s">
        <v>20</v>
      </c>
      <c r="F1681" s="226" t="s">
        <v>1471</v>
      </c>
      <c r="G1681" s="224"/>
      <c r="H1681" s="227">
        <v>28.9</v>
      </c>
      <c r="I1681" s="228"/>
      <c r="J1681" s="224"/>
      <c r="K1681" s="224"/>
      <c r="L1681" s="229"/>
      <c r="M1681" s="230"/>
      <c r="N1681" s="231"/>
      <c r="O1681" s="231"/>
      <c r="P1681" s="231"/>
      <c r="Q1681" s="231"/>
      <c r="R1681" s="231"/>
      <c r="S1681" s="231"/>
      <c r="T1681" s="232"/>
      <c r="AT1681" s="233" t="s">
        <v>247</v>
      </c>
      <c r="AU1681" s="233" t="s">
        <v>83</v>
      </c>
      <c r="AV1681" s="14" t="s">
        <v>83</v>
      </c>
      <c r="AW1681" s="14" t="s">
        <v>37</v>
      </c>
      <c r="AX1681" s="14" t="s">
        <v>76</v>
      </c>
      <c r="AY1681" s="233" t="s">
        <v>236</v>
      </c>
    </row>
    <row r="1682" spans="1:65" s="15" customFormat="1" ht="10.199999999999999">
      <c r="B1682" s="234"/>
      <c r="C1682" s="235"/>
      <c r="D1682" s="209" t="s">
        <v>247</v>
      </c>
      <c r="E1682" s="236" t="s">
        <v>144</v>
      </c>
      <c r="F1682" s="237" t="s">
        <v>306</v>
      </c>
      <c r="G1682" s="235"/>
      <c r="H1682" s="238">
        <v>51.5</v>
      </c>
      <c r="I1682" s="239"/>
      <c r="J1682" s="235"/>
      <c r="K1682" s="235"/>
      <c r="L1682" s="240"/>
      <c r="M1682" s="241"/>
      <c r="N1682" s="242"/>
      <c r="O1682" s="242"/>
      <c r="P1682" s="242"/>
      <c r="Q1682" s="242"/>
      <c r="R1682" s="242"/>
      <c r="S1682" s="242"/>
      <c r="T1682" s="243"/>
      <c r="AT1682" s="244" t="s">
        <v>247</v>
      </c>
      <c r="AU1682" s="244" t="s">
        <v>83</v>
      </c>
      <c r="AV1682" s="15" t="s">
        <v>254</v>
      </c>
      <c r="AW1682" s="15" t="s">
        <v>37</v>
      </c>
      <c r="AX1682" s="15" t="s">
        <v>76</v>
      </c>
      <c r="AY1682" s="244" t="s">
        <v>236</v>
      </c>
    </row>
    <row r="1683" spans="1:65" s="16" customFormat="1" ht="10.199999999999999">
      <c r="B1683" s="245"/>
      <c r="C1683" s="246"/>
      <c r="D1683" s="209" t="s">
        <v>247</v>
      </c>
      <c r="E1683" s="247" t="s">
        <v>20</v>
      </c>
      <c r="F1683" s="248" t="s">
        <v>309</v>
      </c>
      <c r="G1683" s="246"/>
      <c r="H1683" s="249">
        <v>112.1</v>
      </c>
      <c r="I1683" s="250"/>
      <c r="J1683" s="246"/>
      <c r="K1683" s="246"/>
      <c r="L1683" s="251"/>
      <c r="M1683" s="252"/>
      <c r="N1683" s="253"/>
      <c r="O1683" s="253"/>
      <c r="P1683" s="253"/>
      <c r="Q1683" s="253"/>
      <c r="R1683" s="253"/>
      <c r="S1683" s="253"/>
      <c r="T1683" s="254"/>
      <c r="AT1683" s="255" t="s">
        <v>247</v>
      </c>
      <c r="AU1683" s="255" t="s">
        <v>83</v>
      </c>
      <c r="AV1683" s="16" t="s">
        <v>243</v>
      </c>
      <c r="AW1683" s="16" t="s">
        <v>37</v>
      </c>
      <c r="AX1683" s="16" t="s">
        <v>22</v>
      </c>
      <c r="AY1683" s="255" t="s">
        <v>236</v>
      </c>
    </row>
    <row r="1684" spans="1:65" s="2" customFormat="1" ht="57">
      <c r="A1684" s="36"/>
      <c r="B1684" s="37"/>
      <c r="C1684" s="256" t="s">
        <v>1992</v>
      </c>
      <c r="D1684" s="256" t="s">
        <v>482</v>
      </c>
      <c r="E1684" s="257" t="s">
        <v>1993</v>
      </c>
      <c r="F1684" s="258" t="s">
        <v>1994</v>
      </c>
      <c r="G1684" s="259" t="s">
        <v>328</v>
      </c>
      <c r="H1684" s="260">
        <v>48.53</v>
      </c>
      <c r="I1684" s="261"/>
      <c r="J1684" s="262">
        <f>ROUND(I1684*H1684,2)</f>
        <v>0</v>
      </c>
      <c r="K1684" s="258" t="s">
        <v>20</v>
      </c>
      <c r="L1684" s="263"/>
      <c r="M1684" s="264" t="s">
        <v>20</v>
      </c>
      <c r="N1684" s="265" t="s">
        <v>47</v>
      </c>
      <c r="O1684" s="66"/>
      <c r="P1684" s="205">
        <f>O1684*H1684</f>
        <v>0</v>
      </c>
      <c r="Q1684" s="205">
        <v>2.5000000000000001E-2</v>
      </c>
      <c r="R1684" s="205">
        <f>Q1684*H1684</f>
        <v>1.2132500000000002</v>
      </c>
      <c r="S1684" s="205">
        <v>0</v>
      </c>
      <c r="T1684" s="206">
        <f>S1684*H1684</f>
        <v>0</v>
      </c>
      <c r="U1684" s="36"/>
      <c r="V1684" s="36"/>
      <c r="W1684" s="36"/>
      <c r="X1684" s="36"/>
      <c r="Y1684" s="36"/>
      <c r="Z1684" s="36"/>
      <c r="AA1684" s="36"/>
      <c r="AB1684" s="36"/>
      <c r="AC1684" s="36"/>
      <c r="AD1684" s="36"/>
      <c r="AE1684" s="36"/>
      <c r="AR1684" s="207" t="s">
        <v>455</v>
      </c>
      <c r="AT1684" s="207" t="s">
        <v>482</v>
      </c>
      <c r="AU1684" s="207" t="s">
        <v>83</v>
      </c>
      <c r="AY1684" s="19" t="s">
        <v>236</v>
      </c>
      <c r="BE1684" s="208">
        <f>IF(N1684="základní",J1684,0)</f>
        <v>0</v>
      </c>
      <c r="BF1684" s="208">
        <f>IF(N1684="snížená",J1684,0)</f>
        <v>0</v>
      </c>
      <c r="BG1684" s="208">
        <f>IF(N1684="zákl. přenesená",J1684,0)</f>
        <v>0</v>
      </c>
      <c r="BH1684" s="208">
        <f>IF(N1684="sníž. přenesená",J1684,0)</f>
        <v>0</v>
      </c>
      <c r="BI1684" s="208">
        <f>IF(N1684="nulová",J1684,0)</f>
        <v>0</v>
      </c>
      <c r="BJ1684" s="19" t="s">
        <v>22</v>
      </c>
      <c r="BK1684" s="208">
        <f>ROUND(I1684*H1684,2)</f>
        <v>0</v>
      </c>
      <c r="BL1684" s="19" t="s">
        <v>336</v>
      </c>
      <c r="BM1684" s="207" t="s">
        <v>1995</v>
      </c>
    </row>
    <row r="1685" spans="1:65" s="14" customFormat="1" ht="10.199999999999999">
      <c r="B1685" s="223"/>
      <c r="C1685" s="224"/>
      <c r="D1685" s="209" t="s">
        <v>247</v>
      </c>
      <c r="E1685" s="225" t="s">
        <v>20</v>
      </c>
      <c r="F1685" s="226" t="s">
        <v>138</v>
      </c>
      <c r="G1685" s="224"/>
      <c r="H1685" s="227">
        <v>42.2</v>
      </c>
      <c r="I1685" s="228"/>
      <c r="J1685" s="224"/>
      <c r="K1685" s="224"/>
      <c r="L1685" s="229"/>
      <c r="M1685" s="230"/>
      <c r="N1685" s="231"/>
      <c r="O1685" s="231"/>
      <c r="P1685" s="231"/>
      <c r="Q1685" s="231"/>
      <c r="R1685" s="231"/>
      <c r="S1685" s="231"/>
      <c r="T1685" s="232"/>
      <c r="AT1685" s="233" t="s">
        <v>247</v>
      </c>
      <c r="AU1685" s="233" t="s">
        <v>83</v>
      </c>
      <c r="AV1685" s="14" t="s">
        <v>83</v>
      </c>
      <c r="AW1685" s="14" t="s">
        <v>37</v>
      </c>
      <c r="AX1685" s="14" t="s">
        <v>22</v>
      </c>
      <c r="AY1685" s="233" t="s">
        <v>236</v>
      </c>
    </row>
    <row r="1686" spans="1:65" s="14" customFormat="1" ht="10.199999999999999">
      <c r="B1686" s="223"/>
      <c r="C1686" s="224"/>
      <c r="D1686" s="209" t="s">
        <v>247</v>
      </c>
      <c r="E1686" s="224"/>
      <c r="F1686" s="226" t="s">
        <v>1996</v>
      </c>
      <c r="G1686" s="224"/>
      <c r="H1686" s="227">
        <v>48.53</v>
      </c>
      <c r="I1686" s="228"/>
      <c r="J1686" s="224"/>
      <c r="K1686" s="224"/>
      <c r="L1686" s="229"/>
      <c r="M1686" s="230"/>
      <c r="N1686" s="231"/>
      <c r="O1686" s="231"/>
      <c r="P1686" s="231"/>
      <c r="Q1686" s="231"/>
      <c r="R1686" s="231"/>
      <c r="S1686" s="231"/>
      <c r="T1686" s="232"/>
      <c r="AT1686" s="233" t="s">
        <v>247</v>
      </c>
      <c r="AU1686" s="233" t="s">
        <v>83</v>
      </c>
      <c r="AV1686" s="14" t="s">
        <v>83</v>
      </c>
      <c r="AW1686" s="14" t="s">
        <v>4</v>
      </c>
      <c r="AX1686" s="14" t="s">
        <v>22</v>
      </c>
      <c r="AY1686" s="233" t="s">
        <v>236</v>
      </c>
    </row>
    <row r="1687" spans="1:65" s="2" customFormat="1" ht="57">
      <c r="A1687" s="36"/>
      <c r="B1687" s="37"/>
      <c r="C1687" s="256" t="s">
        <v>1997</v>
      </c>
      <c r="D1687" s="256" t="s">
        <v>482</v>
      </c>
      <c r="E1687" s="257" t="s">
        <v>1998</v>
      </c>
      <c r="F1687" s="258" t="s">
        <v>1999</v>
      </c>
      <c r="G1687" s="259" t="s">
        <v>328</v>
      </c>
      <c r="H1687" s="260">
        <v>7.7050000000000001</v>
      </c>
      <c r="I1687" s="261"/>
      <c r="J1687" s="262">
        <f>ROUND(I1687*H1687,2)</f>
        <v>0</v>
      </c>
      <c r="K1687" s="258" t="s">
        <v>20</v>
      </c>
      <c r="L1687" s="263"/>
      <c r="M1687" s="264" t="s">
        <v>20</v>
      </c>
      <c r="N1687" s="265" t="s">
        <v>47</v>
      </c>
      <c r="O1687" s="66"/>
      <c r="P1687" s="205">
        <f>O1687*H1687</f>
        <v>0</v>
      </c>
      <c r="Q1687" s="205">
        <v>2.5000000000000001E-2</v>
      </c>
      <c r="R1687" s="205">
        <f>Q1687*H1687</f>
        <v>0.19262500000000002</v>
      </c>
      <c r="S1687" s="205">
        <v>0</v>
      </c>
      <c r="T1687" s="206">
        <f>S1687*H1687</f>
        <v>0</v>
      </c>
      <c r="U1687" s="36"/>
      <c r="V1687" s="36"/>
      <c r="W1687" s="36"/>
      <c r="X1687" s="36"/>
      <c r="Y1687" s="36"/>
      <c r="Z1687" s="36"/>
      <c r="AA1687" s="36"/>
      <c r="AB1687" s="36"/>
      <c r="AC1687" s="36"/>
      <c r="AD1687" s="36"/>
      <c r="AE1687" s="36"/>
      <c r="AR1687" s="207" t="s">
        <v>455</v>
      </c>
      <c r="AT1687" s="207" t="s">
        <v>482</v>
      </c>
      <c r="AU1687" s="207" t="s">
        <v>83</v>
      </c>
      <c r="AY1687" s="19" t="s">
        <v>236</v>
      </c>
      <c r="BE1687" s="208">
        <f>IF(N1687="základní",J1687,0)</f>
        <v>0</v>
      </c>
      <c r="BF1687" s="208">
        <f>IF(N1687="snížená",J1687,0)</f>
        <v>0</v>
      </c>
      <c r="BG1687" s="208">
        <f>IF(N1687="zákl. přenesená",J1687,0)</f>
        <v>0</v>
      </c>
      <c r="BH1687" s="208">
        <f>IF(N1687="sníž. přenesená",J1687,0)</f>
        <v>0</v>
      </c>
      <c r="BI1687" s="208">
        <f>IF(N1687="nulová",J1687,0)</f>
        <v>0</v>
      </c>
      <c r="BJ1687" s="19" t="s">
        <v>22</v>
      </c>
      <c r="BK1687" s="208">
        <f>ROUND(I1687*H1687,2)</f>
        <v>0</v>
      </c>
      <c r="BL1687" s="19" t="s">
        <v>336</v>
      </c>
      <c r="BM1687" s="207" t="s">
        <v>2000</v>
      </c>
    </row>
    <row r="1688" spans="1:65" s="14" customFormat="1" ht="10.199999999999999">
      <c r="B1688" s="223"/>
      <c r="C1688" s="224"/>
      <c r="D1688" s="209" t="s">
        <v>247</v>
      </c>
      <c r="E1688" s="225" t="s">
        <v>20</v>
      </c>
      <c r="F1688" s="226" t="s">
        <v>140</v>
      </c>
      <c r="G1688" s="224"/>
      <c r="H1688" s="227">
        <v>6.7</v>
      </c>
      <c r="I1688" s="228"/>
      <c r="J1688" s="224"/>
      <c r="K1688" s="224"/>
      <c r="L1688" s="229"/>
      <c r="M1688" s="230"/>
      <c r="N1688" s="231"/>
      <c r="O1688" s="231"/>
      <c r="P1688" s="231"/>
      <c r="Q1688" s="231"/>
      <c r="R1688" s="231"/>
      <c r="S1688" s="231"/>
      <c r="T1688" s="232"/>
      <c r="AT1688" s="233" t="s">
        <v>247</v>
      </c>
      <c r="AU1688" s="233" t="s">
        <v>83</v>
      </c>
      <c r="AV1688" s="14" t="s">
        <v>83</v>
      </c>
      <c r="AW1688" s="14" t="s">
        <v>37</v>
      </c>
      <c r="AX1688" s="14" t="s">
        <v>22</v>
      </c>
      <c r="AY1688" s="233" t="s">
        <v>236</v>
      </c>
    </row>
    <row r="1689" spans="1:65" s="14" customFormat="1" ht="10.199999999999999">
      <c r="B1689" s="223"/>
      <c r="C1689" s="224"/>
      <c r="D1689" s="209" t="s">
        <v>247</v>
      </c>
      <c r="E1689" s="224"/>
      <c r="F1689" s="226" t="s">
        <v>2001</v>
      </c>
      <c r="G1689" s="224"/>
      <c r="H1689" s="227">
        <v>7.7050000000000001</v>
      </c>
      <c r="I1689" s="228"/>
      <c r="J1689" s="224"/>
      <c r="K1689" s="224"/>
      <c r="L1689" s="229"/>
      <c r="M1689" s="230"/>
      <c r="N1689" s="231"/>
      <c r="O1689" s="231"/>
      <c r="P1689" s="231"/>
      <c r="Q1689" s="231"/>
      <c r="R1689" s="231"/>
      <c r="S1689" s="231"/>
      <c r="T1689" s="232"/>
      <c r="AT1689" s="233" t="s">
        <v>247</v>
      </c>
      <c r="AU1689" s="233" t="s">
        <v>83</v>
      </c>
      <c r="AV1689" s="14" t="s">
        <v>83</v>
      </c>
      <c r="AW1689" s="14" t="s">
        <v>4</v>
      </c>
      <c r="AX1689" s="14" t="s">
        <v>22</v>
      </c>
      <c r="AY1689" s="233" t="s">
        <v>236</v>
      </c>
    </row>
    <row r="1690" spans="1:65" s="2" customFormat="1" ht="45.6">
      <c r="A1690" s="36"/>
      <c r="B1690" s="37"/>
      <c r="C1690" s="256" t="s">
        <v>2002</v>
      </c>
      <c r="D1690" s="256" t="s">
        <v>482</v>
      </c>
      <c r="E1690" s="257" t="s">
        <v>2003</v>
      </c>
      <c r="F1690" s="258" t="s">
        <v>2004</v>
      </c>
      <c r="G1690" s="259" t="s">
        <v>328</v>
      </c>
      <c r="H1690" s="260">
        <v>13.455</v>
      </c>
      <c r="I1690" s="261"/>
      <c r="J1690" s="262">
        <f>ROUND(I1690*H1690,2)</f>
        <v>0</v>
      </c>
      <c r="K1690" s="258" t="s">
        <v>20</v>
      </c>
      <c r="L1690" s="263"/>
      <c r="M1690" s="264" t="s">
        <v>20</v>
      </c>
      <c r="N1690" s="265" t="s">
        <v>47</v>
      </c>
      <c r="O1690" s="66"/>
      <c r="P1690" s="205">
        <f>O1690*H1690</f>
        <v>0</v>
      </c>
      <c r="Q1690" s="205">
        <v>2.5000000000000001E-2</v>
      </c>
      <c r="R1690" s="205">
        <f>Q1690*H1690</f>
        <v>0.33637500000000004</v>
      </c>
      <c r="S1690" s="205">
        <v>0</v>
      </c>
      <c r="T1690" s="206">
        <f>S1690*H1690</f>
        <v>0</v>
      </c>
      <c r="U1690" s="36"/>
      <c r="V1690" s="36"/>
      <c r="W1690" s="36"/>
      <c r="X1690" s="36"/>
      <c r="Y1690" s="36"/>
      <c r="Z1690" s="36"/>
      <c r="AA1690" s="36"/>
      <c r="AB1690" s="36"/>
      <c r="AC1690" s="36"/>
      <c r="AD1690" s="36"/>
      <c r="AE1690" s="36"/>
      <c r="AR1690" s="207" t="s">
        <v>455</v>
      </c>
      <c r="AT1690" s="207" t="s">
        <v>482</v>
      </c>
      <c r="AU1690" s="207" t="s">
        <v>83</v>
      </c>
      <c r="AY1690" s="19" t="s">
        <v>236</v>
      </c>
      <c r="BE1690" s="208">
        <f>IF(N1690="základní",J1690,0)</f>
        <v>0</v>
      </c>
      <c r="BF1690" s="208">
        <f>IF(N1690="snížená",J1690,0)</f>
        <v>0</v>
      </c>
      <c r="BG1690" s="208">
        <f>IF(N1690="zákl. přenesená",J1690,0)</f>
        <v>0</v>
      </c>
      <c r="BH1690" s="208">
        <f>IF(N1690="sníž. přenesená",J1690,0)</f>
        <v>0</v>
      </c>
      <c r="BI1690" s="208">
        <f>IF(N1690="nulová",J1690,0)</f>
        <v>0</v>
      </c>
      <c r="BJ1690" s="19" t="s">
        <v>22</v>
      </c>
      <c r="BK1690" s="208">
        <f>ROUND(I1690*H1690,2)</f>
        <v>0</v>
      </c>
      <c r="BL1690" s="19" t="s">
        <v>336</v>
      </c>
      <c r="BM1690" s="207" t="s">
        <v>2005</v>
      </c>
    </row>
    <row r="1691" spans="1:65" s="14" customFormat="1" ht="10.199999999999999">
      <c r="B1691" s="223"/>
      <c r="C1691" s="224"/>
      <c r="D1691" s="209" t="s">
        <v>247</v>
      </c>
      <c r="E1691" s="225" t="s">
        <v>20</v>
      </c>
      <c r="F1691" s="226" t="s">
        <v>142</v>
      </c>
      <c r="G1691" s="224"/>
      <c r="H1691" s="227">
        <v>11.7</v>
      </c>
      <c r="I1691" s="228"/>
      <c r="J1691" s="224"/>
      <c r="K1691" s="224"/>
      <c r="L1691" s="229"/>
      <c r="M1691" s="230"/>
      <c r="N1691" s="231"/>
      <c r="O1691" s="231"/>
      <c r="P1691" s="231"/>
      <c r="Q1691" s="231"/>
      <c r="R1691" s="231"/>
      <c r="S1691" s="231"/>
      <c r="T1691" s="232"/>
      <c r="AT1691" s="233" t="s">
        <v>247</v>
      </c>
      <c r="AU1691" s="233" t="s">
        <v>83</v>
      </c>
      <c r="AV1691" s="14" t="s">
        <v>83</v>
      </c>
      <c r="AW1691" s="14" t="s">
        <v>37</v>
      </c>
      <c r="AX1691" s="14" t="s">
        <v>22</v>
      </c>
      <c r="AY1691" s="233" t="s">
        <v>236</v>
      </c>
    </row>
    <row r="1692" spans="1:65" s="14" customFormat="1" ht="10.199999999999999">
      <c r="B1692" s="223"/>
      <c r="C1692" s="224"/>
      <c r="D1692" s="209" t="s">
        <v>247</v>
      </c>
      <c r="E1692" s="224"/>
      <c r="F1692" s="226" t="s">
        <v>2006</v>
      </c>
      <c r="G1692" s="224"/>
      <c r="H1692" s="227">
        <v>13.455</v>
      </c>
      <c r="I1692" s="228"/>
      <c r="J1692" s="224"/>
      <c r="K1692" s="224"/>
      <c r="L1692" s="229"/>
      <c r="M1692" s="230"/>
      <c r="N1692" s="231"/>
      <c r="O1692" s="231"/>
      <c r="P1692" s="231"/>
      <c r="Q1692" s="231"/>
      <c r="R1692" s="231"/>
      <c r="S1692" s="231"/>
      <c r="T1692" s="232"/>
      <c r="AT1692" s="233" t="s">
        <v>247</v>
      </c>
      <c r="AU1692" s="233" t="s">
        <v>83</v>
      </c>
      <c r="AV1692" s="14" t="s">
        <v>83</v>
      </c>
      <c r="AW1692" s="14" t="s">
        <v>4</v>
      </c>
      <c r="AX1692" s="14" t="s">
        <v>22</v>
      </c>
      <c r="AY1692" s="233" t="s">
        <v>236</v>
      </c>
    </row>
    <row r="1693" spans="1:65" s="2" customFormat="1" ht="68.400000000000006">
      <c r="A1693" s="36"/>
      <c r="B1693" s="37"/>
      <c r="C1693" s="256" t="s">
        <v>2007</v>
      </c>
      <c r="D1693" s="256" t="s">
        <v>482</v>
      </c>
      <c r="E1693" s="257" t="s">
        <v>2008</v>
      </c>
      <c r="F1693" s="258" t="s">
        <v>2009</v>
      </c>
      <c r="G1693" s="259" t="s">
        <v>328</v>
      </c>
      <c r="H1693" s="260">
        <v>59.225000000000001</v>
      </c>
      <c r="I1693" s="261"/>
      <c r="J1693" s="262">
        <f>ROUND(I1693*H1693,2)</f>
        <v>0</v>
      </c>
      <c r="K1693" s="258" t="s">
        <v>20</v>
      </c>
      <c r="L1693" s="263"/>
      <c r="M1693" s="264" t="s">
        <v>20</v>
      </c>
      <c r="N1693" s="265" t="s">
        <v>47</v>
      </c>
      <c r="O1693" s="66"/>
      <c r="P1693" s="205">
        <f>O1693*H1693</f>
        <v>0</v>
      </c>
      <c r="Q1693" s="205">
        <v>2.5000000000000001E-2</v>
      </c>
      <c r="R1693" s="205">
        <f>Q1693*H1693</f>
        <v>1.4806250000000001</v>
      </c>
      <c r="S1693" s="205">
        <v>0</v>
      </c>
      <c r="T1693" s="206">
        <f>S1693*H1693</f>
        <v>0</v>
      </c>
      <c r="U1693" s="36"/>
      <c r="V1693" s="36"/>
      <c r="W1693" s="36"/>
      <c r="X1693" s="36"/>
      <c r="Y1693" s="36"/>
      <c r="Z1693" s="36"/>
      <c r="AA1693" s="36"/>
      <c r="AB1693" s="36"/>
      <c r="AC1693" s="36"/>
      <c r="AD1693" s="36"/>
      <c r="AE1693" s="36"/>
      <c r="AR1693" s="207" t="s">
        <v>455</v>
      </c>
      <c r="AT1693" s="207" t="s">
        <v>482</v>
      </c>
      <c r="AU1693" s="207" t="s">
        <v>83</v>
      </c>
      <c r="AY1693" s="19" t="s">
        <v>236</v>
      </c>
      <c r="BE1693" s="208">
        <f>IF(N1693="základní",J1693,0)</f>
        <v>0</v>
      </c>
      <c r="BF1693" s="208">
        <f>IF(N1693="snížená",J1693,0)</f>
        <v>0</v>
      </c>
      <c r="BG1693" s="208">
        <f>IF(N1693="zákl. přenesená",J1693,0)</f>
        <v>0</v>
      </c>
      <c r="BH1693" s="208">
        <f>IF(N1693="sníž. přenesená",J1693,0)</f>
        <v>0</v>
      </c>
      <c r="BI1693" s="208">
        <f>IF(N1693="nulová",J1693,0)</f>
        <v>0</v>
      </c>
      <c r="BJ1693" s="19" t="s">
        <v>22</v>
      </c>
      <c r="BK1693" s="208">
        <f>ROUND(I1693*H1693,2)</f>
        <v>0</v>
      </c>
      <c r="BL1693" s="19" t="s">
        <v>336</v>
      </c>
      <c r="BM1693" s="207" t="s">
        <v>2010</v>
      </c>
    </row>
    <row r="1694" spans="1:65" s="14" customFormat="1" ht="10.199999999999999">
      <c r="B1694" s="223"/>
      <c r="C1694" s="224"/>
      <c r="D1694" s="209" t="s">
        <v>247</v>
      </c>
      <c r="E1694" s="225" t="s">
        <v>20</v>
      </c>
      <c r="F1694" s="226" t="s">
        <v>144</v>
      </c>
      <c r="G1694" s="224"/>
      <c r="H1694" s="227">
        <v>51.5</v>
      </c>
      <c r="I1694" s="228"/>
      <c r="J1694" s="224"/>
      <c r="K1694" s="224"/>
      <c r="L1694" s="229"/>
      <c r="M1694" s="230"/>
      <c r="N1694" s="231"/>
      <c r="O1694" s="231"/>
      <c r="P1694" s="231"/>
      <c r="Q1694" s="231"/>
      <c r="R1694" s="231"/>
      <c r="S1694" s="231"/>
      <c r="T1694" s="232"/>
      <c r="AT1694" s="233" t="s">
        <v>247</v>
      </c>
      <c r="AU1694" s="233" t="s">
        <v>83</v>
      </c>
      <c r="AV1694" s="14" t="s">
        <v>83</v>
      </c>
      <c r="AW1694" s="14" t="s">
        <v>37</v>
      </c>
      <c r="AX1694" s="14" t="s">
        <v>22</v>
      </c>
      <c r="AY1694" s="233" t="s">
        <v>236</v>
      </c>
    </row>
    <row r="1695" spans="1:65" s="14" customFormat="1" ht="10.199999999999999">
      <c r="B1695" s="223"/>
      <c r="C1695" s="224"/>
      <c r="D1695" s="209" t="s">
        <v>247</v>
      </c>
      <c r="E1695" s="224"/>
      <c r="F1695" s="226" t="s">
        <v>2011</v>
      </c>
      <c r="G1695" s="224"/>
      <c r="H1695" s="227">
        <v>59.225000000000001</v>
      </c>
      <c r="I1695" s="228"/>
      <c r="J1695" s="224"/>
      <c r="K1695" s="224"/>
      <c r="L1695" s="229"/>
      <c r="M1695" s="230"/>
      <c r="N1695" s="231"/>
      <c r="O1695" s="231"/>
      <c r="P1695" s="231"/>
      <c r="Q1695" s="231"/>
      <c r="R1695" s="231"/>
      <c r="S1695" s="231"/>
      <c r="T1695" s="232"/>
      <c r="AT1695" s="233" t="s">
        <v>247</v>
      </c>
      <c r="AU1695" s="233" t="s">
        <v>83</v>
      </c>
      <c r="AV1695" s="14" t="s">
        <v>83</v>
      </c>
      <c r="AW1695" s="14" t="s">
        <v>4</v>
      </c>
      <c r="AX1695" s="14" t="s">
        <v>22</v>
      </c>
      <c r="AY1695" s="233" t="s">
        <v>236</v>
      </c>
    </row>
    <row r="1696" spans="1:65" s="2" customFormat="1" ht="22.8">
      <c r="A1696" s="36"/>
      <c r="B1696" s="37"/>
      <c r="C1696" s="196" t="s">
        <v>2012</v>
      </c>
      <c r="D1696" s="196" t="s">
        <v>238</v>
      </c>
      <c r="E1696" s="197" t="s">
        <v>2013</v>
      </c>
      <c r="F1696" s="198" t="s">
        <v>2014</v>
      </c>
      <c r="G1696" s="199" t="s">
        <v>328</v>
      </c>
      <c r="H1696" s="200">
        <v>18.7</v>
      </c>
      <c r="I1696" s="201"/>
      <c r="J1696" s="202">
        <f>ROUND(I1696*H1696,2)</f>
        <v>0</v>
      </c>
      <c r="K1696" s="198" t="s">
        <v>242</v>
      </c>
      <c r="L1696" s="41"/>
      <c r="M1696" s="203" t="s">
        <v>20</v>
      </c>
      <c r="N1696" s="204" t="s">
        <v>47</v>
      </c>
      <c r="O1696" s="66"/>
      <c r="P1696" s="205">
        <f>O1696*H1696</f>
        <v>0</v>
      </c>
      <c r="Q1696" s="205">
        <v>0</v>
      </c>
      <c r="R1696" s="205">
        <f>Q1696*H1696</f>
        <v>0</v>
      </c>
      <c r="S1696" s="205">
        <v>0</v>
      </c>
      <c r="T1696" s="206">
        <f>S1696*H1696</f>
        <v>0</v>
      </c>
      <c r="U1696" s="36"/>
      <c r="V1696" s="36"/>
      <c r="W1696" s="36"/>
      <c r="X1696" s="36"/>
      <c r="Y1696" s="36"/>
      <c r="Z1696" s="36"/>
      <c r="AA1696" s="36"/>
      <c r="AB1696" s="36"/>
      <c r="AC1696" s="36"/>
      <c r="AD1696" s="36"/>
      <c r="AE1696" s="36"/>
      <c r="AR1696" s="207" t="s">
        <v>336</v>
      </c>
      <c r="AT1696" s="207" t="s">
        <v>238</v>
      </c>
      <c r="AU1696" s="207" t="s">
        <v>83</v>
      </c>
      <c r="AY1696" s="19" t="s">
        <v>236</v>
      </c>
      <c r="BE1696" s="208">
        <f>IF(N1696="základní",J1696,0)</f>
        <v>0</v>
      </c>
      <c r="BF1696" s="208">
        <f>IF(N1696="snížená",J1696,0)</f>
        <v>0</v>
      </c>
      <c r="BG1696" s="208">
        <f>IF(N1696="zákl. přenesená",J1696,0)</f>
        <v>0</v>
      </c>
      <c r="BH1696" s="208">
        <f>IF(N1696="sníž. přenesená",J1696,0)</f>
        <v>0</v>
      </c>
      <c r="BI1696" s="208">
        <f>IF(N1696="nulová",J1696,0)</f>
        <v>0</v>
      </c>
      <c r="BJ1696" s="19" t="s">
        <v>22</v>
      </c>
      <c r="BK1696" s="208">
        <f>ROUND(I1696*H1696,2)</f>
        <v>0</v>
      </c>
      <c r="BL1696" s="19" t="s">
        <v>336</v>
      </c>
      <c r="BM1696" s="207" t="s">
        <v>2015</v>
      </c>
    </row>
    <row r="1697" spans="1:65" s="2" customFormat="1" ht="28.8">
      <c r="A1697" s="36"/>
      <c r="B1697" s="37"/>
      <c r="C1697" s="38"/>
      <c r="D1697" s="209" t="s">
        <v>245</v>
      </c>
      <c r="E1697" s="38"/>
      <c r="F1697" s="210" t="s">
        <v>2016</v>
      </c>
      <c r="G1697" s="38"/>
      <c r="H1697" s="38"/>
      <c r="I1697" s="118"/>
      <c r="J1697" s="38"/>
      <c r="K1697" s="38"/>
      <c r="L1697" s="41"/>
      <c r="M1697" s="211"/>
      <c r="N1697" s="212"/>
      <c r="O1697" s="66"/>
      <c r="P1697" s="66"/>
      <c r="Q1697" s="66"/>
      <c r="R1697" s="66"/>
      <c r="S1697" s="66"/>
      <c r="T1697" s="67"/>
      <c r="U1697" s="36"/>
      <c r="V1697" s="36"/>
      <c r="W1697" s="36"/>
      <c r="X1697" s="36"/>
      <c r="Y1697" s="36"/>
      <c r="Z1697" s="36"/>
      <c r="AA1697" s="36"/>
      <c r="AB1697" s="36"/>
      <c r="AC1697" s="36"/>
      <c r="AD1697" s="36"/>
      <c r="AE1697" s="36"/>
      <c r="AT1697" s="19" t="s">
        <v>245</v>
      </c>
      <c r="AU1697" s="19" t="s">
        <v>83</v>
      </c>
    </row>
    <row r="1698" spans="1:65" s="14" customFormat="1" ht="10.199999999999999">
      <c r="B1698" s="223"/>
      <c r="C1698" s="224"/>
      <c r="D1698" s="209" t="s">
        <v>247</v>
      </c>
      <c r="E1698" s="225" t="s">
        <v>20</v>
      </c>
      <c r="F1698" s="226" t="s">
        <v>2017</v>
      </c>
      <c r="G1698" s="224"/>
      <c r="H1698" s="227">
        <v>18.7</v>
      </c>
      <c r="I1698" s="228"/>
      <c r="J1698" s="224"/>
      <c r="K1698" s="224"/>
      <c r="L1698" s="229"/>
      <c r="M1698" s="230"/>
      <c r="N1698" s="231"/>
      <c r="O1698" s="231"/>
      <c r="P1698" s="231"/>
      <c r="Q1698" s="231"/>
      <c r="R1698" s="231"/>
      <c r="S1698" s="231"/>
      <c r="T1698" s="232"/>
      <c r="AT1698" s="233" t="s">
        <v>247</v>
      </c>
      <c r="AU1698" s="233" t="s">
        <v>83</v>
      </c>
      <c r="AV1698" s="14" t="s">
        <v>83</v>
      </c>
      <c r="AW1698" s="14" t="s">
        <v>37</v>
      </c>
      <c r="AX1698" s="14" t="s">
        <v>22</v>
      </c>
      <c r="AY1698" s="233" t="s">
        <v>236</v>
      </c>
    </row>
    <row r="1699" spans="1:65" s="2" customFormat="1" ht="11.4">
      <c r="A1699" s="36"/>
      <c r="B1699" s="37"/>
      <c r="C1699" s="196" t="s">
        <v>2018</v>
      </c>
      <c r="D1699" s="196" t="s">
        <v>238</v>
      </c>
      <c r="E1699" s="197" t="s">
        <v>2019</v>
      </c>
      <c r="F1699" s="198" t="s">
        <v>2020</v>
      </c>
      <c r="G1699" s="199" t="s">
        <v>328</v>
      </c>
      <c r="H1699" s="200">
        <v>112.1</v>
      </c>
      <c r="I1699" s="201"/>
      <c r="J1699" s="202">
        <f>ROUND(I1699*H1699,2)</f>
        <v>0</v>
      </c>
      <c r="K1699" s="198" t="s">
        <v>20</v>
      </c>
      <c r="L1699" s="41"/>
      <c r="M1699" s="203" t="s">
        <v>20</v>
      </c>
      <c r="N1699" s="204" t="s">
        <v>47</v>
      </c>
      <c r="O1699" s="66"/>
      <c r="P1699" s="205">
        <f>O1699*H1699</f>
        <v>0</v>
      </c>
      <c r="Q1699" s="205">
        <v>0</v>
      </c>
      <c r="R1699" s="205">
        <f>Q1699*H1699</f>
        <v>0</v>
      </c>
      <c r="S1699" s="205">
        <v>0</v>
      </c>
      <c r="T1699" s="206">
        <f>S1699*H1699</f>
        <v>0</v>
      </c>
      <c r="U1699" s="36"/>
      <c r="V1699" s="36"/>
      <c r="W1699" s="36"/>
      <c r="X1699" s="36"/>
      <c r="Y1699" s="36"/>
      <c r="Z1699" s="36"/>
      <c r="AA1699" s="36"/>
      <c r="AB1699" s="36"/>
      <c r="AC1699" s="36"/>
      <c r="AD1699" s="36"/>
      <c r="AE1699" s="36"/>
      <c r="AR1699" s="207" t="s">
        <v>336</v>
      </c>
      <c r="AT1699" s="207" t="s">
        <v>238</v>
      </c>
      <c r="AU1699" s="207" t="s">
        <v>83</v>
      </c>
      <c r="AY1699" s="19" t="s">
        <v>236</v>
      </c>
      <c r="BE1699" s="208">
        <f>IF(N1699="základní",J1699,0)</f>
        <v>0</v>
      </c>
      <c r="BF1699" s="208">
        <f>IF(N1699="snížená",J1699,0)</f>
        <v>0</v>
      </c>
      <c r="BG1699" s="208">
        <f>IF(N1699="zákl. přenesená",J1699,0)</f>
        <v>0</v>
      </c>
      <c r="BH1699" s="208">
        <f>IF(N1699="sníž. přenesená",J1699,0)</f>
        <v>0</v>
      </c>
      <c r="BI1699" s="208">
        <f>IF(N1699="nulová",J1699,0)</f>
        <v>0</v>
      </c>
      <c r="BJ1699" s="19" t="s">
        <v>22</v>
      </c>
      <c r="BK1699" s="208">
        <f>ROUND(I1699*H1699,2)</f>
        <v>0</v>
      </c>
      <c r="BL1699" s="19" t="s">
        <v>336</v>
      </c>
      <c r="BM1699" s="207" t="s">
        <v>2021</v>
      </c>
    </row>
    <row r="1700" spans="1:65" s="2" customFormat="1" ht="11.4">
      <c r="A1700" s="36"/>
      <c r="B1700" s="37"/>
      <c r="C1700" s="196" t="s">
        <v>2022</v>
      </c>
      <c r="D1700" s="196" t="s">
        <v>238</v>
      </c>
      <c r="E1700" s="197" t="s">
        <v>2023</v>
      </c>
      <c r="F1700" s="198" t="s">
        <v>2024</v>
      </c>
      <c r="G1700" s="199" t="s">
        <v>328</v>
      </c>
      <c r="H1700" s="200">
        <v>112.1</v>
      </c>
      <c r="I1700" s="201"/>
      <c r="J1700" s="202">
        <f>ROUND(I1700*H1700,2)</f>
        <v>0</v>
      </c>
      <c r="K1700" s="198" t="s">
        <v>242</v>
      </c>
      <c r="L1700" s="41"/>
      <c r="M1700" s="203" t="s">
        <v>20</v>
      </c>
      <c r="N1700" s="204" t="s">
        <v>47</v>
      </c>
      <c r="O1700" s="66"/>
      <c r="P1700" s="205">
        <f>O1700*H1700</f>
        <v>0</v>
      </c>
      <c r="Q1700" s="205">
        <v>2.9999999999999997E-4</v>
      </c>
      <c r="R1700" s="205">
        <f>Q1700*H1700</f>
        <v>3.3629999999999993E-2</v>
      </c>
      <c r="S1700" s="205">
        <v>0</v>
      </c>
      <c r="T1700" s="206">
        <f>S1700*H1700</f>
        <v>0</v>
      </c>
      <c r="U1700" s="36"/>
      <c r="V1700" s="36"/>
      <c r="W1700" s="36"/>
      <c r="X1700" s="36"/>
      <c r="Y1700" s="36"/>
      <c r="Z1700" s="36"/>
      <c r="AA1700" s="36"/>
      <c r="AB1700" s="36"/>
      <c r="AC1700" s="36"/>
      <c r="AD1700" s="36"/>
      <c r="AE1700" s="36"/>
      <c r="AR1700" s="207" t="s">
        <v>336</v>
      </c>
      <c r="AT1700" s="207" t="s">
        <v>238</v>
      </c>
      <c r="AU1700" s="207" t="s">
        <v>83</v>
      </c>
      <c r="AY1700" s="19" t="s">
        <v>236</v>
      </c>
      <c r="BE1700" s="208">
        <f>IF(N1700="základní",J1700,0)</f>
        <v>0</v>
      </c>
      <c r="BF1700" s="208">
        <f>IF(N1700="snížená",J1700,0)</f>
        <v>0</v>
      </c>
      <c r="BG1700" s="208">
        <f>IF(N1700="zákl. přenesená",J1700,0)</f>
        <v>0</v>
      </c>
      <c r="BH1700" s="208">
        <f>IF(N1700="sníž. přenesená",J1700,0)</f>
        <v>0</v>
      </c>
      <c r="BI1700" s="208">
        <f>IF(N1700="nulová",J1700,0)</f>
        <v>0</v>
      </c>
      <c r="BJ1700" s="19" t="s">
        <v>22</v>
      </c>
      <c r="BK1700" s="208">
        <f>ROUND(I1700*H1700,2)</f>
        <v>0</v>
      </c>
      <c r="BL1700" s="19" t="s">
        <v>336</v>
      </c>
      <c r="BM1700" s="207" t="s">
        <v>2025</v>
      </c>
    </row>
    <row r="1701" spans="1:65" s="2" customFormat="1" ht="48">
      <c r="A1701" s="36"/>
      <c r="B1701" s="37"/>
      <c r="C1701" s="38"/>
      <c r="D1701" s="209" t="s">
        <v>245</v>
      </c>
      <c r="E1701" s="38"/>
      <c r="F1701" s="210" t="s">
        <v>2026</v>
      </c>
      <c r="G1701" s="38"/>
      <c r="H1701" s="38"/>
      <c r="I1701" s="118"/>
      <c r="J1701" s="38"/>
      <c r="K1701" s="38"/>
      <c r="L1701" s="41"/>
      <c r="M1701" s="211"/>
      <c r="N1701" s="212"/>
      <c r="O1701" s="66"/>
      <c r="P1701" s="66"/>
      <c r="Q1701" s="66"/>
      <c r="R1701" s="66"/>
      <c r="S1701" s="66"/>
      <c r="T1701" s="67"/>
      <c r="U1701" s="36"/>
      <c r="V1701" s="36"/>
      <c r="W1701" s="36"/>
      <c r="X1701" s="36"/>
      <c r="Y1701" s="36"/>
      <c r="Z1701" s="36"/>
      <c r="AA1701" s="36"/>
      <c r="AB1701" s="36"/>
      <c r="AC1701" s="36"/>
      <c r="AD1701" s="36"/>
      <c r="AE1701" s="36"/>
      <c r="AT1701" s="19" t="s">
        <v>245</v>
      </c>
      <c r="AU1701" s="19" t="s">
        <v>83</v>
      </c>
    </row>
    <row r="1702" spans="1:65" s="14" customFormat="1" ht="10.199999999999999">
      <c r="B1702" s="223"/>
      <c r="C1702" s="224"/>
      <c r="D1702" s="209" t="s">
        <v>247</v>
      </c>
      <c r="E1702" s="225" t="s">
        <v>20</v>
      </c>
      <c r="F1702" s="226" t="s">
        <v>138</v>
      </c>
      <c r="G1702" s="224"/>
      <c r="H1702" s="227">
        <v>42.2</v>
      </c>
      <c r="I1702" s="228"/>
      <c r="J1702" s="224"/>
      <c r="K1702" s="224"/>
      <c r="L1702" s="229"/>
      <c r="M1702" s="230"/>
      <c r="N1702" s="231"/>
      <c r="O1702" s="231"/>
      <c r="P1702" s="231"/>
      <c r="Q1702" s="231"/>
      <c r="R1702" s="231"/>
      <c r="S1702" s="231"/>
      <c r="T1702" s="232"/>
      <c r="AT1702" s="233" t="s">
        <v>247</v>
      </c>
      <c r="AU1702" s="233" t="s">
        <v>83</v>
      </c>
      <c r="AV1702" s="14" t="s">
        <v>83</v>
      </c>
      <c r="AW1702" s="14" t="s">
        <v>37</v>
      </c>
      <c r="AX1702" s="14" t="s">
        <v>76</v>
      </c>
      <c r="AY1702" s="233" t="s">
        <v>236</v>
      </c>
    </row>
    <row r="1703" spans="1:65" s="14" customFormat="1" ht="10.199999999999999">
      <c r="B1703" s="223"/>
      <c r="C1703" s="224"/>
      <c r="D1703" s="209" t="s">
        <v>247</v>
      </c>
      <c r="E1703" s="225" t="s">
        <v>20</v>
      </c>
      <c r="F1703" s="226" t="s">
        <v>140</v>
      </c>
      <c r="G1703" s="224"/>
      <c r="H1703" s="227">
        <v>6.7</v>
      </c>
      <c r="I1703" s="228"/>
      <c r="J1703" s="224"/>
      <c r="K1703" s="224"/>
      <c r="L1703" s="229"/>
      <c r="M1703" s="230"/>
      <c r="N1703" s="231"/>
      <c r="O1703" s="231"/>
      <c r="P1703" s="231"/>
      <c r="Q1703" s="231"/>
      <c r="R1703" s="231"/>
      <c r="S1703" s="231"/>
      <c r="T1703" s="232"/>
      <c r="AT1703" s="233" t="s">
        <v>247</v>
      </c>
      <c r="AU1703" s="233" t="s">
        <v>83</v>
      </c>
      <c r="AV1703" s="14" t="s">
        <v>83</v>
      </c>
      <c r="AW1703" s="14" t="s">
        <v>37</v>
      </c>
      <c r="AX1703" s="14" t="s">
        <v>76</v>
      </c>
      <c r="AY1703" s="233" t="s">
        <v>236</v>
      </c>
    </row>
    <row r="1704" spans="1:65" s="14" customFormat="1" ht="10.199999999999999">
      <c r="B1704" s="223"/>
      <c r="C1704" s="224"/>
      <c r="D1704" s="209" t="s">
        <v>247</v>
      </c>
      <c r="E1704" s="225" t="s">
        <v>20</v>
      </c>
      <c r="F1704" s="226" t="s">
        <v>142</v>
      </c>
      <c r="G1704" s="224"/>
      <c r="H1704" s="227">
        <v>11.7</v>
      </c>
      <c r="I1704" s="228"/>
      <c r="J1704" s="224"/>
      <c r="K1704" s="224"/>
      <c r="L1704" s="229"/>
      <c r="M1704" s="230"/>
      <c r="N1704" s="231"/>
      <c r="O1704" s="231"/>
      <c r="P1704" s="231"/>
      <c r="Q1704" s="231"/>
      <c r="R1704" s="231"/>
      <c r="S1704" s="231"/>
      <c r="T1704" s="232"/>
      <c r="AT1704" s="233" t="s">
        <v>247</v>
      </c>
      <c r="AU1704" s="233" t="s">
        <v>83</v>
      </c>
      <c r="AV1704" s="14" t="s">
        <v>83</v>
      </c>
      <c r="AW1704" s="14" t="s">
        <v>37</v>
      </c>
      <c r="AX1704" s="14" t="s">
        <v>76</v>
      </c>
      <c r="AY1704" s="233" t="s">
        <v>236</v>
      </c>
    </row>
    <row r="1705" spans="1:65" s="14" customFormat="1" ht="10.199999999999999">
      <c r="B1705" s="223"/>
      <c r="C1705" s="224"/>
      <c r="D1705" s="209" t="s">
        <v>247</v>
      </c>
      <c r="E1705" s="225" t="s">
        <v>20</v>
      </c>
      <c r="F1705" s="226" t="s">
        <v>144</v>
      </c>
      <c r="G1705" s="224"/>
      <c r="H1705" s="227">
        <v>51.5</v>
      </c>
      <c r="I1705" s="228"/>
      <c r="J1705" s="224"/>
      <c r="K1705" s="224"/>
      <c r="L1705" s="229"/>
      <c r="M1705" s="230"/>
      <c r="N1705" s="231"/>
      <c r="O1705" s="231"/>
      <c r="P1705" s="231"/>
      <c r="Q1705" s="231"/>
      <c r="R1705" s="231"/>
      <c r="S1705" s="231"/>
      <c r="T1705" s="232"/>
      <c r="AT1705" s="233" t="s">
        <v>247</v>
      </c>
      <c r="AU1705" s="233" t="s">
        <v>83</v>
      </c>
      <c r="AV1705" s="14" t="s">
        <v>83</v>
      </c>
      <c r="AW1705" s="14" t="s">
        <v>37</v>
      </c>
      <c r="AX1705" s="14" t="s">
        <v>76</v>
      </c>
      <c r="AY1705" s="233" t="s">
        <v>236</v>
      </c>
    </row>
    <row r="1706" spans="1:65" s="16" customFormat="1" ht="10.199999999999999">
      <c r="B1706" s="245"/>
      <c r="C1706" s="246"/>
      <c r="D1706" s="209" t="s">
        <v>247</v>
      </c>
      <c r="E1706" s="247" t="s">
        <v>20</v>
      </c>
      <c r="F1706" s="248" t="s">
        <v>309</v>
      </c>
      <c r="G1706" s="246"/>
      <c r="H1706" s="249">
        <v>112.1</v>
      </c>
      <c r="I1706" s="250"/>
      <c r="J1706" s="246"/>
      <c r="K1706" s="246"/>
      <c r="L1706" s="251"/>
      <c r="M1706" s="252"/>
      <c r="N1706" s="253"/>
      <c r="O1706" s="253"/>
      <c r="P1706" s="253"/>
      <c r="Q1706" s="253"/>
      <c r="R1706" s="253"/>
      <c r="S1706" s="253"/>
      <c r="T1706" s="254"/>
      <c r="AT1706" s="255" t="s">
        <v>247</v>
      </c>
      <c r="AU1706" s="255" t="s">
        <v>83</v>
      </c>
      <c r="AV1706" s="16" t="s">
        <v>243</v>
      </c>
      <c r="AW1706" s="16" t="s">
        <v>37</v>
      </c>
      <c r="AX1706" s="16" t="s">
        <v>22</v>
      </c>
      <c r="AY1706" s="255" t="s">
        <v>236</v>
      </c>
    </row>
    <row r="1707" spans="1:65" s="2" customFormat="1" ht="11.4">
      <c r="A1707" s="36"/>
      <c r="B1707" s="37"/>
      <c r="C1707" s="196" t="s">
        <v>2027</v>
      </c>
      <c r="D1707" s="196" t="s">
        <v>238</v>
      </c>
      <c r="E1707" s="197" t="s">
        <v>2028</v>
      </c>
      <c r="F1707" s="198" t="s">
        <v>2029</v>
      </c>
      <c r="G1707" s="199" t="s">
        <v>463</v>
      </c>
      <c r="H1707" s="200">
        <v>200</v>
      </c>
      <c r="I1707" s="201"/>
      <c r="J1707" s="202">
        <f>ROUND(I1707*H1707,2)</f>
        <v>0</v>
      </c>
      <c r="K1707" s="198" t="s">
        <v>242</v>
      </c>
      <c r="L1707" s="41"/>
      <c r="M1707" s="203" t="s">
        <v>20</v>
      </c>
      <c r="N1707" s="204" t="s">
        <v>47</v>
      </c>
      <c r="O1707" s="66"/>
      <c r="P1707" s="205">
        <f>O1707*H1707</f>
        <v>0</v>
      </c>
      <c r="Q1707" s="205">
        <v>3.0000000000000001E-5</v>
      </c>
      <c r="R1707" s="205">
        <f>Q1707*H1707</f>
        <v>6.0000000000000001E-3</v>
      </c>
      <c r="S1707" s="205">
        <v>0</v>
      </c>
      <c r="T1707" s="206">
        <f>S1707*H1707</f>
        <v>0</v>
      </c>
      <c r="U1707" s="36"/>
      <c r="V1707" s="36"/>
      <c r="W1707" s="36"/>
      <c r="X1707" s="36"/>
      <c r="Y1707" s="36"/>
      <c r="Z1707" s="36"/>
      <c r="AA1707" s="36"/>
      <c r="AB1707" s="36"/>
      <c r="AC1707" s="36"/>
      <c r="AD1707" s="36"/>
      <c r="AE1707" s="36"/>
      <c r="AR1707" s="207" t="s">
        <v>336</v>
      </c>
      <c r="AT1707" s="207" t="s">
        <v>238</v>
      </c>
      <c r="AU1707" s="207" t="s">
        <v>83</v>
      </c>
      <c r="AY1707" s="19" t="s">
        <v>236</v>
      </c>
      <c r="BE1707" s="208">
        <f>IF(N1707="základní",J1707,0)</f>
        <v>0</v>
      </c>
      <c r="BF1707" s="208">
        <f>IF(N1707="snížená",J1707,0)</f>
        <v>0</v>
      </c>
      <c r="BG1707" s="208">
        <f>IF(N1707="zákl. přenesená",J1707,0)</f>
        <v>0</v>
      </c>
      <c r="BH1707" s="208">
        <f>IF(N1707="sníž. přenesená",J1707,0)</f>
        <v>0</v>
      </c>
      <c r="BI1707" s="208">
        <f>IF(N1707="nulová",J1707,0)</f>
        <v>0</v>
      </c>
      <c r="BJ1707" s="19" t="s">
        <v>22</v>
      </c>
      <c r="BK1707" s="208">
        <f>ROUND(I1707*H1707,2)</f>
        <v>0</v>
      </c>
      <c r="BL1707" s="19" t="s">
        <v>336</v>
      </c>
      <c r="BM1707" s="207" t="s">
        <v>2030</v>
      </c>
    </row>
    <row r="1708" spans="1:65" s="2" customFormat="1" ht="57.6">
      <c r="A1708" s="36"/>
      <c r="B1708" s="37"/>
      <c r="C1708" s="38"/>
      <c r="D1708" s="209" t="s">
        <v>245</v>
      </c>
      <c r="E1708" s="38"/>
      <c r="F1708" s="210" t="s">
        <v>2031</v>
      </c>
      <c r="G1708" s="38"/>
      <c r="H1708" s="38"/>
      <c r="I1708" s="118"/>
      <c r="J1708" s="38"/>
      <c r="K1708" s="38"/>
      <c r="L1708" s="41"/>
      <c r="M1708" s="211"/>
      <c r="N1708" s="212"/>
      <c r="O1708" s="66"/>
      <c r="P1708" s="66"/>
      <c r="Q1708" s="66"/>
      <c r="R1708" s="66"/>
      <c r="S1708" s="66"/>
      <c r="T1708" s="67"/>
      <c r="U1708" s="36"/>
      <c r="V1708" s="36"/>
      <c r="W1708" s="36"/>
      <c r="X1708" s="36"/>
      <c r="Y1708" s="36"/>
      <c r="Z1708" s="36"/>
      <c r="AA1708" s="36"/>
      <c r="AB1708" s="36"/>
      <c r="AC1708" s="36"/>
      <c r="AD1708" s="36"/>
      <c r="AE1708" s="36"/>
      <c r="AT1708" s="19" t="s">
        <v>245</v>
      </c>
      <c r="AU1708" s="19" t="s">
        <v>83</v>
      </c>
    </row>
    <row r="1709" spans="1:65" s="2" customFormat="1" ht="22.8">
      <c r="A1709" s="36"/>
      <c r="B1709" s="37"/>
      <c r="C1709" s="196" t="s">
        <v>2032</v>
      </c>
      <c r="D1709" s="196" t="s">
        <v>238</v>
      </c>
      <c r="E1709" s="197" t="s">
        <v>2033</v>
      </c>
      <c r="F1709" s="198" t="s">
        <v>2034</v>
      </c>
      <c r="G1709" s="199" t="s">
        <v>463</v>
      </c>
      <c r="H1709" s="200">
        <v>68</v>
      </c>
      <c r="I1709" s="201"/>
      <c r="J1709" s="202">
        <f>ROUND(I1709*H1709,2)</f>
        <v>0</v>
      </c>
      <c r="K1709" s="198" t="s">
        <v>242</v>
      </c>
      <c r="L1709" s="41"/>
      <c r="M1709" s="203" t="s">
        <v>20</v>
      </c>
      <c r="N1709" s="204" t="s">
        <v>47</v>
      </c>
      <c r="O1709" s="66"/>
      <c r="P1709" s="205">
        <f>O1709*H1709</f>
        <v>0</v>
      </c>
      <c r="Q1709" s="205">
        <v>2.0000000000000001E-4</v>
      </c>
      <c r="R1709" s="205">
        <f>Q1709*H1709</f>
        <v>1.3600000000000001E-2</v>
      </c>
      <c r="S1709" s="205">
        <v>0</v>
      </c>
      <c r="T1709" s="206">
        <f>S1709*H1709</f>
        <v>0</v>
      </c>
      <c r="U1709" s="36"/>
      <c r="V1709" s="36"/>
      <c r="W1709" s="36"/>
      <c r="X1709" s="36"/>
      <c r="Y1709" s="36"/>
      <c r="Z1709" s="36"/>
      <c r="AA1709" s="36"/>
      <c r="AB1709" s="36"/>
      <c r="AC1709" s="36"/>
      <c r="AD1709" s="36"/>
      <c r="AE1709" s="36"/>
      <c r="AR1709" s="207" t="s">
        <v>336</v>
      </c>
      <c r="AT1709" s="207" t="s">
        <v>238</v>
      </c>
      <c r="AU1709" s="207" t="s">
        <v>83</v>
      </c>
      <c r="AY1709" s="19" t="s">
        <v>236</v>
      </c>
      <c r="BE1709" s="208">
        <f>IF(N1709="základní",J1709,0)</f>
        <v>0</v>
      </c>
      <c r="BF1709" s="208">
        <f>IF(N1709="snížená",J1709,0)</f>
        <v>0</v>
      </c>
      <c r="BG1709" s="208">
        <f>IF(N1709="zákl. přenesená",J1709,0)</f>
        <v>0</v>
      </c>
      <c r="BH1709" s="208">
        <f>IF(N1709="sníž. přenesená",J1709,0)</f>
        <v>0</v>
      </c>
      <c r="BI1709" s="208">
        <f>IF(N1709="nulová",J1709,0)</f>
        <v>0</v>
      </c>
      <c r="BJ1709" s="19" t="s">
        <v>22</v>
      </c>
      <c r="BK1709" s="208">
        <f>ROUND(I1709*H1709,2)</f>
        <v>0</v>
      </c>
      <c r="BL1709" s="19" t="s">
        <v>336</v>
      </c>
      <c r="BM1709" s="207" t="s">
        <v>2035</v>
      </c>
    </row>
    <row r="1710" spans="1:65" s="2" customFormat="1" ht="48">
      <c r="A1710" s="36"/>
      <c r="B1710" s="37"/>
      <c r="C1710" s="38"/>
      <c r="D1710" s="209" t="s">
        <v>245</v>
      </c>
      <c r="E1710" s="38"/>
      <c r="F1710" s="210" t="s">
        <v>2026</v>
      </c>
      <c r="G1710" s="38"/>
      <c r="H1710" s="38"/>
      <c r="I1710" s="118"/>
      <c r="J1710" s="38"/>
      <c r="K1710" s="38"/>
      <c r="L1710" s="41"/>
      <c r="M1710" s="211"/>
      <c r="N1710" s="212"/>
      <c r="O1710" s="66"/>
      <c r="P1710" s="66"/>
      <c r="Q1710" s="66"/>
      <c r="R1710" s="66"/>
      <c r="S1710" s="66"/>
      <c r="T1710" s="67"/>
      <c r="U1710" s="36"/>
      <c r="V1710" s="36"/>
      <c r="W1710" s="36"/>
      <c r="X1710" s="36"/>
      <c r="Y1710" s="36"/>
      <c r="Z1710" s="36"/>
      <c r="AA1710" s="36"/>
      <c r="AB1710" s="36"/>
      <c r="AC1710" s="36"/>
      <c r="AD1710" s="36"/>
      <c r="AE1710" s="36"/>
      <c r="AT1710" s="19" t="s">
        <v>245</v>
      </c>
      <c r="AU1710" s="19" t="s">
        <v>83</v>
      </c>
    </row>
    <row r="1711" spans="1:65" s="2" customFormat="1" ht="34.200000000000003">
      <c r="A1711" s="36"/>
      <c r="B1711" s="37"/>
      <c r="C1711" s="256" t="s">
        <v>2036</v>
      </c>
      <c r="D1711" s="256" t="s">
        <v>482</v>
      </c>
      <c r="E1711" s="257" t="s">
        <v>2037</v>
      </c>
      <c r="F1711" s="258" t="s">
        <v>2038</v>
      </c>
      <c r="G1711" s="259" t="s">
        <v>463</v>
      </c>
      <c r="H1711" s="260">
        <v>74.8</v>
      </c>
      <c r="I1711" s="261"/>
      <c r="J1711" s="262">
        <f>ROUND(I1711*H1711,2)</f>
        <v>0</v>
      </c>
      <c r="K1711" s="258" t="s">
        <v>20</v>
      </c>
      <c r="L1711" s="263"/>
      <c r="M1711" s="264" t="s">
        <v>20</v>
      </c>
      <c r="N1711" s="265" t="s">
        <v>47</v>
      </c>
      <c r="O1711" s="66"/>
      <c r="P1711" s="205">
        <f>O1711*H1711</f>
        <v>0</v>
      </c>
      <c r="Q1711" s="205">
        <v>6.0000000000000002E-5</v>
      </c>
      <c r="R1711" s="205">
        <f>Q1711*H1711</f>
        <v>4.4879999999999998E-3</v>
      </c>
      <c r="S1711" s="205">
        <v>0</v>
      </c>
      <c r="T1711" s="206">
        <f>S1711*H1711</f>
        <v>0</v>
      </c>
      <c r="U1711" s="36"/>
      <c r="V1711" s="36"/>
      <c r="W1711" s="36"/>
      <c r="X1711" s="36"/>
      <c r="Y1711" s="36"/>
      <c r="Z1711" s="36"/>
      <c r="AA1711" s="36"/>
      <c r="AB1711" s="36"/>
      <c r="AC1711" s="36"/>
      <c r="AD1711" s="36"/>
      <c r="AE1711" s="36"/>
      <c r="AR1711" s="207" t="s">
        <v>455</v>
      </c>
      <c r="AT1711" s="207" t="s">
        <v>482</v>
      </c>
      <c r="AU1711" s="207" t="s">
        <v>83</v>
      </c>
      <c r="AY1711" s="19" t="s">
        <v>236</v>
      </c>
      <c r="BE1711" s="208">
        <f>IF(N1711="základní",J1711,0)</f>
        <v>0</v>
      </c>
      <c r="BF1711" s="208">
        <f>IF(N1711="snížená",J1711,0)</f>
        <v>0</v>
      </c>
      <c r="BG1711" s="208">
        <f>IF(N1711="zákl. přenesená",J1711,0)</f>
        <v>0</v>
      </c>
      <c r="BH1711" s="208">
        <f>IF(N1711="sníž. přenesená",J1711,0)</f>
        <v>0</v>
      </c>
      <c r="BI1711" s="208">
        <f>IF(N1711="nulová",J1711,0)</f>
        <v>0</v>
      </c>
      <c r="BJ1711" s="19" t="s">
        <v>22</v>
      </c>
      <c r="BK1711" s="208">
        <f>ROUND(I1711*H1711,2)</f>
        <v>0</v>
      </c>
      <c r="BL1711" s="19" t="s">
        <v>336</v>
      </c>
      <c r="BM1711" s="207" t="s">
        <v>2039</v>
      </c>
    </row>
    <row r="1712" spans="1:65" s="14" customFormat="1" ht="10.199999999999999">
      <c r="B1712" s="223"/>
      <c r="C1712" s="224"/>
      <c r="D1712" s="209" t="s">
        <v>247</v>
      </c>
      <c r="E1712" s="224"/>
      <c r="F1712" s="226" t="s">
        <v>2040</v>
      </c>
      <c r="G1712" s="224"/>
      <c r="H1712" s="227">
        <v>74.8</v>
      </c>
      <c r="I1712" s="228"/>
      <c r="J1712" s="224"/>
      <c r="K1712" s="224"/>
      <c r="L1712" s="229"/>
      <c r="M1712" s="230"/>
      <c r="N1712" s="231"/>
      <c r="O1712" s="231"/>
      <c r="P1712" s="231"/>
      <c r="Q1712" s="231"/>
      <c r="R1712" s="231"/>
      <c r="S1712" s="231"/>
      <c r="T1712" s="232"/>
      <c r="AT1712" s="233" t="s">
        <v>247</v>
      </c>
      <c r="AU1712" s="233" t="s">
        <v>83</v>
      </c>
      <c r="AV1712" s="14" t="s">
        <v>83</v>
      </c>
      <c r="AW1712" s="14" t="s">
        <v>4</v>
      </c>
      <c r="AX1712" s="14" t="s">
        <v>22</v>
      </c>
      <c r="AY1712" s="233" t="s">
        <v>236</v>
      </c>
    </row>
    <row r="1713" spans="1:65" s="2" customFormat="1" ht="11.4">
      <c r="A1713" s="36"/>
      <c r="B1713" s="37"/>
      <c r="C1713" s="196" t="s">
        <v>2041</v>
      </c>
      <c r="D1713" s="196" t="s">
        <v>238</v>
      </c>
      <c r="E1713" s="197" t="s">
        <v>2042</v>
      </c>
      <c r="F1713" s="198" t="s">
        <v>2043</v>
      </c>
      <c r="G1713" s="199" t="s">
        <v>290</v>
      </c>
      <c r="H1713" s="200">
        <v>100</v>
      </c>
      <c r="I1713" s="201"/>
      <c r="J1713" s="202">
        <f>ROUND(I1713*H1713,2)</f>
        <v>0</v>
      </c>
      <c r="K1713" s="198" t="s">
        <v>242</v>
      </c>
      <c r="L1713" s="41"/>
      <c r="M1713" s="203" t="s">
        <v>20</v>
      </c>
      <c r="N1713" s="204" t="s">
        <v>47</v>
      </c>
      <c r="O1713" s="66"/>
      <c r="P1713" s="205">
        <f>O1713*H1713</f>
        <v>0</v>
      </c>
      <c r="Q1713" s="205">
        <v>0</v>
      </c>
      <c r="R1713" s="205">
        <f>Q1713*H1713</f>
        <v>0</v>
      </c>
      <c r="S1713" s="205">
        <v>0</v>
      </c>
      <c r="T1713" s="206">
        <f>S1713*H1713</f>
        <v>0</v>
      </c>
      <c r="U1713" s="36"/>
      <c r="V1713" s="36"/>
      <c r="W1713" s="36"/>
      <c r="X1713" s="36"/>
      <c r="Y1713" s="36"/>
      <c r="Z1713" s="36"/>
      <c r="AA1713" s="36"/>
      <c r="AB1713" s="36"/>
      <c r="AC1713" s="36"/>
      <c r="AD1713" s="36"/>
      <c r="AE1713" s="36"/>
      <c r="AR1713" s="207" t="s">
        <v>336</v>
      </c>
      <c r="AT1713" s="207" t="s">
        <v>238</v>
      </c>
      <c r="AU1713" s="207" t="s">
        <v>83</v>
      </c>
      <c r="AY1713" s="19" t="s">
        <v>236</v>
      </c>
      <c r="BE1713" s="208">
        <f>IF(N1713="základní",J1713,0)</f>
        <v>0</v>
      </c>
      <c r="BF1713" s="208">
        <f>IF(N1713="snížená",J1713,0)</f>
        <v>0</v>
      </c>
      <c r="BG1713" s="208">
        <f>IF(N1713="zákl. přenesená",J1713,0)</f>
        <v>0</v>
      </c>
      <c r="BH1713" s="208">
        <f>IF(N1713="sníž. přenesená",J1713,0)</f>
        <v>0</v>
      </c>
      <c r="BI1713" s="208">
        <f>IF(N1713="nulová",J1713,0)</f>
        <v>0</v>
      </c>
      <c r="BJ1713" s="19" t="s">
        <v>22</v>
      </c>
      <c r="BK1713" s="208">
        <f>ROUND(I1713*H1713,2)</f>
        <v>0</v>
      </c>
      <c r="BL1713" s="19" t="s">
        <v>336</v>
      </c>
      <c r="BM1713" s="207" t="s">
        <v>2044</v>
      </c>
    </row>
    <row r="1714" spans="1:65" s="2" customFormat="1" ht="57.6">
      <c r="A1714" s="36"/>
      <c r="B1714" s="37"/>
      <c r="C1714" s="38"/>
      <c r="D1714" s="209" t="s">
        <v>245</v>
      </c>
      <c r="E1714" s="38"/>
      <c r="F1714" s="210" t="s">
        <v>2031</v>
      </c>
      <c r="G1714" s="38"/>
      <c r="H1714" s="38"/>
      <c r="I1714" s="118"/>
      <c r="J1714" s="38"/>
      <c r="K1714" s="38"/>
      <c r="L1714" s="41"/>
      <c r="M1714" s="211"/>
      <c r="N1714" s="212"/>
      <c r="O1714" s="66"/>
      <c r="P1714" s="66"/>
      <c r="Q1714" s="66"/>
      <c r="R1714" s="66"/>
      <c r="S1714" s="66"/>
      <c r="T1714" s="67"/>
      <c r="U1714" s="36"/>
      <c r="V1714" s="36"/>
      <c r="W1714" s="36"/>
      <c r="X1714" s="36"/>
      <c r="Y1714" s="36"/>
      <c r="Z1714" s="36"/>
      <c r="AA1714" s="36"/>
      <c r="AB1714" s="36"/>
      <c r="AC1714" s="36"/>
      <c r="AD1714" s="36"/>
      <c r="AE1714" s="36"/>
      <c r="AT1714" s="19" t="s">
        <v>245</v>
      </c>
      <c r="AU1714" s="19" t="s">
        <v>83</v>
      </c>
    </row>
    <row r="1715" spans="1:65" s="2" customFormat="1" ht="22.8">
      <c r="A1715" s="36"/>
      <c r="B1715" s="37"/>
      <c r="C1715" s="196" t="s">
        <v>2045</v>
      </c>
      <c r="D1715" s="196" t="s">
        <v>238</v>
      </c>
      <c r="E1715" s="197" t="s">
        <v>2046</v>
      </c>
      <c r="F1715" s="198" t="s">
        <v>2047</v>
      </c>
      <c r="G1715" s="199" t="s">
        <v>266</v>
      </c>
      <c r="H1715" s="200">
        <v>4.2889999999999997</v>
      </c>
      <c r="I1715" s="201"/>
      <c r="J1715" s="202">
        <f>ROUND(I1715*H1715,2)</f>
        <v>0</v>
      </c>
      <c r="K1715" s="198" t="s">
        <v>242</v>
      </c>
      <c r="L1715" s="41"/>
      <c r="M1715" s="203" t="s">
        <v>20</v>
      </c>
      <c r="N1715" s="204" t="s">
        <v>47</v>
      </c>
      <c r="O1715" s="66"/>
      <c r="P1715" s="205">
        <f>O1715*H1715</f>
        <v>0</v>
      </c>
      <c r="Q1715" s="205">
        <v>0</v>
      </c>
      <c r="R1715" s="205">
        <f>Q1715*H1715</f>
        <v>0</v>
      </c>
      <c r="S1715" s="205">
        <v>0</v>
      </c>
      <c r="T1715" s="206">
        <f>S1715*H1715</f>
        <v>0</v>
      </c>
      <c r="U1715" s="36"/>
      <c r="V1715" s="36"/>
      <c r="W1715" s="36"/>
      <c r="X1715" s="36"/>
      <c r="Y1715" s="36"/>
      <c r="Z1715" s="36"/>
      <c r="AA1715" s="36"/>
      <c r="AB1715" s="36"/>
      <c r="AC1715" s="36"/>
      <c r="AD1715" s="36"/>
      <c r="AE1715" s="36"/>
      <c r="AR1715" s="207" t="s">
        <v>336</v>
      </c>
      <c r="AT1715" s="207" t="s">
        <v>238</v>
      </c>
      <c r="AU1715" s="207" t="s">
        <v>83</v>
      </c>
      <c r="AY1715" s="19" t="s">
        <v>236</v>
      </c>
      <c r="BE1715" s="208">
        <f>IF(N1715="základní",J1715,0)</f>
        <v>0</v>
      </c>
      <c r="BF1715" s="208">
        <f>IF(N1715="snížená",J1715,0)</f>
        <v>0</v>
      </c>
      <c r="BG1715" s="208">
        <f>IF(N1715="zákl. přenesená",J1715,0)</f>
        <v>0</v>
      </c>
      <c r="BH1715" s="208">
        <f>IF(N1715="sníž. přenesená",J1715,0)</f>
        <v>0</v>
      </c>
      <c r="BI1715" s="208">
        <f>IF(N1715="nulová",J1715,0)</f>
        <v>0</v>
      </c>
      <c r="BJ1715" s="19" t="s">
        <v>22</v>
      </c>
      <c r="BK1715" s="208">
        <f>ROUND(I1715*H1715,2)</f>
        <v>0</v>
      </c>
      <c r="BL1715" s="19" t="s">
        <v>336</v>
      </c>
      <c r="BM1715" s="207" t="s">
        <v>2048</v>
      </c>
    </row>
    <row r="1716" spans="1:65" s="2" customFormat="1" ht="96">
      <c r="A1716" s="36"/>
      <c r="B1716" s="37"/>
      <c r="C1716" s="38"/>
      <c r="D1716" s="209" t="s">
        <v>245</v>
      </c>
      <c r="E1716" s="38"/>
      <c r="F1716" s="210" t="s">
        <v>1102</v>
      </c>
      <c r="G1716" s="38"/>
      <c r="H1716" s="38"/>
      <c r="I1716" s="118"/>
      <c r="J1716" s="38"/>
      <c r="K1716" s="38"/>
      <c r="L1716" s="41"/>
      <c r="M1716" s="211"/>
      <c r="N1716" s="212"/>
      <c r="O1716" s="66"/>
      <c r="P1716" s="66"/>
      <c r="Q1716" s="66"/>
      <c r="R1716" s="66"/>
      <c r="S1716" s="66"/>
      <c r="T1716" s="67"/>
      <c r="U1716" s="36"/>
      <c r="V1716" s="36"/>
      <c r="W1716" s="36"/>
      <c r="X1716" s="36"/>
      <c r="Y1716" s="36"/>
      <c r="Z1716" s="36"/>
      <c r="AA1716" s="36"/>
      <c r="AB1716" s="36"/>
      <c r="AC1716" s="36"/>
      <c r="AD1716" s="36"/>
      <c r="AE1716" s="36"/>
      <c r="AT1716" s="19" t="s">
        <v>245</v>
      </c>
      <c r="AU1716" s="19" t="s">
        <v>83</v>
      </c>
    </row>
    <row r="1717" spans="1:65" s="12" customFormat="1" ht="13.2">
      <c r="B1717" s="180"/>
      <c r="C1717" s="181"/>
      <c r="D1717" s="182" t="s">
        <v>75</v>
      </c>
      <c r="E1717" s="194" t="s">
        <v>2049</v>
      </c>
      <c r="F1717" s="194" t="s">
        <v>2050</v>
      </c>
      <c r="G1717" s="181"/>
      <c r="H1717" s="181"/>
      <c r="I1717" s="184"/>
      <c r="J1717" s="195">
        <f>BK1717</f>
        <v>0</v>
      </c>
      <c r="K1717" s="181"/>
      <c r="L1717" s="186"/>
      <c r="M1717" s="187"/>
      <c r="N1717" s="188"/>
      <c r="O1717" s="188"/>
      <c r="P1717" s="189">
        <f>SUM(P1718:P1721)</f>
        <v>0</v>
      </c>
      <c r="Q1717" s="188"/>
      <c r="R1717" s="189">
        <f>SUM(R1718:R1721)</f>
        <v>0</v>
      </c>
      <c r="S1717" s="188"/>
      <c r="T1717" s="190">
        <f>SUM(T1718:T1721)</f>
        <v>0.22223000000000001</v>
      </c>
      <c r="AR1717" s="191" t="s">
        <v>83</v>
      </c>
      <c r="AT1717" s="192" t="s">
        <v>75</v>
      </c>
      <c r="AU1717" s="192" t="s">
        <v>22</v>
      </c>
      <c r="AY1717" s="191" t="s">
        <v>236</v>
      </c>
      <c r="BK1717" s="193">
        <f>SUM(BK1718:BK1721)</f>
        <v>0</v>
      </c>
    </row>
    <row r="1718" spans="1:65" s="2" customFormat="1" ht="11.4">
      <c r="A1718" s="36"/>
      <c r="B1718" s="37"/>
      <c r="C1718" s="196" t="s">
        <v>2051</v>
      </c>
      <c r="D1718" s="196" t="s">
        <v>238</v>
      </c>
      <c r="E1718" s="197" t="s">
        <v>2052</v>
      </c>
      <c r="F1718" s="198" t="s">
        <v>2053</v>
      </c>
      <c r="G1718" s="199" t="s">
        <v>328</v>
      </c>
      <c r="H1718" s="200">
        <v>31.3</v>
      </c>
      <c r="I1718" s="201"/>
      <c r="J1718" s="202">
        <f>ROUND(I1718*H1718,2)</f>
        <v>0</v>
      </c>
      <c r="K1718" s="198" t="s">
        <v>242</v>
      </c>
      <c r="L1718" s="41"/>
      <c r="M1718" s="203" t="s">
        <v>20</v>
      </c>
      <c r="N1718" s="204" t="s">
        <v>47</v>
      </c>
      <c r="O1718" s="66"/>
      <c r="P1718" s="205">
        <f>O1718*H1718</f>
        <v>0</v>
      </c>
      <c r="Q1718" s="205">
        <v>0</v>
      </c>
      <c r="R1718" s="205">
        <f>Q1718*H1718</f>
        <v>0</v>
      </c>
      <c r="S1718" s="205">
        <v>7.1000000000000004E-3</v>
      </c>
      <c r="T1718" s="206">
        <f>S1718*H1718</f>
        <v>0.22223000000000001</v>
      </c>
      <c r="U1718" s="36"/>
      <c r="V1718" s="36"/>
      <c r="W1718" s="36"/>
      <c r="X1718" s="36"/>
      <c r="Y1718" s="36"/>
      <c r="Z1718" s="36"/>
      <c r="AA1718" s="36"/>
      <c r="AB1718" s="36"/>
      <c r="AC1718" s="36"/>
      <c r="AD1718" s="36"/>
      <c r="AE1718" s="36"/>
      <c r="AR1718" s="207" t="s">
        <v>336</v>
      </c>
      <c r="AT1718" s="207" t="s">
        <v>238</v>
      </c>
      <c r="AU1718" s="207" t="s">
        <v>83</v>
      </c>
      <c r="AY1718" s="19" t="s">
        <v>236</v>
      </c>
      <c r="BE1718" s="208">
        <f>IF(N1718="základní",J1718,0)</f>
        <v>0</v>
      </c>
      <c r="BF1718" s="208">
        <f>IF(N1718="snížená",J1718,0)</f>
        <v>0</v>
      </c>
      <c r="BG1718" s="208">
        <f>IF(N1718="zákl. přenesená",J1718,0)</f>
        <v>0</v>
      </c>
      <c r="BH1718" s="208">
        <f>IF(N1718="sníž. přenesená",J1718,0)</f>
        <v>0</v>
      </c>
      <c r="BI1718" s="208">
        <f>IF(N1718="nulová",J1718,0)</f>
        <v>0</v>
      </c>
      <c r="BJ1718" s="19" t="s">
        <v>22</v>
      </c>
      <c r="BK1718" s="208">
        <f>ROUND(I1718*H1718,2)</f>
        <v>0</v>
      </c>
      <c r="BL1718" s="19" t="s">
        <v>336</v>
      </c>
      <c r="BM1718" s="207" t="s">
        <v>2054</v>
      </c>
    </row>
    <row r="1719" spans="1:65" s="13" customFormat="1" ht="10.199999999999999">
      <c r="B1719" s="213"/>
      <c r="C1719" s="214"/>
      <c r="D1719" s="209" t="s">
        <v>247</v>
      </c>
      <c r="E1719" s="215" t="s">
        <v>20</v>
      </c>
      <c r="F1719" s="216" t="s">
        <v>307</v>
      </c>
      <c r="G1719" s="214"/>
      <c r="H1719" s="215" t="s">
        <v>20</v>
      </c>
      <c r="I1719" s="217"/>
      <c r="J1719" s="214"/>
      <c r="K1719" s="214"/>
      <c r="L1719" s="218"/>
      <c r="M1719" s="219"/>
      <c r="N1719" s="220"/>
      <c r="O1719" s="220"/>
      <c r="P1719" s="220"/>
      <c r="Q1719" s="220"/>
      <c r="R1719" s="220"/>
      <c r="S1719" s="220"/>
      <c r="T1719" s="221"/>
      <c r="AT1719" s="222" t="s">
        <v>247</v>
      </c>
      <c r="AU1719" s="222" t="s">
        <v>83</v>
      </c>
      <c r="AV1719" s="13" t="s">
        <v>22</v>
      </c>
      <c r="AW1719" s="13" t="s">
        <v>37</v>
      </c>
      <c r="AX1719" s="13" t="s">
        <v>76</v>
      </c>
      <c r="AY1719" s="222" t="s">
        <v>236</v>
      </c>
    </row>
    <row r="1720" spans="1:65" s="14" customFormat="1" ht="10.199999999999999">
      <c r="B1720" s="223"/>
      <c r="C1720" s="224"/>
      <c r="D1720" s="209" t="s">
        <v>247</v>
      </c>
      <c r="E1720" s="225" t="s">
        <v>20</v>
      </c>
      <c r="F1720" s="226" t="s">
        <v>123</v>
      </c>
      <c r="G1720" s="224"/>
      <c r="H1720" s="227">
        <v>31.3</v>
      </c>
      <c r="I1720" s="228"/>
      <c r="J1720" s="224"/>
      <c r="K1720" s="224"/>
      <c r="L1720" s="229"/>
      <c r="M1720" s="230"/>
      <c r="N1720" s="231"/>
      <c r="O1720" s="231"/>
      <c r="P1720" s="231"/>
      <c r="Q1720" s="231"/>
      <c r="R1720" s="231"/>
      <c r="S1720" s="231"/>
      <c r="T1720" s="232"/>
      <c r="AT1720" s="233" t="s">
        <v>247</v>
      </c>
      <c r="AU1720" s="233" t="s">
        <v>83</v>
      </c>
      <c r="AV1720" s="14" t="s">
        <v>83</v>
      </c>
      <c r="AW1720" s="14" t="s">
        <v>37</v>
      </c>
      <c r="AX1720" s="14" t="s">
        <v>76</v>
      </c>
      <c r="AY1720" s="233" t="s">
        <v>236</v>
      </c>
    </row>
    <row r="1721" spans="1:65" s="15" customFormat="1" ht="10.199999999999999">
      <c r="B1721" s="234"/>
      <c r="C1721" s="235"/>
      <c r="D1721" s="209" t="s">
        <v>247</v>
      </c>
      <c r="E1721" s="236" t="s">
        <v>121</v>
      </c>
      <c r="F1721" s="237" t="s">
        <v>306</v>
      </c>
      <c r="G1721" s="235"/>
      <c r="H1721" s="238">
        <v>31.3</v>
      </c>
      <c r="I1721" s="239"/>
      <c r="J1721" s="235"/>
      <c r="K1721" s="235"/>
      <c r="L1721" s="240"/>
      <c r="M1721" s="241"/>
      <c r="N1721" s="242"/>
      <c r="O1721" s="242"/>
      <c r="P1721" s="242"/>
      <c r="Q1721" s="242"/>
      <c r="R1721" s="242"/>
      <c r="S1721" s="242"/>
      <c r="T1721" s="243"/>
      <c r="AT1721" s="244" t="s">
        <v>247</v>
      </c>
      <c r="AU1721" s="244" t="s">
        <v>83</v>
      </c>
      <c r="AV1721" s="15" t="s">
        <v>254</v>
      </c>
      <c r="AW1721" s="15" t="s">
        <v>37</v>
      </c>
      <c r="AX1721" s="15" t="s">
        <v>22</v>
      </c>
      <c r="AY1721" s="244" t="s">
        <v>236</v>
      </c>
    </row>
    <row r="1722" spans="1:65" s="12" customFormat="1" ht="13.2">
      <c r="B1722" s="180"/>
      <c r="C1722" s="181"/>
      <c r="D1722" s="182" t="s">
        <v>75</v>
      </c>
      <c r="E1722" s="194" t="s">
        <v>2055</v>
      </c>
      <c r="F1722" s="194" t="s">
        <v>2056</v>
      </c>
      <c r="G1722" s="181"/>
      <c r="H1722" s="181"/>
      <c r="I1722" s="184"/>
      <c r="J1722" s="195">
        <f>BK1722</f>
        <v>0</v>
      </c>
      <c r="K1722" s="181"/>
      <c r="L1722" s="186"/>
      <c r="M1722" s="187"/>
      <c r="N1722" s="188"/>
      <c r="O1722" s="188"/>
      <c r="P1722" s="189">
        <f>SUM(P1723:P1932)</f>
        <v>0</v>
      </c>
      <c r="Q1722" s="188"/>
      <c r="R1722" s="189">
        <f>SUM(R1723:R1932)</f>
        <v>11.081725393715999</v>
      </c>
      <c r="S1722" s="188"/>
      <c r="T1722" s="190">
        <f>SUM(T1723:T1932)</f>
        <v>2.8996999999999997</v>
      </c>
      <c r="AR1722" s="191" t="s">
        <v>83</v>
      </c>
      <c r="AT1722" s="192" t="s">
        <v>75</v>
      </c>
      <c r="AU1722" s="192" t="s">
        <v>22</v>
      </c>
      <c r="AY1722" s="191" t="s">
        <v>236</v>
      </c>
      <c r="BK1722" s="193">
        <f>SUM(BK1723:BK1932)</f>
        <v>0</v>
      </c>
    </row>
    <row r="1723" spans="1:65" s="2" customFormat="1" ht="11.4">
      <c r="A1723" s="36"/>
      <c r="B1723" s="37"/>
      <c r="C1723" s="196" t="s">
        <v>2057</v>
      </c>
      <c r="D1723" s="196" t="s">
        <v>238</v>
      </c>
      <c r="E1723" s="197" t="s">
        <v>2058</v>
      </c>
      <c r="F1723" s="198" t="s">
        <v>2059</v>
      </c>
      <c r="G1723" s="199" t="s">
        <v>328</v>
      </c>
      <c r="H1723" s="200">
        <v>1367.9179999999999</v>
      </c>
      <c r="I1723" s="201"/>
      <c r="J1723" s="202">
        <f>ROUND(I1723*H1723,2)</f>
        <v>0</v>
      </c>
      <c r="K1723" s="198" t="s">
        <v>242</v>
      </c>
      <c r="L1723" s="41"/>
      <c r="M1723" s="203" t="s">
        <v>20</v>
      </c>
      <c r="N1723" s="204" t="s">
        <v>47</v>
      </c>
      <c r="O1723" s="66"/>
      <c r="P1723" s="205">
        <f>O1723*H1723</f>
        <v>0</v>
      </c>
      <c r="Q1723" s="205">
        <v>0</v>
      </c>
      <c r="R1723" s="205">
        <f>Q1723*H1723</f>
        <v>0</v>
      </c>
      <c r="S1723" s="205">
        <v>0</v>
      </c>
      <c r="T1723" s="206">
        <f>S1723*H1723</f>
        <v>0</v>
      </c>
      <c r="U1723" s="36"/>
      <c r="V1723" s="36"/>
      <c r="W1723" s="36"/>
      <c r="X1723" s="36"/>
      <c r="Y1723" s="36"/>
      <c r="Z1723" s="36"/>
      <c r="AA1723" s="36"/>
      <c r="AB1723" s="36"/>
      <c r="AC1723" s="36"/>
      <c r="AD1723" s="36"/>
      <c r="AE1723" s="36"/>
      <c r="AR1723" s="207" t="s">
        <v>336</v>
      </c>
      <c r="AT1723" s="207" t="s">
        <v>238</v>
      </c>
      <c r="AU1723" s="207" t="s">
        <v>83</v>
      </c>
      <c r="AY1723" s="19" t="s">
        <v>236</v>
      </c>
      <c r="BE1723" s="208">
        <f>IF(N1723="základní",J1723,0)</f>
        <v>0</v>
      </c>
      <c r="BF1723" s="208">
        <f>IF(N1723="snížená",J1723,0)</f>
        <v>0</v>
      </c>
      <c r="BG1723" s="208">
        <f>IF(N1723="zákl. přenesená",J1723,0)</f>
        <v>0</v>
      </c>
      <c r="BH1723" s="208">
        <f>IF(N1723="sníž. přenesená",J1723,0)</f>
        <v>0</v>
      </c>
      <c r="BI1723" s="208">
        <f>IF(N1723="nulová",J1723,0)</f>
        <v>0</v>
      </c>
      <c r="BJ1723" s="19" t="s">
        <v>22</v>
      </c>
      <c r="BK1723" s="208">
        <f>ROUND(I1723*H1723,2)</f>
        <v>0</v>
      </c>
      <c r="BL1723" s="19" t="s">
        <v>336</v>
      </c>
      <c r="BM1723" s="207" t="s">
        <v>2060</v>
      </c>
    </row>
    <row r="1724" spans="1:65" s="2" customFormat="1" ht="57.6">
      <c r="A1724" s="36"/>
      <c r="B1724" s="37"/>
      <c r="C1724" s="38"/>
      <c r="D1724" s="209" t="s">
        <v>245</v>
      </c>
      <c r="E1724" s="38"/>
      <c r="F1724" s="210" t="s">
        <v>2061</v>
      </c>
      <c r="G1724" s="38"/>
      <c r="H1724" s="38"/>
      <c r="I1724" s="118"/>
      <c r="J1724" s="38"/>
      <c r="K1724" s="38"/>
      <c r="L1724" s="41"/>
      <c r="M1724" s="211"/>
      <c r="N1724" s="212"/>
      <c r="O1724" s="66"/>
      <c r="P1724" s="66"/>
      <c r="Q1724" s="66"/>
      <c r="R1724" s="66"/>
      <c r="S1724" s="66"/>
      <c r="T1724" s="67"/>
      <c r="U1724" s="36"/>
      <c r="V1724" s="36"/>
      <c r="W1724" s="36"/>
      <c r="X1724" s="36"/>
      <c r="Y1724" s="36"/>
      <c r="Z1724" s="36"/>
      <c r="AA1724" s="36"/>
      <c r="AB1724" s="36"/>
      <c r="AC1724" s="36"/>
      <c r="AD1724" s="36"/>
      <c r="AE1724" s="36"/>
      <c r="AT1724" s="19" t="s">
        <v>245</v>
      </c>
      <c r="AU1724" s="19" t="s">
        <v>83</v>
      </c>
    </row>
    <row r="1725" spans="1:65" s="14" customFormat="1" ht="10.199999999999999">
      <c r="B1725" s="223"/>
      <c r="C1725" s="224"/>
      <c r="D1725" s="209" t="s">
        <v>247</v>
      </c>
      <c r="E1725" s="225" t="s">
        <v>20</v>
      </c>
      <c r="F1725" s="226" t="s">
        <v>521</v>
      </c>
      <c r="G1725" s="224"/>
      <c r="H1725" s="227">
        <v>10.018000000000001</v>
      </c>
      <c r="I1725" s="228"/>
      <c r="J1725" s="224"/>
      <c r="K1725" s="224"/>
      <c r="L1725" s="229"/>
      <c r="M1725" s="230"/>
      <c r="N1725" s="231"/>
      <c r="O1725" s="231"/>
      <c r="P1725" s="231"/>
      <c r="Q1725" s="231"/>
      <c r="R1725" s="231"/>
      <c r="S1725" s="231"/>
      <c r="T1725" s="232"/>
      <c r="AT1725" s="233" t="s">
        <v>247</v>
      </c>
      <c r="AU1725" s="233" t="s">
        <v>83</v>
      </c>
      <c r="AV1725" s="14" t="s">
        <v>83</v>
      </c>
      <c r="AW1725" s="14" t="s">
        <v>37</v>
      </c>
      <c r="AX1725" s="14" t="s">
        <v>76</v>
      </c>
      <c r="AY1725" s="233" t="s">
        <v>236</v>
      </c>
    </row>
    <row r="1726" spans="1:65" s="14" customFormat="1" ht="10.199999999999999">
      <c r="B1726" s="223"/>
      <c r="C1726" s="224"/>
      <c r="D1726" s="209" t="s">
        <v>247</v>
      </c>
      <c r="E1726" s="225" t="s">
        <v>20</v>
      </c>
      <c r="F1726" s="226" t="s">
        <v>151</v>
      </c>
      <c r="G1726" s="224"/>
      <c r="H1726" s="227">
        <v>366.5</v>
      </c>
      <c r="I1726" s="228"/>
      <c r="J1726" s="224"/>
      <c r="K1726" s="224"/>
      <c r="L1726" s="229"/>
      <c r="M1726" s="230"/>
      <c r="N1726" s="231"/>
      <c r="O1726" s="231"/>
      <c r="P1726" s="231"/>
      <c r="Q1726" s="231"/>
      <c r="R1726" s="231"/>
      <c r="S1726" s="231"/>
      <c r="T1726" s="232"/>
      <c r="AT1726" s="233" t="s">
        <v>247</v>
      </c>
      <c r="AU1726" s="233" t="s">
        <v>83</v>
      </c>
      <c r="AV1726" s="14" t="s">
        <v>83</v>
      </c>
      <c r="AW1726" s="14" t="s">
        <v>37</v>
      </c>
      <c r="AX1726" s="14" t="s">
        <v>76</v>
      </c>
      <c r="AY1726" s="233" t="s">
        <v>236</v>
      </c>
    </row>
    <row r="1727" spans="1:65" s="14" customFormat="1" ht="10.199999999999999">
      <c r="B1727" s="223"/>
      <c r="C1727" s="224"/>
      <c r="D1727" s="209" t="s">
        <v>247</v>
      </c>
      <c r="E1727" s="225" t="s">
        <v>20</v>
      </c>
      <c r="F1727" s="226" t="s">
        <v>156</v>
      </c>
      <c r="G1727" s="224"/>
      <c r="H1727" s="227">
        <v>140.30000000000001</v>
      </c>
      <c r="I1727" s="228"/>
      <c r="J1727" s="224"/>
      <c r="K1727" s="224"/>
      <c r="L1727" s="229"/>
      <c r="M1727" s="230"/>
      <c r="N1727" s="231"/>
      <c r="O1727" s="231"/>
      <c r="P1727" s="231"/>
      <c r="Q1727" s="231"/>
      <c r="R1727" s="231"/>
      <c r="S1727" s="231"/>
      <c r="T1727" s="232"/>
      <c r="AT1727" s="233" t="s">
        <v>247</v>
      </c>
      <c r="AU1727" s="233" t="s">
        <v>83</v>
      </c>
      <c r="AV1727" s="14" t="s">
        <v>83</v>
      </c>
      <c r="AW1727" s="14" t="s">
        <v>37</v>
      </c>
      <c r="AX1727" s="14" t="s">
        <v>76</v>
      </c>
      <c r="AY1727" s="233" t="s">
        <v>236</v>
      </c>
    </row>
    <row r="1728" spans="1:65" s="14" customFormat="1" ht="10.199999999999999">
      <c r="B1728" s="223"/>
      <c r="C1728" s="224"/>
      <c r="D1728" s="209" t="s">
        <v>247</v>
      </c>
      <c r="E1728" s="225" t="s">
        <v>20</v>
      </c>
      <c r="F1728" s="226" t="s">
        <v>161</v>
      </c>
      <c r="G1728" s="224"/>
      <c r="H1728" s="227">
        <v>7.7</v>
      </c>
      <c r="I1728" s="228"/>
      <c r="J1728" s="224"/>
      <c r="K1728" s="224"/>
      <c r="L1728" s="229"/>
      <c r="M1728" s="230"/>
      <c r="N1728" s="231"/>
      <c r="O1728" s="231"/>
      <c r="P1728" s="231"/>
      <c r="Q1728" s="231"/>
      <c r="R1728" s="231"/>
      <c r="S1728" s="231"/>
      <c r="T1728" s="232"/>
      <c r="AT1728" s="233" t="s">
        <v>247</v>
      </c>
      <c r="AU1728" s="233" t="s">
        <v>83</v>
      </c>
      <c r="AV1728" s="14" t="s">
        <v>83</v>
      </c>
      <c r="AW1728" s="14" t="s">
        <v>37</v>
      </c>
      <c r="AX1728" s="14" t="s">
        <v>76</v>
      </c>
      <c r="AY1728" s="233" t="s">
        <v>236</v>
      </c>
    </row>
    <row r="1729" spans="1:65" s="14" customFormat="1" ht="10.199999999999999">
      <c r="B1729" s="223"/>
      <c r="C1729" s="224"/>
      <c r="D1729" s="209" t="s">
        <v>247</v>
      </c>
      <c r="E1729" s="225" t="s">
        <v>20</v>
      </c>
      <c r="F1729" s="226" t="s">
        <v>163</v>
      </c>
      <c r="G1729" s="224"/>
      <c r="H1729" s="227">
        <v>444.8</v>
      </c>
      <c r="I1729" s="228"/>
      <c r="J1729" s="224"/>
      <c r="K1729" s="224"/>
      <c r="L1729" s="229"/>
      <c r="M1729" s="230"/>
      <c r="N1729" s="231"/>
      <c r="O1729" s="231"/>
      <c r="P1729" s="231"/>
      <c r="Q1729" s="231"/>
      <c r="R1729" s="231"/>
      <c r="S1729" s="231"/>
      <c r="T1729" s="232"/>
      <c r="AT1729" s="233" t="s">
        <v>247</v>
      </c>
      <c r="AU1729" s="233" t="s">
        <v>83</v>
      </c>
      <c r="AV1729" s="14" t="s">
        <v>83</v>
      </c>
      <c r="AW1729" s="14" t="s">
        <v>37</v>
      </c>
      <c r="AX1729" s="14" t="s">
        <v>76</v>
      </c>
      <c r="AY1729" s="233" t="s">
        <v>236</v>
      </c>
    </row>
    <row r="1730" spans="1:65" s="14" customFormat="1" ht="10.199999999999999">
      <c r="B1730" s="223"/>
      <c r="C1730" s="224"/>
      <c r="D1730" s="209" t="s">
        <v>247</v>
      </c>
      <c r="E1730" s="225" t="s">
        <v>20</v>
      </c>
      <c r="F1730" s="226" t="s">
        <v>173</v>
      </c>
      <c r="G1730" s="224"/>
      <c r="H1730" s="227">
        <v>123</v>
      </c>
      <c r="I1730" s="228"/>
      <c r="J1730" s="224"/>
      <c r="K1730" s="224"/>
      <c r="L1730" s="229"/>
      <c r="M1730" s="230"/>
      <c r="N1730" s="231"/>
      <c r="O1730" s="231"/>
      <c r="P1730" s="231"/>
      <c r="Q1730" s="231"/>
      <c r="R1730" s="231"/>
      <c r="S1730" s="231"/>
      <c r="T1730" s="232"/>
      <c r="AT1730" s="233" t="s">
        <v>247</v>
      </c>
      <c r="AU1730" s="233" t="s">
        <v>83</v>
      </c>
      <c r="AV1730" s="14" t="s">
        <v>83</v>
      </c>
      <c r="AW1730" s="14" t="s">
        <v>37</v>
      </c>
      <c r="AX1730" s="14" t="s">
        <v>76</v>
      </c>
      <c r="AY1730" s="233" t="s">
        <v>236</v>
      </c>
    </row>
    <row r="1731" spans="1:65" s="14" customFormat="1" ht="10.199999999999999">
      <c r="B1731" s="223"/>
      <c r="C1731" s="224"/>
      <c r="D1731" s="209" t="s">
        <v>247</v>
      </c>
      <c r="E1731" s="225" t="s">
        <v>20</v>
      </c>
      <c r="F1731" s="226" t="s">
        <v>146</v>
      </c>
      <c r="G1731" s="224"/>
      <c r="H1731" s="227">
        <v>53.5</v>
      </c>
      <c r="I1731" s="228"/>
      <c r="J1731" s="224"/>
      <c r="K1731" s="224"/>
      <c r="L1731" s="229"/>
      <c r="M1731" s="230"/>
      <c r="N1731" s="231"/>
      <c r="O1731" s="231"/>
      <c r="P1731" s="231"/>
      <c r="Q1731" s="231"/>
      <c r="R1731" s="231"/>
      <c r="S1731" s="231"/>
      <c r="T1731" s="232"/>
      <c r="AT1731" s="233" t="s">
        <v>247</v>
      </c>
      <c r="AU1731" s="233" t="s">
        <v>83</v>
      </c>
      <c r="AV1731" s="14" t="s">
        <v>83</v>
      </c>
      <c r="AW1731" s="14" t="s">
        <v>37</v>
      </c>
      <c r="AX1731" s="14" t="s">
        <v>76</v>
      </c>
      <c r="AY1731" s="233" t="s">
        <v>236</v>
      </c>
    </row>
    <row r="1732" spans="1:65" s="14" customFormat="1" ht="10.199999999999999">
      <c r="B1732" s="223"/>
      <c r="C1732" s="224"/>
      <c r="D1732" s="209" t="s">
        <v>247</v>
      </c>
      <c r="E1732" s="225" t="s">
        <v>20</v>
      </c>
      <c r="F1732" s="226" t="s">
        <v>168</v>
      </c>
      <c r="G1732" s="224"/>
      <c r="H1732" s="227">
        <v>222.1</v>
      </c>
      <c r="I1732" s="228"/>
      <c r="J1732" s="224"/>
      <c r="K1732" s="224"/>
      <c r="L1732" s="229"/>
      <c r="M1732" s="230"/>
      <c r="N1732" s="231"/>
      <c r="O1732" s="231"/>
      <c r="P1732" s="231"/>
      <c r="Q1732" s="231"/>
      <c r="R1732" s="231"/>
      <c r="S1732" s="231"/>
      <c r="T1732" s="232"/>
      <c r="AT1732" s="233" t="s">
        <v>247</v>
      </c>
      <c r="AU1732" s="233" t="s">
        <v>83</v>
      </c>
      <c r="AV1732" s="14" t="s">
        <v>83</v>
      </c>
      <c r="AW1732" s="14" t="s">
        <v>37</v>
      </c>
      <c r="AX1732" s="14" t="s">
        <v>76</v>
      </c>
      <c r="AY1732" s="233" t="s">
        <v>236</v>
      </c>
    </row>
    <row r="1733" spans="1:65" s="16" customFormat="1" ht="10.199999999999999">
      <c r="B1733" s="245"/>
      <c r="C1733" s="246"/>
      <c r="D1733" s="209" t="s">
        <v>247</v>
      </c>
      <c r="E1733" s="247" t="s">
        <v>20</v>
      </c>
      <c r="F1733" s="248" t="s">
        <v>309</v>
      </c>
      <c r="G1733" s="246"/>
      <c r="H1733" s="249">
        <v>1367.9179999999999</v>
      </c>
      <c r="I1733" s="250"/>
      <c r="J1733" s="246"/>
      <c r="K1733" s="246"/>
      <c r="L1733" s="251"/>
      <c r="M1733" s="252"/>
      <c r="N1733" s="253"/>
      <c r="O1733" s="253"/>
      <c r="P1733" s="253"/>
      <c r="Q1733" s="253"/>
      <c r="R1733" s="253"/>
      <c r="S1733" s="253"/>
      <c r="T1733" s="254"/>
      <c r="AT1733" s="255" t="s">
        <v>247</v>
      </c>
      <c r="AU1733" s="255" t="s">
        <v>83</v>
      </c>
      <c r="AV1733" s="16" t="s">
        <v>243</v>
      </c>
      <c r="AW1733" s="16" t="s">
        <v>37</v>
      </c>
      <c r="AX1733" s="16" t="s">
        <v>22</v>
      </c>
      <c r="AY1733" s="255" t="s">
        <v>236</v>
      </c>
    </row>
    <row r="1734" spans="1:65" s="2" customFormat="1" ht="11.4">
      <c r="A1734" s="36"/>
      <c r="B1734" s="37"/>
      <c r="C1734" s="196" t="s">
        <v>2062</v>
      </c>
      <c r="D1734" s="196" t="s">
        <v>238</v>
      </c>
      <c r="E1734" s="197" t="s">
        <v>2063</v>
      </c>
      <c r="F1734" s="198" t="s">
        <v>2064</v>
      </c>
      <c r="G1734" s="199" t="s">
        <v>328</v>
      </c>
      <c r="H1734" s="200">
        <v>1480.018</v>
      </c>
      <c r="I1734" s="201"/>
      <c r="J1734" s="202">
        <f>ROUND(I1734*H1734,2)</f>
        <v>0</v>
      </c>
      <c r="K1734" s="198" t="s">
        <v>242</v>
      </c>
      <c r="L1734" s="41"/>
      <c r="M1734" s="203" t="s">
        <v>20</v>
      </c>
      <c r="N1734" s="204" t="s">
        <v>47</v>
      </c>
      <c r="O1734" s="66"/>
      <c r="P1734" s="205">
        <f>O1734*H1734</f>
        <v>0</v>
      </c>
      <c r="Q1734" s="205">
        <v>0</v>
      </c>
      <c r="R1734" s="205">
        <f>Q1734*H1734</f>
        <v>0</v>
      </c>
      <c r="S1734" s="205">
        <v>0</v>
      </c>
      <c r="T1734" s="206">
        <f>S1734*H1734</f>
        <v>0</v>
      </c>
      <c r="U1734" s="36"/>
      <c r="V1734" s="36"/>
      <c r="W1734" s="36"/>
      <c r="X1734" s="36"/>
      <c r="Y1734" s="36"/>
      <c r="Z1734" s="36"/>
      <c r="AA1734" s="36"/>
      <c r="AB1734" s="36"/>
      <c r="AC1734" s="36"/>
      <c r="AD1734" s="36"/>
      <c r="AE1734" s="36"/>
      <c r="AR1734" s="207" t="s">
        <v>336</v>
      </c>
      <c r="AT1734" s="207" t="s">
        <v>238</v>
      </c>
      <c r="AU1734" s="207" t="s">
        <v>83</v>
      </c>
      <c r="AY1734" s="19" t="s">
        <v>236</v>
      </c>
      <c r="BE1734" s="208">
        <f>IF(N1734="základní",J1734,0)</f>
        <v>0</v>
      </c>
      <c r="BF1734" s="208">
        <f>IF(N1734="snížená",J1734,0)</f>
        <v>0</v>
      </c>
      <c r="BG1734" s="208">
        <f>IF(N1734="zákl. přenesená",J1734,0)</f>
        <v>0</v>
      </c>
      <c r="BH1734" s="208">
        <f>IF(N1734="sníž. přenesená",J1734,0)</f>
        <v>0</v>
      </c>
      <c r="BI1734" s="208">
        <f>IF(N1734="nulová",J1734,0)</f>
        <v>0</v>
      </c>
      <c r="BJ1734" s="19" t="s">
        <v>22</v>
      </c>
      <c r="BK1734" s="208">
        <f>ROUND(I1734*H1734,2)</f>
        <v>0</v>
      </c>
      <c r="BL1734" s="19" t="s">
        <v>336</v>
      </c>
      <c r="BM1734" s="207" t="s">
        <v>2065</v>
      </c>
    </row>
    <row r="1735" spans="1:65" s="2" customFormat="1" ht="57.6">
      <c r="A1735" s="36"/>
      <c r="B1735" s="37"/>
      <c r="C1735" s="38"/>
      <c r="D1735" s="209" t="s">
        <v>245</v>
      </c>
      <c r="E1735" s="38"/>
      <c r="F1735" s="210" t="s">
        <v>2061</v>
      </c>
      <c r="G1735" s="38"/>
      <c r="H1735" s="38"/>
      <c r="I1735" s="118"/>
      <c r="J1735" s="38"/>
      <c r="K1735" s="38"/>
      <c r="L1735" s="41"/>
      <c r="M1735" s="211"/>
      <c r="N1735" s="212"/>
      <c r="O1735" s="66"/>
      <c r="P1735" s="66"/>
      <c r="Q1735" s="66"/>
      <c r="R1735" s="66"/>
      <c r="S1735" s="66"/>
      <c r="T1735" s="67"/>
      <c r="U1735" s="36"/>
      <c r="V1735" s="36"/>
      <c r="W1735" s="36"/>
      <c r="X1735" s="36"/>
      <c r="Y1735" s="36"/>
      <c r="Z1735" s="36"/>
      <c r="AA1735" s="36"/>
      <c r="AB1735" s="36"/>
      <c r="AC1735" s="36"/>
      <c r="AD1735" s="36"/>
      <c r="AE1735" s="36"/>
      <c r="AT1735" s="19" t="s">
        <v>245</v>
      </c>
      <c r="AU1735" s="19" t="s">
        <v>83</v>
      </c>
    </row>
    <row r="1736" spans="1:65" s="14" customFormat="1" ht="10.199999999999999">
      <c r="B1736" s="223"/>
      <c r="C1736" s="224"/>
      <c r="D1736" s="209" t="s">
        <v>247</v>
      </c>
      <c r="E1736" s="225" t="s">
        <v>20</v>
      </c>
      <c r="F1736" s="226" t="s">
        <v>521</v>
      </c>
      <c r="G1736" s="224"/>
      <c r="H1736" s="227">
        <v>10.018000000000001</v>
      </c>
      <c r="I1736" s="228"/>
      <c r="J1736" s="224"/>
      <c r="K1736" s="224"/>
      <c r="L1736" s="229"/>
      <c r="M1736" s="230"/>
      <c r="N1736" s="231"/>
      <c r="O1736" s="231"/>
      <c r="P1736" s="231"/>
      <c r="Q1736" s="231"/>
      <c r="R1736" s="231"/>
      <c r="S1736" s="231"/>
      <c r="T1736" s="232"/>
      <c r="AT1736" s="233" t="s">
        <v>247</v>
      </c>
      <c r="AU1736" s="233" t="s">
        <v>83</v>
      </c>
      <c r="AV1736" s="14" t="s">
        <v>83</v>
      </c>
      <c r="AW1736" s="14" t="s">
        <v>37</v>
      </c>
      <c r="AX1736" s="14" t="s">
        <v>76</v>
      </c>
      <c r="AY1736" s="233" t="s">
        <v>236</v>
      </c>
    </row>
    <row r="1737" spans="1:65" s="14" customFormat="1" ht="10.199999999999999">
      <c r="B1737" s="223"/>
      <c r="C1737" s="224"/>
      <c r="D1737" s="209" t="s">
        <v>247</v>
      </c>
      <c r="E1737" s="225" t="s">
        <v>20</v>
      </c>
      <c r="F1737" s="226" t="s">
        <v>151</v>
      </c>
      <c r="G1737" s="224"/>
      <c r="H1737" s="227">
        <v>366.5</v>
      </c>
      <c r="I1737" s="228"/>
      <c r="J1737" s="224"/>
      <c r="K1737" s="224"/>
      <c r="L1737" s="229"/>
      <c r="M1737" s="230"/>
      <c r="N1737" s="231"/>
      <c r="O1737" s="231"/>
      <c r="P1737" s="231"/>
      <c r="Q1737" s="231"/>
      <c r="R1737" s="231"/>
      <c r="S1737" s="231"/>
      <c r="T1737" s="232"/>
      <c r="AT1737" s="233" t="s">
        <v>247</v>
      </c>
      <c r="AU1737" s="233" t="s">
        <v>83</v>
      </c>
      <c r="AV1737" s="14" t="s">
        <v>83</v>
      </c>
      <c r="AW1737" s="14" t="s">
        <v>37</v>
      </c>
      <c r="AX1737" s="14" t="s">
        <v>76</v>
      </c>
      <c r="AY1737" s="233" t="s">
        <v>236</v>
      </c>
    </row>
    <row r="1738" spans="1:65" s="14" customFormat="1" ht="10.199999999999999">
      <c r="B1738" s="223"/>
      <c r="C1738" s="224"/>
      <c r="D1738" s="209" t="s">
        <v>247</v>
      </c>
      <c r="E1738" s="225" t="s">
        <v>20</v>
      </c>
      <c r="F1738" s="226" t="s">
        <v>156</v>
      </c>
      <c r="G1738" s="224"/>
      <c r="H1738" s="227">
        <v>140.30000000000001</v>
      </c>
      <c r="I1738" s="228"/>
      <c r="J1738" s="224"/>
      <c r="K1738" s="224"/>
      <c r="L1738" s="229"/>
      <c r="M1738" s="230"/>
      <c r="N1738" s="231"/>
      <c r="O1738" s="231"/>
      <c r="P1738" s="231"/>
      <c r="Q1738" s="231"/>
      <c r="R1738" s="231"/>
      <c r="S1738" s="231"/>
      <c r="T1738" s="232"/>
      <c r="AT1738" s="233" t="s">
        <v>247</v>
      </c>
      <c r="AU1738" s="233" t="s">
        <v>83</v>
      </c>
      <c r="AV1738" s="14" t="s">
        <v>83</v>
      </c>
      <c r="AW1738" s="14" t="s">
        <v>37</v>
      </c>
      <c r="AX1738" s="14" t="s">
        <v>76</v>
      </c>
      <c r="AY1738" s="233" t="s">
        <v>236</v>
      </c>
    </row>
    <row r="1739" spans="1:65" s="14" customFormat="1" ht="10.199999999999999">
      <c r="B1739" s="223"/>
      <c r="C1739" s="224"/>
      <c r="D1739" s="209" t="s">
        <v>247</v>
      </c>
      <c r="E1739" s="225" t="s">
        <v>20</v>
      </c>
      <c r="F1739" s="226" t="s">
        <v>161</v>
      </c>
      <c r="G1739" s="224"/>
      <c r="H1739" s="227">
        <v>7.7</v>
      </c>
      <c r="I1739" s="228"/>
      <c r="J1739" s="224"/>
      <c r="K1739" s="224"/>
      <c r="L1739" s="229"/>
      <c r="M1739" s="230"/>
      <c r="N1739" s="231"/>
      <c r="O1739" s="231"/>
      <c r="P1739" s="231"/>
      <c r="Q1739" s="231"/>
      <c r="R1739" s="231"/>
      <c r="S1739" s="231"/>
      <c r="T1739" s="232"/>
      <c r="AT1739" s="233" t="s">
        <v>247</v>
      </c>
      <c r="AU1739" s="233" t="s">
        <v>83</v>
      </c>
      <c r="AV1739" s="14" t="s">
        <v>83</v>
      </c>
      <c r="AW1739" s="14" t="s">
        <v>37</v>
      </c>
      <c r="AX1739" s="14" t="s">
        <v>76</v>
      </c>
      <c r="AY1739" s="233" t="s">
        <v>236</v>
      </c>
    </row>
    <row r="1740" spans="1:65" s="14" customFormat="1" ht="10.199999999999999">
      <c r="B1740" s="223"/>
      <c r="C1740" s="224"/>
      <c r="D1740" s="209" t="s">
        <v>247</v>
      </c>
      <c r="E1740" s="225" t="s">
        <v>20</v>
      </c>
      <c r="F1740" s="226" t="s">
        <v>163</v>
      </c>
      <c r="G1740" s="224"/>
      <c r="H1740" s="227">
        <v>444.8</v>
      </c>
      <c r="I1740" s="228"/>
      <c r="J1740" s="224"/>
      <c r="K1740" s="224"/>
      <c r="L1740" s="229"/>
      <c r="M1740" s="230"/>
      <c r="N1740" s="231"/>
      <c r="O1740" s="231"/>
      <c r="P1740" s="231"/>
      <c r="Q1740" s="231"/>
      <c r="R1740" s="231"/>
      <c r="S1740" s="231"/>
      <c r="T1740" s="232"/>
      <c r="AT1740" s="233" t="s">
        <v>247</v>
      </c>
      <c r="AU1740" s="233" t="s">
        <v>83</v>
      </c>
      <c r="AV1740" s="14" t="s">
        <v>83</v>
      </c>
      <c r="AW1740" s="14" t="s">
        <v>37</v>
      </c>
      <c r="AX1740" s="14" t="s">
        <v>76</v>
      </c>
      <c r="AY1740" s="233" t="s">
        <v>236</v>
      </c>
    </row>
    <row r="1741" spans="1:65" s="14" customFormat="1" ht="10.199999999999999">
      <c r="B1741" s="223"/>
      <c r="C1741" s="224"/>
      <c r="D1741" s="209" t="s">
        <v>247</v>
      </c>
      <c r="E1741" s="225" t="s">
        <v>20</v>
      </c>
      <c r="F1741" s="226" t="s">
        <v>173</v>
      </c>
      <c r="G1741" s="224"/>
      <c r="H1741" s="227">
        <v>123</v>
      </c>
      <c r="I1741" s="228"/>
      <c r="J1741" s="224"/>
      <c r="K1741" s="224"/>
      <c r="L1741" s="229"/>
      <c r="M1741" s="230"/>
      <c r="N1741" s="231"/>
      <c r="O1741" s="231"/>
      <c r="P1741" s="231"/>
      <c r="Q1741" s="231"/>
      <c r="R1741" s="231"/>
      <c r="S1741" s="231"/>
      <c r="T1741" s="232"/>
      <c r="AT1741" s="233" t="s">
        <v>247</v>
      </c>
      <c r="AU1741" s="233" t="s">
        <v>83</v>
      </c>
      <c r="AV1741" s="14" t="s">
        <v>83</v>
      </c>
      <c r="AW1741" s="14" t="s">
        <v>37</v>
      </c>
      <c r="AX1741" s="14" t="s">
        <v>76</v>
      </c>
      <c r="AY1741" s="233" t="s">
        <v>236</v>
      </c>
    </row>
    <row r="1742" spans="1:65" s="14" customFormat="1" ht="10.199999999999999">
      <c r="B1742" s="223"/>
      <c r="C1742" s="224"/>
      <c r="D1742" s="209" t="s">
        <v>247</v>
      </c>
      <c r="E1742" s="225" t="s">
        <v>20</v>
      </c>
      <c r="F1742" s="226" t="s">
        <v>168</v>
      </c>
      <c r="G1742" s="224"/>
      <c r="H1742" s="227">
        <v>222.1</v>
      </c>
      <c r="I1742" s="228"/>
      <c r="J1742" s="224"/>
      <c r="K1742" s="224"/>
      <c r="L1742" s="229"/>
      <c r="M1742" s="230"/>
      <c r="N1742" s="231"/>
      <c r="O1742" s="231"/>
      <c r="P1742" s="231"/>
      <c r="Q1742" s="231"/>
      <c r="R1742" s="231"/>
      <c r="S1742" s="231"/>
      <c r="T1742" s="232"/>
      <c r="AT1742" s="233" t="s">
        <v>247</v>
      </c>
      <c r="AU1742" s="233" t="s">
        <v>83</v>
      </c>
      <c r="AV1742" s="14" t="s">
        <v>83</v>
      </c>
      <c r="AW1742" s="14" t="s">
        <v>37</v>
      </c>
      <c r="AX1742" s="14" t="s">
        <v>76</v>
      </c>
      <c r="AY1742" s="233" t="s">
        <v>236</v>
      </c>
    </row>
    <row r="1743" spans="1:65" s="14" customFormat="1" ht="10.199999999999999">
      <c r="B1743" s="223"/>
      <c r="C1743" s="224"/>
      <c r="D1743" s="209" t="s">
        <v>247</v>
      </c>
      <c r="E1743" s="225" t="s">
        <v>20</v>
      </c>
      <c r="F1743" s="226" t="s">
        <v>146</v>
      </c>
      <c r="G1743" s="224"/>
      <c r="H1743" s="227">
        <v>53.5</v>
      </c>
      <c r="I1743" s="228"/>
      <c r="J1743" s="224"/>
      <c r="K1743" s="224"/>
      <c r="L1743" s="229"/>
      <c r="M1743" s="230"/>
      <c r="N1743" s="231"/>
      <c r="O1743" s="231"/>
      <c r="P1743" s="231"/>
      <c r="Q1743" s="231"/>
      <c r="R1743" s="231"/>
      <c r="S1743" s="231"/>
      <c r="T1743" s="232"/>
      <c r="AT1743" s="233" t="s">
        <v>247</v>
      </c>
      <c r="AU1743" s="233" t="s">
        <v>83</v>
      </c>
      <c r="AV1743" s="14" t="s">
        <v>83</v>
      </c>
      <c r="AW1743" s="14" t="s">
        <v>37</v>
      </c>
      <c r="AX1743" s="14" t="s">
        <v>76</v>
      </c>
      <c r="AY1743" s="233" t="s">
        <v>236</v>
      </c>
    </row>
    <row r="1744" spans="1:65" s="15" customFormat="1" ht="10.199999999999999">
      <c r="B1744" s="234"/>
      <c r="C1744" s="235"/>
      <c r="D1744" s="209" t="s">
        <v>247</v>
      </c>
      <c r="E1744" s="236" t="s">
        <v>20</v>
      </c>
      <c r="F1744" s="237" t="s">
        <v>306</v>
      </c>
      <c r="G1744" s="235"/>
      <c r="H1744" s="238">
        <v>1367.9179999999999</v>
      </c>
      <c r="I1744" s="239"/>
      <c r="J1744" s="235"/>
      <c r="K1744" s="235"/>
      <c r="L1744" s="240"/>
      <c r="M1744" s="241"/>
      <c r="N1744" s="242"/>
      <c r="O1744" s="242"/>
      <c r="P1744" s="242"/>
      <c r="Q1744" s="242"/>
      <c r="R1744" s="242"/>
      <c r="S1744" s="242"/>
      <c r="T1744" s="243"/>
      <c r="AT1744" s="244" t="s">
        <v>247</v>
      </c>
      <c r="AU1744" s="244" t="s">
        <v>83</v>
      </c>
      <c r="AV1744" s="15" t="s">
        <v>254</v>
      </c>
      <c r="AW1744" s="15" t="s">
        <v>37</v>
      </c>
      <c r="AX1744" s="15" t="s">
        <v>76</v>
      </c>
      <c r="AY1744" s="244" t="s">
        <v>236</v>
      </c>
    </row>
    <row r="1745" spans="1:65" s="14" customFormat="1" ht="10.199999999999999">
      <c r="B1745" s="223"/>
      <c r="C1745" s="224"/>
      <c r="D1745" s="209" t="s">
        <v>247</v>
      </c>
      <c r="E1745" s="225" t="s">
        <v>20</v>
      </c>
      <c r="F1745" s="226" t="s">
        <v>138</v>
      </c>
      <c r="G1745" s="224"/>
      <c r="H1745" s="227">
        <v>42.2</v>
      </c>
      <c r="I1745" s="228"/>
      <c r="J1745" s="224"/>
      <c r="K1745" s="224"/>
      <c r="L1745" s="229"/>
      <c r="M1745" s="230"/>
      <c r="N1745" s="231"/>
      <c r="O1745" s="231"/>
      <c r="P1745" s="231"/>
      <c r="Q1745" s="231"/>
      <c r="R1745" s="231"/>
      <c r="S1745" s="231"/>
      <c r="T1745" s="232"/>
      <c r="AT1745" s="233" t="s">
        <v>247</v>
      </c>
      <c r="AU1745" s="233" t="s">
        <v>83</v>
      </c>
      <c r="AV1745" s="14" t="s">
        <v>83</v>
      </c>
      <c r="AW1745" s="14" t="s">
        <v>37</v>
      </c>
      <c r="AX1745" s="14" t="s">
        <v>76</v>
      </c>
      <c r="AY1745" s="233" t="s">
        <v>236</v>
      </c>
    </row>
    <row r="1746" spans="1:65" s="14" customFormat="1" ht="10.199999999999999">
      <c r="B1746" s="223"/>
      <c r="C1746" s="224"/>
      <c r="D1746" s="209" t="s">
        <v>247</v>
      </c>
      <c r="E1746" s="225" t="s">
        <v>20</v>
      </c>
      <c r="F1746" s="226" t="s">
        <v>140</v>
      </c>
      <c r="G1746" s="224"/>
      <c r="H1746" s="227">
        <v>6.7</v>
      </c>
      <c r="I1746" s="228"/>
      <c r="J1746" s="224"/>
      <c r="K1746" s="224"/>
      <c r="L1746" s="229"/>
      <c r="M1746" s="230"/>
      <c r="N1746" s="231"/>
      <c r="O1746" s="231"/>
      <c r="P1746" s="231"/>
      <c r="Q1746" s="231"/>
      <c r="R1746" s="231"/>
      <c r="S1746" s="231"/>
      <c r="T1746" s="232"/>
      <c r="AT1746" s="233" t="s">
        <v>247</v>
      </c>
      <c r="AU1746" s="233" t="s">
        <v>83</v>
      </c>
      <c r="AV1746" s="14" t="s">
        <v>83</v>
      </c>
      <c r="AW1746" s="14" t="s">
        <v>37</v>
      </c>
      <c r="AX1746" s="14" t="s">
        <v>76</v>
      </c>
      <c r="AY1746" s="233" t="s">
        <v>236</v>
      </c>
    </row>
    <row r="1747" spans="1:65" s="14" customFormat="1" ht="10.199999999999999">
      <c r="B1747" s="223"/>
      <c r="C1747" s="224"/>
      <c r="D1747" s="209" t="s">
        <v>247</v>
      </c>
      <c r="E1747" s="225" t="s">
        <v>20</v>
      </c>
      <c r="F1747" s="226" t="s">
        <v>142</v>
      </c>
      <c r="G1747" s="224"/>
      <c r="H1747" s="227">
        <v>11.7</v>
      </c>
      <c r="I1747" s="228"/>
      <c r="J1747" s="224"/>
      <c r="K1747" s="224"/>
      <c r="L1747" s="229"/>
      <c r="M1747" s="230"/>
      <c r="N1747" s="231"/>
      <c r="O1747" s="231"/>
      <c r="P1747" s="231"/>
      <c r="Q1747" s="231"/>
      <c r="R1747" s="231"/>
      <c r="S1747" s="231"/>
      <c r="T1747" s="232"/>
      <c r="AT1747" s="233" t="s">
        <v>247</v>
      </c>
      <c r="AU1747" s="233" t="s">
        <v>83</v>
      </c>
      <c r="AV1747" s="14" t="s">
        <v>83</v>
      </c>
      <c r="AW1747" s="14" t="s">
        <v>37</v>
      </c>
      <c r="AX1747" s="14" t="s">
        <v>76</v>
      </c>
      <c r="AY1747" s="233" t="s">
        <v>236</v>
      </c>
    </row>
    <row r="1748" spans="1:65" s="14" customFormat="1" ht="10.199999999999999">
      <c r="B1748" s="223"/>
      <c r="C1748" s="224"/>
      <c r="D1748" s="209" t="s">
        <v>247</v>
      </c>
      <c r="E1748" s="225" t="s">
        <v>20</v>
      </c>
      <c r="F1748" s="226" t="s">
        <v>144</v>
      </c>
      <c r="G1748" s="224"/>
      <c r="H1748" s="227">
        <v>51.5</v>
      </c>
      <c r="I1748" s="228"/>
      <c r="J1748" s="224"/>
      <c r="K1748" s="224"/>
      <c r="L1748" s="229"/>
      <c r="M1748" s="230"/>
      <c r="N1748" s="231"/>
      <c r="O1748" s="231"/>
      <c r="P1748" s="231"/>
      <c r="Q1748" s="231"/>
      <c r="R1748" s="231"/>
      <c r="S1748" s="231"/>
      <c r="T1748" s="232"/>
      <c r="AT1748" s="233" t="s">
        <v>247</v>
      </c>
      <c r="AU1748" s="233" t="s">
        <v>83</v>
      </c>
      <c r="AV1748" s="14" t="s">
        <v>83</v>
      </c>
      <c r="AW1748" s="14" t="s">
        <v>37</v>
      </c>
      <c r="AX1748" s="14" t="s">
        <v>76</v>
      </c>
      <c r="AY1748" s="233" t="s">
        <v>236</v>
      </c>
    </row>
    <row r="1749" spans="1:65" s="15" customFormat="1" ht="10.199999999999999">
      <c r="B1749" s="234"/>
      <c r="C1749" s="235"/>
      <c r="D1749" s="209" t="s">
        <v>247</v>
      </c>
      <c r="E1749" s="236" t="s">
        <v>20</v>
      </c>
      <c r="F1749" s="237" t="s">
        <v>306</v>
      </c>
      <c r="G1749" s="235"/>
      <c r="H1749" s="238">
        <v>112.1</v>
      </c>
      <c r="I1749" s="239"/>
      <c r="J1749" s="235"/>
      <c r="K1749" s="235"/>
      <c r="L1749" s="240"/>
      <c r="M1749" s="241"/>
      <c r="N1749" s="242"/>
      <c r="O1749" s="242"/>
      <c r="P1749" s="242"/>
      <c r="Q1749" s="242"/>
      <c r="R1749" s="242"/>
      <c r="S1749" s="242"/>
      <c r="T1749" s="243"/>
      <c r="AT1749" s="244" t="s">
        <v>247</v>
      </c>
      <c r="AU1749" s="244" t="s">
        <v>83</v>
      </c>
      <c r="AV1749" s="15" t="s">
        <v>254</v>
      </c>
      <c r="AW1749" s="15" t="s">
        <v>37</v>
      </c>
      <c r="AX1749" s="15" t="s">
        <v>76</v>
      </c>
      <c r="AY1749" s="244" t="s">
        <v>236</v>
      </c>
    </row>
    <row r="1750" spans="1:65" s="16" customFormat="1" ht="10.199999999999999">
      <c r="B1750" s="245"/>
      <c r="C1750" s="246"/>
      <c r="D1750" s="209" t="s">
        <v>247</v>
      </c>
      <c r="E1750" s="247" t="s">
        <v>20</v>
      </c>
      <c r="F1750" s="248" t="s">
        <v>309</v>
      </c>
      <c r="G1750" s="246"/>
      <c r="H1750" s="249">
        <v>1480.018</v>
      </c>
      <c r="I1750" s="250"/>
      <c r="J1750" s="246"/>
      <c r="K1750" s="246"/>
      <c r="L1750" s="251"/>
      <c r="M1750" s="252"/>
      <c r="N1750" s="253"/>
      <c r="O1750" s="253"/>
      <c r="P1750" s="253"/>
      <c r="Q1750" s="253"/>
      <c r="R1750" s="253"/>
      <c r="S1750" s="253"/>
      <c r="T1750" s="254"/>
      <c r="AT1750" s="255" t="s">
        <v>247</v>
      </c>
      <c r="AU1750" s="255" t="s">
        <v>83</v>
      </c>
      <c r="AV1750" s="16" t="s">
        <v>243</v>
      </c>
      <c r="AW1750" s="16" t="s">
        <v>37</v>
      </c>
      <c r="AX1750" s="16" t="s">
        <v>22</v>
      </c>
      <c r="AY1750" s="255" t="s">
        <v>236</v>
      </c>
    </row>
    <row r="1751" spans="1:65" s="2" customFormat="1" ht="22.8">
      <c r="A1751" s="36"/>
      <c r="B1751" s="37"/>
      <c r="C1751" s="196" t="s">
        <v>2066</v>
      </c>
      <c r="D1751" s="196" t="s">
        <v>238</v>
      </c>
      <c r="E1751" s="197" t="s">
        <v>2067</v>
      </c>
      <c r="F1751" s="198" t="s">
        <v>2068</v>
      </c>
      <c r="G1751" s="199" t="s">
        <v>328</v>
      </c>
      <c r="H1751" s="200">
        <v>1367.9179999999999</v>
      </c>
      <c r="I1751" s="201"/>
      <c r="J1751" s="202">
        <f>ROUND(I1751*H1751,2)</f>
        <v>0</v>
      </c>
      <c r="K1751" s="198" t="s">
        <v>242</v>
      </c>
      <c r="L1751" s="41"/>
      <c r="M1751" s="203" t="s">
        <v>20</v>
      </c>
      <c r="N1751" s="204" t="s">
        <v>47</v>
      </c>
      <c r="O1751" s="66"/>
      <c r="P1751" s="205">
        <f>O1751*H1751</f>
        <v>0</v>
      </c>
      <c r="Q1751" s="205">
        <v>6.7000000000000002E-5</v>
      </c>
      <c r="R1751" s="205">
        <f>Q1751*H1751</f>
        <v>9.1650505999999993E-2</v>
      </c>
      <c r="S1751" s="205">
        <v>0</v>
      </c>
      <c r="T1751" s="206">
        <f>S1751*H1751</f>
        <v>0</v>
      </c>
      <c r="U1751" s="36"/>
      <c r="V1751" s="36"/>
      <c r="W1751" s="36"/>
      <c r="X1751" s="36"/>
      <c r="Y1751" s="36"/>
      <c r="Z1751" s="36"/>
      <c r="AA1751" s="36"/>
      <c r="AB1751" s="36"/>
      <c r="AC1751" s="36"/>
      <c r="AD1751" s="36"/>
      <c r="AE1751" s="36"/>
      <c r="AR1751" s="207" t="s">
        <v>336</v>
      </c>
      <c r="AT1751" s="207" t="s">
        <v>238</v>
      </c>
      <c r="AU1751" s="207" t="s">
        <v>83</v>
      </c>
      <c r="AY1751" s="19" t="s">
        <v>236</v>
      </c>
      <c r="BE1751" s="208">
        <f>IF(N1751="základní",J1751,0)</f>
        <v>0</v>
      </c>
      <c r="BF1751" s="208">
        <f>IF(N1751="snížená",J1751,0)</f>
        <v>0</v>
      </c>
      <c r="BG1751" s="208">
        <f>IF(N1751="zákl. přenesená",J1751,0)</f>
        <v>0</v>
      </c>
      <c r="BH1751" s="208">
        <f>IF(N1751="sníž. přenesená",J1751,0)</f>
        <v>0</v>
      </c>
      <c r="BI1751" s="208">
        <f>IF(N1751="nulová",J1751,0)</f>
        <v>0</v>
      </c>
      <c r="BJ1751" s="19" t="s">
        <v>22</v>
      </c>
      <c r="BK1751" s="208">
        <f>ROUND(I1751*H1751,2)</f>
        <v>0</v>
      </c>
      <c r="BL1751" s="19" t="s">
        <v>336</v>
      </c>
      <c r="BM1751" s="207" t="s">
        <v>2069</v>
      </c>
    </row>
    <row r="1752" spans="1:65" s="2" customFormat="1" ht="57.6">
      <c r="A1752" s="36"/>
      <c r="B1752" s="37"/>
      <c r="C1752" s="38"/>
      <c r="D1752" s="209" t="s">
        <v>245</v>
      </c>
      <c r="E1752" s="38"/>
      <c r="F1752" s="210" t="s">
        <v>2061</v>
      </c>
      <c r="G1752" s="38"/>
      <c r="H1752" s="38"/>
      <c r="I1752" s="118"/>
      <c r="J1752" s="38"/>
      <c r="K1752" s="38"/>
      <c r="L1752" s="41"/>
      <c r="M1752" s="211"/>
      <c r="N1752" s="212"/>
      <c r="O1752" s="66"/>
      <c r="P1752" s="66"/>
      <c r="Q1752" s="66"/>
      <c r="R1752" s="66"/>
      <c r="S1752" s="66"/>
      <c r="T1752" s="67"/>
      <c r="U1752" s="36"/>
      <c r="V1752" s="36"/>
      <c r="W1752" s="36"/>
      <c r="X1752" s="36"/>
      <c r="Y1752" s="36"/>
      <c r="Z1752" s="36"/>
      <c r="AA1752" s="36"/>
      <c r="AB1752" s="36"/>
      <c r="AC1752" s="36"/>
      <c r="AD1752" s="36"/>
      <c r="AE1752" s="36"/>
      <c r="AT1752" s="19" t="s">
        <v>245</v>
      </c>
      <c r="AU1752" s="19" t="s">
        <v>83</v>
      </c>
    </row>
    <row r="1753" spans="1:65" s="14" customFormat="1" ht="10.199999999999999">
      <c r="B1753" s="223"/>
      <c r="C1753" s="224"/>
      <c r="D1753" s="209" t="s">
        <v>247</v>
      </c>
      <c r="E1753" s="225" t="s">
        <v>20</v>
      </c>
      <c r="F1753" s="226" t="s">
        <v>521</v>
      </c>
      <c r="G1753" s="224"/>
      <c r="H1753" s="227">
        <v>10.018000000000001</v>
      </c>
      <c r="I1753" s="228"/>
      <c r="J1753" s="224"/>
      <c r="K1753" s="224"/>
      <c r="L1753" s="229"/>
      <c r="M1753" s="230"/>
      <c r="N1753" s="231"/>
      <c r="O1753" s="231"/>
      <c r="P1753" s="231"/>
      <c r="Q1753" s="231"/>
      <c r="R1753" s="231"/>
      <c r="S1753" s="231"/>
      <c r="T1753" s="232"/>
      <c r="AT1753" s="233" t="s">
        <v>247</v>
      </c>
      <c r="AU1753" s="233" t="s">
        <v>83</v>
      </c>
      <c r="AV1753" s="14" t="s">
        <v>83</v>
      </c>
      <c r="AW1753" s="14" t="s">
        <v>37</v>
      </c>
      <c r="AX1753" s="14" t="s">
        <v>76</v>
      </c>
      <c r="AY1753" s="233" t="s">
        <v>236</v>
      </c>
    </row>
    <row r="1754" spans="1:65" s="14" customFormat="1" ht="10.199999999999999">
      <c r="B1754" s="223"/>
      <c r="C1754" s="224"/>
      <c r="D1754" s="209" t="s">
        <v>247</v>
      </c>
      <c r="E1754" s="225" t="s">
        <v>20</v>
      </c>
      <c r="F1754" s="226" t="s">
        <v>151</v>
      </c>
      <c r="G1754" s="224"/>
      <c r="H1754" s="227">
        <v>366.5</v>
      </c>
      <c r="I1754" s="228"/>
      <c r="J1754" s="224"/>
      <c r="K1754" s="224"/>
      <c r="L1754" s="229"/>
      <c r="M1754" s="230"/>
      <c r="N1754" s="231"/>
      <c r="O1754" s="231"/>
      <c r="P1754" s="231"/>
      <c r="Q1754" s="231"/>
      <c r="R1754" s="231"/>
      <c r="S1754" s="231"/>
      <c r="T1754" s="232"/>
      <c r="AT1754" s="233" t="s">
        <v>247</v>
      </c>
      <c r="AU1754" s="233" t="s">
        <v>83</v>
      </c>
      <c r="AV1754" s="14" t="s">
        <v>83</v>
      </c>
      <c r="AW1754" s="14" t="s">
        <v>37</v>
      </c>
      <c r="AX1754" s="14" t="s">
        <v>76</v>
      </c>
      <c r="AY1754" s="233" t="s">
        <v>236</v>
      </c>
    </row>
    <row r="1755" spans="1:65" s="14" customFormat="1" ht="10.199999999999999">
      <c r="B1755" s="223"/>
      <c r="C1755" s="224"/>
      <c r="D1755" s="209" t="s">
        <v>247</v>
      </c>
      <c r="E1755" s="225" t="s">
        <v>20</v>
      </c>
      <c r="F1755" s="226" t="s">
        <v>156</v>
      </c>
      <c r="G1755" s="224"/>
      <c r="H1755" s="227">
        <v>140.30000000000001</v>
      </c>
      <c r="I1755" s="228"/>
      <c r="J1755" s="224"/>
      <c r="K1755" s="224"/>
      <c r="L1755" s="229"/>
      <c r="M1755" s="230"/>
      <c r="N1755" s="231"/>
      <c r="O1755" s="231"/>
      <c r="P1755" s="231"/>
      <c r="Q1755" s="231"/>
      <c r="R1755" s="231"/>
      <c r="S1755" s="231"/>
      <c r="T1755" s="232"/>
      <c r="AT1755" s="233" t="s">
        <v>247</v>
      </c>
      <c r="AU1755" s="233" t="s">
        <v>83</v>
      </c>
      <c r="AV1755" s="14" t="s">
        <v>83</v>
      </c>
      <c r="AW1755" s="14" t="s">
        <v>37</v>
      </c>
      <c r="AX1755" s="14" t="s">
        <v>76</v>
      </c>
      <c r="AY1755" s="233" t="s">
        <v>236</v>
      </c>
    </row>
    <row r="1756" spans="1:65" s="14" customFormat="1" ht="10.199999999999999">
      <c r="B1756" s="223"/>
      <c r="C1756" s="224"/>
      <c r="D1756" s="209" t="s">
        <v>247</v>
      </c>
      <c r="E1756" s="225" t="s">
        <v>20</v>
      </c>
      <c r="F1756" s="226" t="s">
        <v>161</v>
      </c>
      <c r="G1756" s="224"/>
      <c r="H1756" s="227">
        <v>7.7</v>
      </c>
      <c r="I1756" s="228"/>
      <c r="J1756" s="224"/>
      <c r="K1756" s="224"/>
      <c r="L1756" s="229"/>
      <c r="M1756" s="230"/>
      <c r="N1756" s="231"/>
      <c r="O1756" s="231"/>
      <c r="P1756" s="231"/>
      <c r="Q1756" s="231"/>
      <c r="R1756" s="231"/>
      <c r="S1756" s="231"/>
      <c r="T1756" s="232"/>
      <c r="AT1756" s="233" t="s">
        <v>247</v>
      </c>
      <c r="AU1756" s="233" t="s">
        <v>83</v>
      </c>
      <c r="AV1756" s="14" t="s">
        <v>83</v>
      </c>
      <c r="AW1756" s="14" t="s">
        <v>37</v>
      </c>
      <c r="AX1756" s="14" t="s">
        <v>76</v>
      </c>
      <c r="AY1756" s="233" t="s">
        <v>236</v>
      </c>
    </row>
    <row r="1757" spans="1:65" s="14" customFormat="1" ht="10.199999999999999">
      <c r="B1757" s="223"/>
      <c r="C1757" s="224"/>
      <c r="D1757" s="209" t="s">
        <v>247</v>
      </c>
      <c r="E1757" s="225" t="s">
        <v>20</v>
      </c>
      <c r="F1757" s="226" t="s">
        <v>163</v>
      </c>
      <c r="G1757" s="224"/>
      <c r="H1757" s="227">
        <v>444.8</v>
      </c>
      <c r="I1757" s="228"/>
      <c r="J1757" s="224"/>
      <c r="K1757" s="224"/>
      <c r="L1757" s="229"/>
      <c r="M1757" s="230"/>
      <c r="N1757" s="231"/>
      <c r="O1757" s="231"/>
      <c r="P1757" s="231"/>
      <c r="Q1757" s="231"/>
      <c r="R1757" s="231"/>
      <c r="S1757" s="231"/>
      <c r="T1757" s="232"/>
      <c r="AT1757" s="233" t="s">
        <v>247</v>
      </c>
      <c r="AU1757" s="233" t="s">
        <v>83</v>
      </c>
      <c r="AV1757" s="14" t="s">
        <v>83</v>
      </c>
      <c r="AW1757" s="14" t="s">
        <v>37</v>
      </c>
      <c r="AX1757" s="14" t="s">
        <v>76</v>
      </c>
      <c r="AY1757" s="233" t="s">
        <v>236</v>
      </c>
    </row>
    <row r="1758" spans="1:65" s="14" customFormat="1" ht="10.199999999999999">
      <c r="B1758" s="223"/>
      <c r="C1758" s="224"/>
      <c r="D1758" s="209" t="s">
        <v>247</v>
      </c>
      <c r="E1758" s="225" t="s">
        <v>20</v>
      </c>
      <c r="F1758" s="226" t="s">
        <v>173</v>
      </c>
      <c r="G1758" s="224"/>
      <c r="H1758" s="227">
        <v>123</v>
      </c>
      <c r="I1758" s="228"/>
      <c r="J1758" s="224"/>
      <c r="K1758" s="224"/>
      <c r="L1758" s="229"/>
      <c r="M1758" s="230"/>
      <c r="N1758" s="231"/>
      <c r="O1758" s="231"/>
      <c r="P1758" s="231"/>
      <c r="Q1758" s="231"/>
      <c r="R1758" s="231"/>
      <c r="S1758" s="231"/>
      <c r="T1758" s="232"/>
      <c r="AT1758" s="233" t="s">
        <v>247</v>
      </c>
      <c r="AU1758" s="233" t="s">
        <v>83</v>
      </c>
      <c r="AV1758" s="14" t="s">
        <v>83</v>
      </c>
      <c r="AW1758" s="14" t="s">
        <v>37</v>
      </c>
      <c r="AX1758" s="14" t="s">
        <v>76</v>
      </c>
      <c r="AY1758" s="233" t="s">
        <v>236</v>
      </c>
    </row>
    <row r="1759" spans="1:65" s="14" customFormat="1" ht="10.199999999999999">
      <c r="B1759" s="223"/>
      <c r="C1759" s="224"/>
      <c r="D1759" s="209" t="s">
        <v>247</v>
      </c>
      <c r="E1759" s="225" t="s">
        <v>20</v>
      </c>
      <c r="F1759" s="226" t="s">
        <v>146</v>
      </c>
      <c r="G1759" s="224"/>
      <c r="H1759" s="227">
        <v>53.5</v>
      </c>
      <c r="I1759" s="228"/>
      <c r="J1759" s="224"/>
      <c r="K1759" s="224"/>
      <c r="L1759" s="229"/>
      <c r="M1759" s="230"/>
      <c r="N1759" s="231"/>
      <c r="O1759" s="231"/>
      <c r="P1759" s="231"/>
      <c r="Q1759" s="231"/>
      <c r="R1759" s="231"/>
      <c r="S1759" s="231"/>
      <c r="T1759" s="232"/>
      <c r="AT1759" s="233" t="s">
        <v>247</v>
      </c>
      <c r="AU1759" s="233" t="s">
        <v>83</v>
      </c>
      <c r="AV1759" s="14" t="s">
        <v>83</v>
      </c>
      <c r="AW1759" s="14" t="s">
        <v>37</v>
      </c>
      <c r="AX1759" s="14" t="s">
        <v>76</v>
      </c>
      <c r="AY1759" s="233" t="s">
        <v>236</v>
      </c>
    </row>
    <row r="1760" spans="1:65" s="14" customFormat="1" ht="10.199999999999999">
      <c r="B1760" s="223"/>
      <c r="C1760" s="224"/>
      <c r="D1760" s="209" t="s">
        <v>247</v>
      </c>
      <c r="E1760" s="225" t="s">
        <v>20</v>
      </c>
      <c r="F1760" s="226" t="s">
        <v>168</v>
      </c>
      <c r="G1760" s="224"/>
      <c r="H1760" s="227">
        <v>222.1</v>
      </c>
      <c r="I1760" s="228"/>
      <c r="J1760" s="224"/>
      <c r="K1760" s="224"/>
      <c r="L1760" s="229"/>
      <c r="M1760" s="230"/>
      <c r="N1760" s="231"/>
      <c r="O1760" s="231"/>
      <c r="P1760" s="231"/>
      <c r="Q1760" s="231"/>
      <c r="R1760" s="231"/>
      <c r="S1760" s="231"/>
      <c r="T1760" s="232"/>
      <c r="AT1760" s="233" t="s">
        <v>247</v>
      </c>
      <c r="AU1760" s="233" t="s">
        <v>83</v>
      </c>
      <c r="AV1760" s="14" t="s">
        <v>83</v>
      </c>
      <c r="AW1760" s="14" t="s">
        <v>37</v>
      </c>
      <c r="AX1760" s="14" t="s">
        <v>76</v>
      </c>
      <c r="AY1760" s="233" t="s">
        <v>236</v>
      </c>
    </row>
    <row r="1761" spans="1:65" s="16" customFormat="1" ht="10.199999999999999">
      <c r="B1761" s="245"/>
      <c r="C1761" s="246"/>
      <c r="D1761" s="209" t="s">
        <v>247</v>
      </c>
      <c r="E1761" s="247" t="s">
        <v>20</v>
      </c>
      <c r="F1761" s="248" t="s">
        <v>309</v>
      </c>
      <c r="G1761" s="246"/>
      <c r="H1761" s="249">
        <v>1367.9179999999999</v>
      </c>
      <c r="I1761" s="250"/>
      <c r="J1761" s="246"/>
      <c r="K1761" s="246"/>
      <c r="L1761" s="251"/>
      <c r="M1761" s="252"/>
      <c r="N1761" s="253"/>
      <c r="O1761" s="253"/>
      <c r="P1761" s="253"/>
      <c r="Q1761" s="253"/>
      <c r="R1761" s="253"/>
      <c r="S1761" s="253"/>
      <c r="T1761" s="254"/>
      <c r="AT1761" s="255" t="s">
        <v>247</v>
      </c>
      <c r="AU1761" s="255" t="s">
        <v>83</v>
      </c>
      <c r="AV1761" s="16" t="s">
        <v>243</v>
      </c>
      <c r="AW1761" s="16" t="s">
        <v>37</v>
      </c>
      <c r="AX1761" s="16" t="s">
        <v>22</v>
      </c>
      <c r="AY1761" s="255" t="s">
        <v>236</v>
      </c>
    </row>
    <row r="1762" spans="1:65" s="2" customFormat="1" ht="22.8">
      <c r="A1762" s="36"/>
      <c r="B1762" s="37"/>
      <c r="C1762" s="196" t="s">
        <v>2070</v>
      </c>
      <c r="D1762" s="196" t="s">
        <v>238</v>
      </c>
      <c r="E1762" s="197" t="s">
        <v>2071</v>
      </c>
      <c r="F1762" s="198" t="s">
        <v>2072</v>
      </c>
      <c r="G1762" s="199" t="s">
        <v>328</v>
      </c>
      <c r="H1762" s="200">
        <v>1367.9179999999999</v>
      </c>
      <c r="I1762" s="201"/>
      <c r="J1762" s="202">
        <f>ROUND(I1762*H1762,2)</f>
        <v>0</v>
      </c>
      <c r="K1762" s="198" t="s">
        <v>20</v>
      </c>
      <c r="L1762" s="41"/>
      <c r="M1762" s="203" t="s">
        <v>20</v>
      </c>
      <c r="N1762" s="204" t="s">
        <v>47</v>
      </c>
      <c r="O1762" s="66"/>
      <c r="P1762" s="205">
        <f>O1762*H1762</f>
        <v>0</v>
      </c>
      <c r="Q1762" s="205">
        <v>4.4999999999999997E-3</v>
      </c>
      <c r="R1762" s="205">
        <f>Q1762*H1762</f>
        <v>6.1556309999999987</v>
      </c>
      <c r="S1762" s="205">
        <v>0</v>
      </c>
      <c r="T1762" s="206">
        <f>S1762*H1762</f>
        <v>0</v>
      </c>
      <c r="U1762" s="36"/>
      <c r="V1762" s="36"/>
      <c r="W1762" s="36"/>
      <c r="X1762" s="36"/>
      <c r="Y1762" s="36"/>
      <c r="Z1762" s="36"/>
      <c r="AA1762" s="36"/>
      <c r="AB1762" s="36"/>
      <c r="AC1762" s="36"/>
      <c r="AD1762" s="36"/>
      <c r="AE1762" s="36"/>
      <c r="AR1762" s="207" t="s">
        <v>336</v>
      </c>
      <c r="AT1762" s="207" t="s">
        <v>238</v>
      </c>
      <c r="AU1762" s="207" t="s">
        <v>83</v>
      </c>
      <c r="AY1762" s="19" t="s">
        <v>236</v>
      </c>
      <c r="BE1762" s="208">
        <f>IF(N1762="základní",J1762,0)</f>
        <v>0</v>
      </c>
      <c r="BF1762" s="208">
        <f>IF(N1762="snížená",J1762,0)</f>
        <v>0</v>
      </c>
      <c r="BG1762" s="208">
        <f>IF(N1762="zákl. přenesená",J1762,0)</f>
        <v>0</v>
      </c>
      <c r="BH1762" s="208">
        <f>IF(N1762="sníž. přenesená",J1762,0)</f>
        <v>0</v>
      </c>
      <c r="BI1762" s="208">
        <f>IF(N1762="nulová",J1762,0)</f>
        <v>0</v>
      </c>
      <c r="BJ1762" s="19" t="s">
        <v>22</v>
      </c>
      <c r="BK1762" s="208">
        <f>ROUND(I1762*H1762,2)</f>
        <v>0</v>
      </c>
      <c r="BL1762" s="19" t="s">
        <v>336</v>
      </c>
      <c r="BM1762" s="207" t="s">
        <v>2073</v>
      </c>
    </row>
    <row r="1763" spans="1:65" s="14" customFormat="1" ht="10.199999999999999">
      <c r="B1763" s="223"/>
      <c r="C1763" s="224"/>
      <c r="D1763" s="209" t="s">
        <v>247</v>
      </c>
      <c r="E1763" s="225" t="s">
        <v>20</v>
      </c>
      <c r="F1763" s="226" t="s">
        <v>521</v>
      </c>
      <c r="G1763" s="224"/>
      <c r="H1763" s="227">
        <v>10.018000000000001</v>
      </c>
      <c r="I1763" s="228"/>
      <c r="J1763" s="224"/>
      <c r="K1763" s="224"/>
      <c r="L1763" s="229"/>
      <c r="M1763" s="230"/>
      <c r="N1763" s="231"/>
      <c r="O1763" s="231"/>
      <c r="P1763" s="231"/>
      <c r="Q1763" s="231"/>
      <c r="R1763" s="231"/>
      <c r="S1763" s="231"/>
      <c r="T1763" s="232"/>
      <c r="AT1763" s="233" t="s">
        <v>247</v>
      </c>
      <c r="AU1763" s="233" t="s">
        <v>83</v>
      </c>
      <c r="AV1763" s="14" t="s">
        <v>83</v>
      </c>
      <c r="AW1763" s="14" t="s">
        <v>37</v>
      </c>
      <c r="AX1763" s="14" t="s">
        <v>76</v>
      </c>
      <c r="AY1763" s="233" t="s">
        <v>236</v>
      </c>
    </row>
    <row r="1764" spans="1:65" s="14" customFormat="1" ht="10.199999999999999">
      <c r="B1764" s="223"/>
      <c r="C1764" s="224"/>
      <c r="D1764" s="209" t="s">
        <v>247</v>
      </c>
      <c r="E1764" s="225" t="s">
        <v>20</v>
      </c>
      <c r="F1764" s="226" t="s">
        <v>151</v>
      </c>
      <c r="G1764" s="224"/>
      <c r="H1764" s="227">
        <v>366.5</v>
      </c>
      <c r="I1764" s="228"/>
      <c r="J1764" s="224"/>
      <c r="K1764" s="224"/>
      <c r="L1764" s="229"/>
      <c r="M1764" s="230"/>
      <c r="N1764" s="231"/>
      <c r="O1764" s="231"/>
      <c r="P1764" s="231"/>
      <c r="Q1764" s="231"/>
      <c r="R1764" s="231"/>
      <c r="S1764" s="231"/>
      <c r="T1764" s="232"/>
      <c r="AT1764" s="233" t="s">
        <v>247</v>
      </c>
      <c r="AU1764" s="233" t="s">
        <v>83</v>
      </c>
      <c r="AV1764" s="14" t="s">
        <v>83</v>
      </c>
      <c r="AW1764" s="14" t="s">
        <v>37</v>
      </c>
      <c r="AX1764" s="14" t="s">
        <v>76</v>
      </c>
      <c r="AY1764" s="233" t="s">
        <v>236</v>
      </c>
    </row>
    <row r="1765" spans="1:65" s="14" customFormat="1" ht="10.199999999999999">
      <c r="B1765" s="223"/>
      <c r="C1765" s="224"/>
      <c r="D1765" s="209" t="s">
        <v>247</v>
      </c>
      <c r="E1765" s="225" t="s">
        <v>20</v>
      </c>
      <c r="F1765" s="226" t="s">
        <v>156</v>
      </c>
      <c r="G1765" s="224"/>
      <c r="H1765" s="227">
        <v>140.30000000000001</v>
      </c>
      <c r="I1765" s="228"/>
      <c r="J1765" s="224"/>
      <c r="K1765" s="224"/>
      <c r="L1765" s="229"/>
      <c r="M1765" s="230"/>
      <c r="N1765" s="231"/>
      <c r="O1765" s="231"/>
      <c r="P1765" s="231"/>
      <c r="Q1765" s="231"/>
      <c r="R1765" s="231"/>
      <c r="S1765" s="231"/>
      <c r="T1765" s="232"/>
      <c r="AT1765" s="233" t="s">
        <v>247</v>
      </c>
      <c r="AU1765" s="233" t="s">
        <v>83</v>
      </c>
      <c r="AV1765" s="14" t="s">
        <v>83</v>
      </c>
      <c r="AW1765" s="14" t="s">
        <v>37</v>
      </c>
      <c r="AX1765" s="14" t="s">
        <v>76</v>
      </c>
      <c r="AY1765" s="233" t="s">
        <v>236</v>
      </c>
    </row>
    <row r="1766" spans="1:65" s="14" customFormat="1" ht="10.199999999999999">
      <c r="B1766" s="223"/>
      <c r="C1766" s="224"/>
      <c r="D1766" s="209" t="s">
        <v>247</v>
      </c>
      <c r="E1766" s="225" t="s">
        <v>20</v>
      </c>
      <c r="F1766" s="226" t="s">
        <v>161</v>
      </c>
      <c r="G1766" s="224"/>
      <c r="H1766" s="227">
        <v>7.7</v>
      </c>
      <c r="I1766" s="228"/>
      <c r="J1766" s="224"/>
      <c r="K1766" s="224"/>
      <c r="L1766" s="229"/>
      <c r="M1766" s="230"/>
      <c r="N1766" s="231"/>
      <c r="O1766" s="231"/>
      <c r="P1766" s="231"/>
      <c r="Q1766" s="231"/>
      <c r="R1766" s="231"/>
      <c r="S1766" s="231"/>
      <c r="T1766" s="232"/>
      <c r="AT1766" s="233" t="s">
        <v>247</v>
      </c>
      <c r="AU1766" s="233" t="s">
        <v>83</v>
      </c>
      <c r="AV1766" s="14" t="s">
        <v>83</v>
      </c>
      <c r="AW1766" s="14" t="s">
        <v>37</v>
      </c>
      <c r="AX1766" s="14" t="s">
        <v>76</v>
      </c>
      <c r="AY1766" s="233" t="s">
        <v>236</v>
      </c>
    </row>
    <row r="1767" spans="1:65" s="14" customFormat="1" ht="10.199999999999999">
      <c r="B1767" s="223"/>
      <c r="C1767" s="224"/>
      <c r="D1767" s="209" t="s">
        <v>247</v>
      </c>
      <c r="E1767" s="225" t="s">
        <v>20</v>
      </c>
      <c r="F1767" s="226" t="s">
        <v>163</v>
      </c>
      <c r="G1767" s="224"/>
      <c r="H1767" s="227">
        <v>444.8</v>
      </c>
      <c r="I1767" s="228"/>
      <c r="J1767" s="224"/>
      <c r="K1767" s="224"/>
      <c r="L1767" s="229"/>
      <c r="M1767" s="230"/>
      <c r="N1767" s="231"/>
      <c r="O1767" s="231"/>
      <c r="P1767" s="231"/>
      <c r="Q1767" s="231"/>
      <c r="R1767" s="231"/>
      <c r="S1767" s="231"/>
      <c r="T1767" s="232"/>
      <c r="AT1767" s="233" t="s">
        <v>247</v>
      </c>
      <c r="AU1767" s="233" t="s">
        <v>83</v>
      </c>
      <c r="AV1767" s="14" t="s">
        <v>83</v>
      </c>
      <c r="AW1767" s="14" t="s">
        <v>37</v>
      </c>
      <c r="AX1767" s="14" t="s">
        <v>76</v>
      </c>
      <c r="AY1767" s="233" t="s">
        <v>236</v>
      </c>
    </row>
    <row r="1768" spans="1:65" s="14" customFormat="1" ht="10.199999999999999">
      <c r="B1768" s="223"/>
      <c r="C1768" s="224"/>
      <c r="D1768" s="209" t="s">
        <v>247</v>
      </c>
      <c r="E1768" s="225" t="s">
        <v>20</v>
      </c>
      <c r="F1768" s="226" t="s">
        <v>173</v>
      </c>
      <c r="G1768" s="224"/>
      <c r="H1768" s="227">
        <v>123</v>
      </c>
      <c r="I1768" s="228"/>
      <c r="J1768" s="224"/>
      <c r="K1768" s="224"/>
      <c r="L1768" s="229"/>
      <c r="M1768" s="230"/>
      <c r="N1768" s="231"/>
      <c r="O1768" s="231"/>
      <c r="P1768" s="231"/>
      <c r="Q1768" s="231"/>
      <c r="R1768" s="231"/>
      <c r="S1768" s="231"/>
      <c r="T1768" s="232"/>
      <c r="AT1768" s="233" t="s">
        <v>247</v>
      </c>
      <c r="AU1768" s="233" t="s">
        <v>83</v>
      </c>
      <c r="AV1768" s="14" t="s">
        <v>83</v>
      </c>
      <c r="AW1768" s="14" t="s">
        <v>37</v>
      </c>
      <c r="AX1768" s="14" t="s">
        <v>76</v>
      </c>
      <c r="AY1768" s="233" t="s">
        <v>236</v>
      </c>
    </row>
    <row r="1769" spans="1:65" s="14" customFormat="1" ht="10.199999999999999">
      <c r="B1769" s="223"/>
      <c r="C1769" s="224"/>
      <c r="D1769" s="209" t="s">
        <v>247</v>
      </c>
      <c r="E1769" s="225" t="s">
        <v>20</v>
      </c>
      <c r="F1769" s="226" t="s">
        <v>146</v>
      </c>
      <c r="G1769" s="224"/>
      <c r="H1769" s="227">
        <v>53.5</v>
      </c>
      <c r="I1769" s="228"/>
      <c r="J1769" s="224"/>
      <c r="K1769" s="224"/>
      <c r="L1769" s="229"/>
      <c r="M1769" s="230"/>
      <c r="N1769" s="231"/>
      <c r="O1769" s="231"/>
      <c r="P1769" s="231"/>
      <c r="Q1769" s="231"/>
      <c r="R1769" s="231"/>
      <c r="S1769" s="231"/>
      <c r="T1769" s="232"/>
      <c r="AT1769" s="233" t="s">
        <v>247</v>
      </c>
      <c r="AU1769" s="233" t="s">
        <v>83</v>
      </c>
      <c r="AV1769" s="14" t="s">
        <v>83</v>
      </c>
      <c r="AW1769" s="14" t="s">
        <v>37</v>
      </c>
      <c r="AX1769" s="14" t="s">
        <v>76</v>
      </c>
      <c r="AY1769" s="233" t="s">
        <v>236</v>
      </c>
    </row>
    <row r="1770" spans="1:65" s="14" customFormat="1" ht="10.199999999999999">
      <c r="B1770" s="223"/>
      <c r="C1770" s="224"/>
      <c r="D1770" s="209" t="s">
        <v>247</v>
      </c>
      <c r="E1770" s="225" t="s">
        <v>20</v>
      </c>
      <c r="F1770" s="226" t="s">
        <v>168</v>
      </c>
      <c r="G1770" s="224"/>
      <c r="H1770" s="227">
        <v>222.1</v>
      </c>
      <c r="I1770" s="228"/>
      <c r="J1770" s="224"/>
      <c r="K1770" s="224"/>
      <c r="L1770" s="229"/>
      <c r="M1770" s="230"/>
      <c r="N1770" s="231"/>
      <c r="O1770" s="231"/>
      <c r="P1770" s="231"/>
      <c r="Q1770" s="231"/>
      <c r="R1770" s="231"/>
      <c r="S1770" s="231"/>
      <c r="T1770" s="232"/>
      <c r="AT1770" s="233" t="s">
        <v>247</v>
      </c>
      <c r="AU1770" s="233" t="s">
        <v>83</v>
      </c>
      <c r="AV1770" s="14" t="s">
        <v>83</v>
      </c>
      <c r="AW1770" s="14" t="s">
        <v>37</v>
      </c>
      <c r="AX1770" s="14" t="s">
        <v>76</v>
      </c>
      <c r="AY1770" s="233" t="s">
        <v>236</v>
      </c>
    </row>
    <row r="1771" spans="1:65" s="16" customFormat="1" ht="10.199999999999999">
      <c r="B1771" s="245"/>
      <c r="C1771" s="246"/>
      <c r="D1771" s="209" t="s">
        <v>247</v>
      </c>
      <c r="E1771" s="247" t="s">
        <v>20</v>
      </c>
      <c r="F1771" s="248" t="s">
        <v>309</v>
      </c>
      <c r="G1771" s="246"/>
      <c r="H1771" s="249">
        <v>1367.9179999999999</v>
      </c>
      <c r="I1771" s="250"/>
      <c r="J1771" s="246"/>
      <c r="K1771" s="246"/>
      <c r="L1771" s="251"/>
      <c r="M1771" s="252"/>
      <c r="N1771" s="253"/>
      <c r="O1771" s="253"/>
      <c r="P1771" s="253"/>
      <c r="Q1771" s="253"/>
      <c r="R1771" s="253"/>
      <c r="S1771" s="253"/>
      <c r="T1771" s="254"/>
      <c r="AT1771" s="255" t="s">
        <v>247</v>
      </c>
      <c r="AU1771" s="255" t="s">
        <v>83</v>
      </c>
      <c r="AV1771" s="16" t="s">
        <v>243</v>
      </c>
      <c r="AW1771" s="16" t="s">
        <v>37</v>
      </c>
      <c r="AX1771" s="16" t="s">
        <v>22</v>
      </c>
      <c r="AY1771" s="255" t="s">
        <v>236</v>
      </c>
    </row>
    <row r="1772" spans="1:65" s="2" customFormat="1" ht="11.4">
      <c r="A1772" s="36"/>
      <c r="B1772" s="37"/>
      <c r="C1772" s="196" t="s">
        <v>2074</v>
      </c>
      <c r="D1772" s="196" t="s">
        <v>238</v>
      </c>
      <c r="E1772" s="197" t="s">
        <v>2075</v>
      </c>
      <c r="F1772" s="198" t="s">
        <v>2076</v>
      </c>
      <c r="G1772" s="199" t="s">
        <v>328</v>
      </c>
      <c r="H1772" s="200">
        <v>641</v>
      </c>
      <c r="I1772" s="201"/>
      <c r="J1772" s="202">
        <f>ROUND(I1772*H1772,2)</f>
        <v>0</v>
      </c>
      <c r="K1772" s="198" t="s">
        <v>242</v>
      </c>
      <c r="L1772" s="41"/>
      <c r="M1772" s="203" t="s">
        <v>20</v>
      </c>
      <c r="N1772" s="204" t="s">
        <v>47</v>
      </c>
      <c r="O1772" s="66"/>
      <c r="P1772" s="205">
        <f>O1772*H1772</f>
        <v>0</v>
      </c>
      <c r="Q1772" s="205">
        <v>0</v>
      </c>
      <c r="R1772" s="205">
        <f>Q1772*H1772</f>
        <v>0</v>
      </c>
      <c r="S1772" s="205">
        <v>2.5000000000000001E-3</v>
      </c>
      <c r="T1772" s="206">
        <f>S1772*H1772</f>
        <v>1.6025</v>
      </c>
      <c r="U1772" s="36"/>
      <c r="V1772" s="36"/>
      <c r="W1772" s="36"/>
      <c r="X1772" s="36"/>
      <c r="Y1772" s="36"/>
      <c r="Z1772" s="36"/>
      <c r="AA1772" s="36"/>
      <c r="AB1772" s="36"/>
      <c r="AC1772" s="36"/>
      <c r="AD1772" s="36"/>
      <c r="AE1772" s="36"/>
      <c r="AR1772" s="207" t="s">
        <v>336</v>
      </c>
      <c r="AT1772" s="207" t="s">
        <v>238</v>
      </c>
      <c r="AU1772" s="207" t="s">
        <v>83</v>
      </c>
      <c r="AY1772" s="19" t="s">
        <v>236</v>
      </c>
      <c r="BE1772" s="208">
        <f>IF(N1772="základní",J1772,0)</f>
        <v>0</v>
      </c>
      <c r="BF1772" s="208">
        <f>IF(N1772="snížená",J1772,0)</f>
        <v>0</v>
      </c>
      <c r="BG1772" s="208">
        <f>IF(N1772="zákl. přenesená",J1772,0)</f>
        <v>0</v>
      </c>
      <c r="BH1772" s="208">
        <f>IF(N1772="sníž. přenesená",J1772,0)</f>
        <v>0</v>
      </c>
      <c r="BI1772" s="208">
        <f>IF(N1772="nulová",J1772,0)</f>
        <v>0</v>
      </c>
      <c r="BJ1772" s="19" t="s">
        <v>22</v>
      </c>
      <c r="BK1772" s="208">
        <f>ROUND(I1772*H1772,2)</f>
        <v>0</v>
      </c>
      <c r="BL1772" s="19" t="s">
        <v>336</v>
      </c>
      <c r="BM1772" s="207" t="s">
        <v>2077</v>
      </c>
    </row>
    <row r="1773" spans="1:65" s="13" customFormat="1" ht="10.199999999999999">
      <c r="B1773" s="213"/>
      <c r="C1773" s="214"/>
      <c r="D1773" s="209" t="s">
        <v>247</v>
      </c>
      <c r="E1773" s="215" t="s">
        <v>20</v>
      </c>
      <c r="F1773" s="216" t="s">
        <v>304</v>
      </c>
      <c r="G1773" s="214"/>
      <c r="H1773" s="215" t="s">
        <v>20</v>
      </c>
      <c r="I1773" s="217"/>
      <c r="J1773" s="214"/>
      <c r="K1773" s="214"/>
      <c r="L1773" s="218"/>
      <c r="M1773" s="219"/>
      <c r="N1773" s="220"/>
      <c r="O1773" s="220"/>
      <c r="P1773" s="220"/>
      <c r="Q1773" s="220"/>
      <c r="R1773" s="220"/>
      <c r="S1773" s="220"/>
      <c r="T1773" s="221"/>
      <c r="AT1773" s="222" t="s">
        <v>247</v>
      </c>
      <c r="AU1773" s="222" t="s">
        <v>83</v>
      </c>
      <c r="AV1773" s="13" t="s">
        <v>22</v>
      </c>
      <c r="AW1773" s="13" t="s">
        <v>37</v>
      </c>
      <c r="AX1773" s="13" t="s">
        <v>76</v>
      </c>
      <c r="AY1773" s="222" t="s">
        <v>236</v>
      </c>
    </row>
    <row r="1774" spans="1:65" s="14" customFormat="1" ht="10.199999999999999">
      <c r="B1774" s="223"/>
      <c r="C1774" s="224"/>
      <c r="D1774" s="209" t="s">
        <v>247</v>
      </c>
      <c r="E1774" s="225" t="s">
        <v>20</v>
      </c>
      <c r="F1774" s="226" t="s">
        <v>2078</v>
      </c>
      <c r="G1774" s="224"/>
      <c r="H1774" s="227">
        <v>63.9</v>
      </c>
      <c r="I1774" s="228"/>
      <c r="J1774" s="224"/>
      <c r="K1774" s="224"/>
      <c r="L1774" s="229"/>
      <c r="M1774" s="230"/>
      <c r="N1774" s="231"/>
      <c r="O1774" s="231"/>
      <c r="P1774" s="231"/>
      <c r="Q1774" s="231"/>
      <c r="R1774" s="231"/>
      <c r="S1774" s="231"/>
      <c r="T1774" s="232"/>
      <c r="AT1774" s="233" t="s">
        <v>247</v>
      </c>
      <c r="AU1774" s="233" t="s">
        <v>83</v>
      </c>
      <c r="AV1774" s="14" t="s">
        <v>83</v>
      </c>
      <c r="AW1774" s="14" t="s">
        <v>37</v>
      </c>
      <c r="AX1774" s="14" t="s">
        <v>76</v>
      </c>
      <c r="AY1774" s="233" t="s">
        <v>236</v>
      </c>
    </row>
    <row r="1775" spans="1:65" s="14" customFormat="1" ht="10.199999999999999">
      <c r="B1775" s="223"/>
      <c r="C1775" s="224"/>
      <c r="D1775" s="209" t="s">
        <v>247</v>
      </c>
      <c r="E1775" s="225" t="s">
        <v>20</v>
      </c>
      <c r="F1775" s="226" t="s">
        <v>2079</v>
      </c>
      <c r="G1775" s="224"/>
      <c r="H1775" s="227">
        <v>129.30000000000001</v>
      </c>
      <c r="I1775" s="228"/>
      <c r="J1775" s="224"/>
      <c r="K1775" s="224"/>
      <c r="L1775" s="229"/>
      <c r="M1775" s="230"/>
      <c r="N1775" s="231"/>
      <c r="O1775" s="231"/>
      <c r="P1775" s="231"/>
      <c r="Q1775" s="231"/>
      <c r="R1775" s="231"/>
      <c r="S1775" s="231"/>
      <c r="T1775" s="232"/>
      <c r="AT1775" s="233" t="s">
        <v>247</v>
      </c>
      <c r="AU1775" s="233" t="s">
        <v>83</v>
      </c>
      <c r="AV1775" s="14" t="s">
        <v>83</v>
      </c>
      <c r="AW1775" s="14" t="s">
        <v>37</v>
      </c>
      <c r="AX1775" s="14" t="s">
        <v>76</v>
      </c>
      <c r="AY1775" s="233" t="s">
        <v>236</v>
      </c>
    </row>
    <row r="1776" spans="1:65" s="15" customFormat="1" ht="10.199999999999999">
      <c r="B1776" s="234"/>
      <c r="C1776" s="235"/>
      <c r="D1776" s="209" t="s">
        <v>247</v>
      </c>
      <c r="E1776" s="236" t="s">
        <v>113</v>
      </c>
      <c r="F1776" s="237" t="s">
        <v>306</v>
      </c>
      <c r="G1776" s="235"/>
      <c r="H1776" s="238">
        <v>193.2</v>
      </c>
      <c r="I1776" s="239"/>
      <c r="J1776" s="235"/>
      <c r="K1776" s="235"/>
      <c r="L1776" s="240"/>
      <c r="M1776" s="241"/>
      <c r="N1776" s="242"/>
      <c r="O1776" s="242"/>
      <c r="P1776" s="242"/>
      <c r="Q1776" s="242"/>
      <c r="R1776" s="242"/>
      <c r="S1776" s="242"/>
      <c r="T1776" s="243"/>
      <c r="AT1776" s="244" t="s">
        <v>247</v>
      </c>
      <c r="AU1776" s="244" t="s">
        <v>83</v>
      </c>
      <c r="AV1776" s="15" t="s">
        <v>254</v>
      </c>
      <c r="AW1776" s="15" t="s">
        <v>37</v>
      </c>
      <c r="AX1776" s="15" t="s">
        <v>76</v>
      </c>
      <c r="AY1776" s="244" t="s">
        <v>236</v>
      </c>
    </row>
    <row r="1777" spans="1:65" s="14" customFormat="1" ht="10.199999999999999">
      <c r="B1777" s="223"/>
      <c r="C1777" s="224"/>
      <c r="D1777" s="209" t="s">
        <v>247</v>
      </c>
      <c r="E1777" s="225" t="s">
        <v>20</v>
      </c>
      <c r="F1777" s="226" t="s">
        <v>2080</v>
      </c>
      <c r="G1777" s="224"/>
      <c r="H1777" s="227">
        <v>8.4</v>
      </c>
      <c r="I1777" s="228"/>
      <c r="J1777" s="224"/>
      <c r="K1777" s="224"/>
      <c r="L1777" s="229"/>
      <c r="M1777" s="230"/>
      <c r="N1777" s="231"/>
      <c r="O1777" s="231"/>
      <c r="P1777" s="231"/>
      <c r="Q1777" s="231"/>
      <c r="R1777" s="231"/>
      <c r="S1777" s="231"/>
      <c r="T1777" s="232"/>
      <c r="AT1777" s="233" t="s">
        <v>247</v>
      </c>
      <c r="AU1777" s="233" t="s">
        <v>83</v>
      </c>
      <c r="AV1777" s="14" t="s">
        <v>83</v>
      </c>
      <c r="AW1777" s="14" t="s">
        <v>37</v>
      </c>
      <c r="AX1777" s="14" t="s">
        <v>76</v>
      </c>
      <c r="AY1777" s="233" t="s">
        <v>236</v>
      </c>
    </row>
    <row r="1778" spans="1:65" s="13" customFormat="1" ht="10.199999999999999">
      <c r="B1778" s="213"/>
      <c r="C1778" s="214"/>
      <c r="D1778" s="209" t="s">
        <v>247</v>
      </c>
      <c r="E1778" s="215" t="s">
        <v>20</v>
      </c>
      <c r="F1778" s="216" t="s">
        <v>2081</v>
      </c>
      <c r="G1778" s="214"/>
      <c r="H1778" s="215" t="s">
        <v>20</v>
      </c>
      <c r="I1778" s="217"/>
      <c r="J1778" s="214"/>
      <c r="K1778" s="214"/>
      <c r="L1778" s="218"/>
      <c r="M1778" s="219"/>
      <c r="N1778" s="220"/>
      <c r="O1778" s="220"/>
      <c r="P1778" s="220"/>
      <c r="Q1778" s="220"/>
      <c r="R1778" s="220"/>
      <c r="S1778" s="220"/>
      <c r="T1778" s="221"/>
      <c r="AT1778" s="222" t="s">
        <v>247</v>
      </c>
      <c r="AU1778" s="222" t="s">
        <v>83</v>
      </c>
      <c r="AV1778" s="13" t="s">
        <v>22</v>
      </c>
      <c r="AW1778" s="13" t="s">
        <v>37</v>
      </c>
      <c r="AX1778" s="13" t="s">
        <v>76</v>
      </c>
      <c r="AY1778" s="222" t="s">
        <v>236</v>
      </c>
    </row>
    <row r="1779" spans="1:65" s="14" customFormat="1" ht="10.199999999999999">
      <c r="B1779" s="223"/>
      <c r="C1779" s="224"/>
      <c r="D1779" s="209" t="s">
        <v>247</v>
      </c>
      <c r="E1779" s="225" t="s">
        <v>20</v>
      </c>
      <c r="F1779" s="226" t="s">
        <v>2082</v>
      </c>
      <c r="G1779" s="224"/>
      <c r="H1779" s="227">
        <v>5.4</v>
      </c>
      <c r="I1779" s="228"/>
      <c r="J1779" s="224"/>
      <c r="K1779" s="224"/>
      <c r="L1779" s="229"/>
      <c r="M1779" s="230"/>
      <c r="N1779" s="231"/>
      <c r="O1779" s="231"/>
      <c r="P1779" s="231"/>
      <c r="Q1779" s="231"/>
      <c r="R1779" s="231"/>
      <c r="S1779" s="231"/>
      <c r="T1779" s="232"/>
      <c r="AT1779" s="233" t="s">
        <v>247</v>
      </c>
      <c r="AU1779" s="233" t="s">
        <v>83</v>
      </c>
      <c r="AV1779" s="14" t="s">
        <v>83</v>
      </c>
      <c r="AW1779" s="14" t="s">
        <v>37</v>
      </c>
      <c r="AX1779" s="14" t="s">
        <v>76</v>
      </c>
      <c r="AY1779" s="233" t="s">
        <v>236</v>
      </c>
    </row>
    <row r="1780" spans="1:65" s="15" customFormat="1" ht="10.199999999999999">
      <c r="B1780" s="234"/>
      <c r="C1780" s="235"/>
      <c r="D1780" s="209" t="s">
        <v>247</v>
      </c>
      <c r="E1780" s="236" t="s">
        <v>97</v>
      </c>
      <c r="F1780" s="237" t="s">
        <v>306</v>
      </c>
      <c r="G1780" s="235"/>
      <c r="H1780" s="238">
        <v>13.8</v>
      </c>
      <c r="I1780" s="239"/>
      <c r="J1780" s="235"/>
      <c r="K1780" s="235"/>
      <c r="L1780" s="240"/>
      <c r="M1780" s="241"/>
      <c r="N1780" s="242"/>
      <c r="O1780" s="242"/>
      <c r="P1780" s="242"/>
      <c r="Q1780" s="242"/>
      <c r="R1780" s="242"/>
      <c r="S1780" s="242"/>
      <c r="T1780" s="243"/>
      <c r="AT1780" s="244" t="s">
        <v>247</v>
      </c>
      <c r="AU1780" s="244" t="s">
        <v>83</v>
      </c>
      <c r="AV1780" s="15" t="s">
        <v>254</v>
      </c>
      <c r="AW1780" s="15" t="s">
        <v>37</v>
      </c>
      <c r="AX1780" s="15" t="s">
        <v>76</v>
      </c>
      <c r="AY1780" s="244" t="s">
        <v>236</v>
      </c>
    </row>
    <row r="1781" spans="1:65" s="13" customFormat="1" ht="10.199999999999999">
      <c r="B1781" s="213"/>
      <c r="C1781" s="214"/>
      <c r="D1781" s="209" t="s">
        <v>247</v>
      </c>
      <c r="E1781" s="215" t="s">
        <v>20</v>
      </c>
      <c r="F1781" s="216" t="s">
        <v>307</v>
      </c>
      <c r="G1781" s="214"/>
      <c r="H1781" s="215" t="s">
        <v>20</v>
      </c>
      <c r="I1781" s="217"/>
      <c r="J1781" s="214"/>
      <c r="K1781" s="214"/>
      <c r="L1781" s="218"/>
      <c r="M1781" s="219"/>
      <c r="N1781" s="220"/>
      <c r="O1781" s="220"/>
      <c r="P1781" s="220"/>
      <c r="Q1781" s="220"/>
      <c r="R1781" s="220"/>
      <c r="S1781" s="220"/>
      <c r="T1781" s="221"/>
      <c r="AT1781" s="222" t="s">
        <v>247</v>
      </c>
      <c r="AU1781" s="222" t="s">
        <v>83</v>
      </c>
      <c r="AV1781" s="13" t="s">
        <v>22</v>
      </c>
      <c r="AW1781" s="13" t="s">
        <v>37</v>
      </c>
      <c r="AX1781" s="13" t="s">
        <v>76</v>
      </c>
      <c r="AY1781" s="222" t="s">
        <v>236</v>
      </c>
    </row>
    <row r="1782" spans="1:65" s="14" customFormat="1" ht="10.199999999999999">
      <c r="B1782" s="223"/>
      <c r="C1782" s="224"/>
      <c r="D1782" s="209" t="s">
        <v>247</v>
      </c>
      <c r="E1782" s="225" t="s">
        <v>20</v>
      </c>
      <c r="F1782" s="226" t="s">
        <v>2083</v>
      </c>
      <c r="G1782" s="224"/>
      <c r="H1782" s="227">
        <v>114.1</v>
      </c>
      <c r="I1782" s="228"/>
      <c r="J1782" s="224"/>
      <c r="K1782" s="224"/>
      <c r="L1782" s="229"/>
      <c r="M1782" s="230"/>
      <c r="N1782" s="231"/>
      <c r="O1782" s="231"/>
      <c r="P1782" s="231"/>
      <c r="Q1782" s="231"/>
      <c r="R1782" s="231"/>
      <c r="S1782" s="231"/>
      <c r="T1782" s="232"/>
      <c r="AT1782" s="233" t="s">
        <v>247</v>
      </c>
      <c r="AU1782" s="233" t="s">
        <v>83</v>
      </c>
      <c r="AV1782" s="14" t="s">
        <v>83</v>
      </c>
      <c r="AW1782" s="14" t="s">
        <v>37</v>
      </c>
      <c r="AX1782" s="14" t="s">
        <v>76</v>
      </c>
      <c r="AY1782" s="233" t="s">
        <v>236</v>
      </c>
    </row>
    <row r="1783" spans="1:65" s="14" customFormat="1" ht="10.199999999999999">
      <c r="B1783" s="223"/>
      <c r="C1783" s="224"/>
      <c r="D1783" s="209" t="s">
        <v>247</v>
      </c>
      <c r="E1783" s="225" t="s">
        <v>20</v>
      </c>
      <c r="F1783" s="226" t="s">
        <v>2084</v>
      </c>
      <c r="G1783" s="224"/>
      <c r="H1783" s="227">
        <v>123.1</v>
      </c>
      <c r="I1783" s="228"/>
      <c r="J1783" s="224"/>
      <c r="K1783" s="224"/>
      <c r="L1783" s="229"/>
      <c r="M1783" s="230"/>
      <c r="N1783" s="231"/>
      <c r="O1783" s="231"/>
      <c r="P1783" s="231"/>
      <c r="Q1783" s="231"/>
      <c r="R1783" s="231"/>
      <c r="S1783" s="231"/>
      <c r="T1783" s="232"/>
      <c r="AT1783" s="233" t="s">
        <v>247</v>
      </c>
      <c r="AU1783" s="233" t="s">
        <v>83</v>
      </c>
      <c r="AV1783" s="14" t="s">
        <v>83</v>
      </c>
      <c r="AW1783" s="14" t="s">
        <v>37</v>
      </c>
      <c r="AX1783" s="14" t="s">
        <v>76</v>
      </c>
      <c r="AY1783" s="233" t="s">
        <v>236</v>
      </c>
    </row>
    <row r="1784" spans="1:65" s="14" customFormat="1" ht="10.199999999999999">
      <c r="B1784" s="223"/>
      <c r="C1784" s="224"/>
      <c r="D1784" s="209" t="s">
        <v>247</v>
      </c>
      <c r="E1784" s="225" t="s">
        <v>20</v>
      </c>
      <c r="F1784" s="226" t="s">
        <v>2085</v>
      </c>
      <c r="G1784" s="224"/>
      <c r="H1784" s="227">
        <v>196.8</v>
      </c>
      <c r="I1784" s="228"/>
      <c r="J1784" s="224"/>
      <c r="K1784" s="224"/>
      <c r="L1784" s="229"/>
      <c r="M1784" s="230"/>
      <c r="N1784" s="231"/>
      <c r="O1784" s="231"/>
      <c r="P1784" s="231"/>
      <c r="Q1784" s="231"/>
      <c r="R1784" s="231"/>
      <c r="S1784" s="231"/>
      <c r="T1784" s="232"/>
      <c r="AT1784" s="233" t="s">
        <v>247</v>
      </c>
      <c r="AU1784" s="233" t="s">
        <v>83</v>
      </c>
      <c r="AV1784" s="14" t="s">
        <v>83</v>
      </c>
      <c r="AW1784" s="14" t="s">
        <v>37</v>
      </c>
      <c r="AX1784" s="14" t="s">
        <v>76</v>
      </c>
      <c r="AY1784" s="233" t="s">
        <v>236</v>
      </c>
    </row>
    <row r="1785" spans="1:65" s="15" customFormat="1" ht="10.199999999999999">
      <c r="B1785" s="234"/>
      <c r="C1785" s="235"/>
      <c r="D1785" s="209" t="s">
        <v>247</v>
      </c>
      <c r="E1785" s="236" t="s">
        <v>117</v>
      </c>
      <c r="F1785" s="237" t="s">
        <v>306</v>
      </c>
      <c r="G1785" s="235"/>
      <c r="H1785" s="238">
        <v>434</v>
      </c>
      <c r="I1785" s="239"/>
      <c r="J1785" s="235"/>
      <c r="K1785" s="235"/>
      <c r="L1785" s="240"/>
      <c r="M1785" s="241"/>
      <c r="N1785" s="242"/>
      <c r="O1785" s="242"/>
      <c r="P1785" s="242"/>
      <c r="Q1785" s="242"/>
      <c r="R1785" s="242"/>
      <c r="S1785" s="242"/>
      <c r="T1785" s="243"/>
      <c r="AT1785" s="244" t="s">
        <v>247</v>
      </c>
      <c r="AU1785" s="244" t="s">
        <v>83</v>
      </c>
      <c r="AV1785" s="15" t="s">
        <v>254</v>
      </c>
      <c r="AW1785" s="15" t="s">
        <v>37</v>
      </c>
      <c r="AX1785" s="15" t="s">
        <v>76</v>
      </c>
      <c r="AY1785" s="244" t="s">
        <v>236</v>
      </c>
    </row>
    <row r="1786" spans="1:65" s="16" customFormat="1" ht="10.199999999999999">
      <c r="B1786" s="245"/>
      <c r="C1786" s="246"/>
      <c r="D1786" s="209" t="s">
        <v>247</v>
      </c>
      <c r="E1786" s="247" t="s">
        <v>20</v>
      </c>
      <c r="F1786" s="248" t="s">
        <v>309</v>
      </c>
      <c r="G1786" s="246"/>
      <c r="H1786" s="249">
        <v>641</v>
      </c>
      <c r="I1786" s="250"/>
      <c r="J1786" s="246"/>
      <c r="K1786" s="246"/>
      <c r="L1786" s="251"/>
      <c r="M1786" s="252"/>
      <c r="N1786" s="253"/>
      <c r="O1786" s="253"/>
      <c r="P1786" s="253"/>
      <c r="Q1786" s="253"/>
      <c r="R1786" s="253"/>
      <c r="S1786" s="253"/>
      <c r="T1786" s="254"/>
      <c r="AT1786" s="255" t="s">
        <v>247</v>
      </c>
      <c r="AU1786" s="255" t="s">
        <v>83</v>
      </c>
      <c r="AV1786" s="16" t="s">
        <v>243</v>
      </c>
      <c r="AW1786" s="16" t="s">
        <v>37</v>
      </c>
      <c r="AX1786" s="16" t="s">
        <v>22</v>
      </c>
      <c r="AY1786" s="255" t="s">
        <v>236</v>
      </c>
    </row>
    <row r="1787" spans="1:65" s="2" customFormat="1" ht="11.4">
      <c r="A1787" s="36"/>
      <c r="B1787" s="37"/>
      <c r="C1787" s="196" t="s">
        <v>2086</v>
      </c>
      <c r="D1787" s="196" t="s">
        <v>238</v>
      </c>
      <c r="E1787" s="197" t="s">
        <v>2087</v>
      </c>
      <c r="F1787" s="198" t="s">
        <v>2088</v>
      </c>
      <c r="G1787" s="199" t="s">
        <v>328</v>
      </c>
      <c r="H1787" s="200">
        <v>373.5</v>
      </c>
      <c r="I1787" s="201"/>
      <c r="J1787" s="202">
        <f>ROUND(I1787*H1787,2)</f>
        <v>0</v>
      </c>
      <c r="K1787" s="198" t="s">
        <v>242</v>
      </c>
      <c r="L1787" s="41"/>
      <c r="M1787" s="203" t="s">
        <v>20</v>
      </c>
      <c r="N1787" s="204" t="s">
        <v>47</v>
      </c>
      <c r="O1787" s="66"/>
      <c r="P1787" s="205">
        <f>O1787*H1787</f>
        <v>0</v>
      </c>
      <c r="Q1787" s="205">
        <v>0</v>
      </c>
      <c r="R1787" s="205">
        <f>Q1787*H1787</f>
        <v>0</v>
      </c>
      <c r="S1787" s="205">
        <v>3.0000000000000001E-3</v>
      </c>
      <c r="T1787" s="206">
        <f>S1787*H1787</f>
        <v>1.1205000000000001</v>
      </c>
      <c r="U1787" s="36"/>
      <c r="V1787" s="36"/>
      <c r="W1787" s="36"/>
      <c r="X1787" s="36"/>
      <c r="Y1787" s="36"/>
      <c r="Z1787" s="36"/>
      <c r="AA1787" s="36"/>
      <c r="AB1787" s="36"/>
      <c r="AC1787" s="36"/>
      <c r="AD1787" s="36"/>
      <c r="AE1787" s="36"/>
      <c r="AR1787" s="207" t="s">
        <v>336</v>
      </c>
      <c r="AT1787" s="207" t="s">
        <v>238</v>
      </c>
      <c r="AU1787" s="207" t="s">
        <v>83</v>
      </c>
      <c r="AY1787" s="19" t="s">
        <v>236</v>
      </c>
      <c r="BE1787" s="208">
        <f>IF(N1787="základní",J1787,0)</f>
        <v>0</v>
      </c>
      <c r="BF1787" s="208">
        <f>IF(N1787="snížená",J1787,0)</f>
        <v>0</v>
      </c>
      <c r="BG1787" s="208">
        <f>IF(N1787="zákl. přenesená",J1787,0)</f>
        <v>0</v>
      </c>
      <c r="BH1787" s="208">
        <f>IF(N1787="sníž. přenesená",J1787,0)</f>
        <v>0</v>
      </c>
      <c r="BI1787" s="208">
        <f>IF(N1787="nulová",J1787,0)</f>
        <v>0</v>
      </c>
      <c r="BJ1787" s="19" t="s">
        <v>22</v>
      </c>
      <c r="BK1787" s="208">
        <f>ROUND(I1787*H1787,2)</f>
        <v>0</v>
      </c>
      <c r="BL1787" s="19" t="s">
        <v>336</v>
      </c>
      <c r="BM1787" s="207" t="s">
        <v>2089</v>
      </c>
    </row>
    <row r="1788" spans="1:65" s="13" customFormat="1" ht="10.199999999999999">
      <c r="B1788" s="213"/>
      <c r="C1788" s="214"/>
      <c r="D1788" s="209" t="s">
        <v>247</v>
      </c>
      <c r="E1788" s="215" t="s">
        <v>20</v>
      </c>
      <c r="F1788" s="216" t="s">
        <v>304</v>
      </c>
      <c r="G1788" s="214"/>
      <c r="H1788" s="215" t="s">
        <v>20</v>
      </c>
      <c r="I1788" s="217"/>
      <c r="J1788" s="214"/>
      <c r="K1788" s="214"/>
      <c r="L1788" s="218"/>
      <c r="M1788" s="219"/>
      <c r="N1788" s="220"/>
      <c r="O1788" s="220"/>
      <c r="P1788" s="220"/>
      <c r="Q1788" s="220"/>
      <c r="R1788" s="220"/>
      <c r="S1788" s="220"/>
      <c r="T1788" s="221"/>
      <c r="AT1788" s="222" t="s">
        <v>247</v>
      </c>
      <c r="AU1788" s="222" t="s">
        <v>83</v>
      </c>
      <c r="AV1788" s="13" t="s">
        <v>22</v>
      </c>
      <c r="AW1788" s="13" t="s">
        <v>37</v>
      </c>
      <c r="AX1788" s="13" t="s">
        <v>76</v>
      </c>
      <c r="AY1788" s="222" t="s">
        <v>236</v>
      </c>
    </row>
    <row r="1789" spans="1:65" s="14" customFormat="1" ht="10.199999999999999">
      <c r="B1789" s="223"/>
      <c r="C1789" s="224"/>
      <c r="D1789" s="209" t="s">
        <v>247</v>
      </c>
      <c r="E1789" s="225" t="s">
        <v>20</v>
      </c>
      <c r="F1789" s="226" t="s">
        <v>2090</v>
      </c>
      <c r="G1789" s="224"/>
      <c r="H1789" s="227">
        <v>145.5</v>
      </c>
      <c r="I1789" s="228"/>
      <c r="J1789" s="224"/>
      <c r="K1789" s="224"/>
      <c r="L1789" s="229"/>
      <c r="M1789" s="230"/>
      <c r="N1789" s="231"/>
      <c r="O1789" s="231"/>
      <c r="P1789" s="231"/>
      <c r="Q1789" s="231"/>
      <c r="R1789" s="231"/>
      <c r="S1789" s="231"/>
      <c r="T1789" s="232"/>
      <c r="AT1789" s="233" t="s">
        <v>247</v>
      </c>
      <c r="AU1789" s="233" t="s">
        <v>83</v>
      </c>
      <c r="AV1789" s="14" t="s">
        <v>83</v>
      </c>
      <c r="AW1789" s="14" t="s">
        <v>37</v>
      </c>
      <c r="AX1789" s="14" t="s">
        <v>76</v>
      </c>
      <c r="AY1789" s="233" t="s">
        <v>236</v>
      </c>
    </row>
    <row r="1790" spans="1:65" s="14" customFormat="1" ht="10.199999999999999">
      <c r="B1790" s="223"/>
      <c r="C1790" s="224"/>
      <c r="D1790" s="209" t="s">
        <v>247</v>
      </c>
      <c r="E1790" s="225" t="s">
        <v>20</v>
      </c>
      <c r="F1790" s="226" t="s">
        <v>2091</v>
      </c>
      <c r="G1790" s="224"/>
      <c r="H1790" s="227">
        <v>108.6</v>
      </c>
      <c r="I1790" s="228"/>
      <c r="J1790" s="224"/>
      <c r="K1790" s="224"/>
      <c r="L1790" s="229"/>
      <c r="M1790" s="230"/>
      <c r="N1790" s="231"/>
      <c r="O1790" s="231"/>
      <c r="P1790" s="231"/>
      <c r="Q1790" s="231"/>
      <c r="R1790" s="231"/>
      <c r="S1790" s="231"/>
      <c r="T1790" s="232"/>
      <c r="AT1790" s="233" t="s">
        <v>247</v>
      </c>
      <c r="AU1790" s="233" t="s">
        <v>83</v>
      </c>
      <c r="AV1790" s="14" t="s">
        <v>83</v>
      </c>
      <c r="AW1790" s="14" t="s">
        <v>37</v>
      </c>
      <c r="AX1790" s="14" t="s">
        <v>76</v>
      </c>
      <c r="AY1790" s="233" t="s">
        <v>236</v>
      </c>
    </row>
    <row r="1791" spans="1:65" s="15" customFormat="1" ht="10.199999999999999">
      <c r="B1791" s="234"/>
      <c r="C1791" s="235"/>
      <c r="D1791" s="209" t="s">
        <v>247</v>
      </c>
      <c r="E1791" s="236" t="s">
        <v>125</v>
      </c>
      <c r="F1791" s="237" t="s">
        <v>306</v>
      </c>
      <c r="G1791" s="235"/>
      <c r="H1791" s="238">
        <v>254.1</v>
      </c>
      <c r="I1791" s="239"/>
      <c r="J1791" s="235"/>
      <c r="K1791" s="235"/>
      <c r="L1791" s="240"/>
      <c r="M1791" s="241"/>
      <c r="N1791" s="242"/>
      <c r="O1791" s="242"/>
      <c r="P1791" s="242"/>
      <c r="Q1791" s="242"/>
      <c r="R1791" s="242"/>
      <c r="S1791" s="242"/>
      <c r="T1791" s="243"/>
      <c r="AT1791" s="244" t="s">
        <v>247</v>
      </c>
      <c r="AU1791" s="244" t="s">
        <v>83</v>
      </c>
      <c r="AV1791" s="15" t="s">
        <v>254</v>
      </c>
      <c r="AW1791" s="15" t="s">
        <v>37</v>
      </c>
      <c r="AX1791" s="15" t="s">
        <v>76</v>
      </c>
      <c r="AY1791" s="244" t="s">
        <v>236</v>
      </c>
    </row>
    <row r="1792" spans="1:65" s="13" customFormat="1" ht="10.199999999999999">
      <c r="B1792" s="213"/>
      <c r="C1792" s="214"/>
      <c r="D1792" s="209" t="s">
        <v>247</v>
      </c>
      <c r="E1792" s="215" t="s">
        <v>20</v>
      </c>
      <c r="F1792" s="216" t="s">
        <v>307</v>
      </c>
      <c r="G1792" s="214"/>
      <c r="H1792" s="215" t="s">
        <v>20</v>
      </c>
      <c r="I1792" s="217"/>
      <c r="J1792" s="214"/>
      <c r="K1792" s="214"/>
      <c r="L1792" s="218"/>
      <c r="M1792" s="219"/>
      <c r="N1792" s="220"/>
      <c r="O1792" s="220"/>
      <c r="P1792" s="220"/>
      <c r="Q1792" s="220"/>
      <c r="R1792" s="220"/>
      <c r="S1792" s="220"/>
      <c r="T1792" s="221"/>
      <c r="AT1792" s="222" t="s">
        <v>247</v>
      </c>
      <c r="AU1792" s="222" t="s">
        <v>83</v>
      </c>
      <c r="AV1792" s="13" t="s">
        <v>22</v>
      </c>
      <c r="AW1792" s="13" t="s">
        <v>37</v>
      </c>
      <c r="AX1792" s="13" t="s">
        <v>76</v>
      </c>
      <c r="AY1792" s="222" t="s">
        <v>236</v>
      </c>
    </row>
    <row r="1793" spans="1:65" s="14" customFormat="1" ht="10.199999999999999">
      <c r="B1793" s="223"/>
      <c r="C1793" s="224"/>
      <c r="D1793" s="209" t="s">
        <v>247</v>
      </c>
      <c r="E1793" s="225" t="s">
        <v>20</v>
      </c>
      <c r="F1793" s="226" t="s">
        <v>2092</v>
      </c>
      <c r="G1793" s="224"/>
      <c r="H1793" s="227">
        <v>119.4</v>
      </c>
      <c r="I1793" s="228"/>
      <c r="J1793" s="224"/>
      <c r="K1793" s="224"/>
      <c r="L1793" s="229"/>
      <c r="M1793" s="230"/>
      <c r="N1793" s="231"/>
      <c r="O1793" s="231"/>
      <c r="P1793" s="231"/>
      <c r="Q1793" s="231"/>
      <c r="R1793" s="231"/>
      <c r="S1793" s="231"/>
      <c r="T1793" s="232"/>
      <c r="AT1793" s="233" t="s">
        <v>247</v>
      </c>
      <c r="AU1793" s="233" t="s">
        <v>83</v>
      </c>
      <c r="AV1793" s="14" t="s">
        <v>83</v>
      </c>
      <c r="AW1793" s="14" t="s">
        <v>37</v>
      </c>
      <c r="AX1793" s="14" t="s">
        <v>76</v>
      </c>
      <c r="AY1793" s="233" t="s">
        <v>236</v>
      </c>
    </row>
    <row r="1794" spans="1:65" s="15" customFormat="1" ht="10.199999999999999">
      <c r="B1794" s="234"/>
      <c r="C1794" s="235"/>
      <c r="D1794" s="209" t="s">
        <v>247</v>
      </c>
      <c r="E1794" s="236" t="s">
        <v>129</v>
      </c>
      <c r="F1794" s="237" t="s">
        <v>306</v>
      </c>
      <c r="G1794" s="235"/>
      <c r="H1794" s="238">
        <v>119.4</v>
      </c>
      <c r="I1794" s="239"/>
      <c r="J1794" s="235"/>
      <c r="K1794" s="235"/>
      <c r="L1794" s="240"/>
      <c r="M1794" s="241"/>
      <c r="N1794" s="242"/>
      <c r="O1794" s="242"/>
      <c r="P1794" s="242"/>
      <c r="Q1794" s="242"/>
      <c r="R1794" s="242"/>
      <c r="S1794" s="242"/>
      <c r="T1794" s="243"/>
      <c r="AT1794" s="244" t="s">
        <v>247</v>
      </c>
      <c r="AU1794" s="244" t="s">
        <v>83</v>
      </c>
      <c r="AV1794" s="15" t="s">
        <v>254</v>
      </c>
      <c r="AW1794" s="15" t="s">
        <v>37</v>
      </c>
      <c r="AX1794" s="15" t="s">
        <v>76</v>
      </c>
      <c r="AY1794" s="244" t="s">
        <v>236</v>
      </c>
    </row>
    <row r="1795" spans="1:65" s="16" customFormat="1" ht="10.199999999999999">
      <c r="B1795" s="245"/>
      <c r="C1795" s="246"/>
      <c r="D1795" s="209" t="s">
        <v>247</v>
      </c>
      <c r="E1795" s="247" t="s">
        <v>20</v>
      </c>
      <c r="F1795" s="248" t="s">
        <v>309</v>
      </c>
      <c r="G1795" s="246"/>
      <c r="H1795" s="249">
        <v>373.5</v>
      </c>
      <c r="I1795" s="250"/>
      <c r="J1795" s="246"/>
      <c r="K1795" s="246"/>
      <c r="L1795" s="251"/>
      <c r="M1795" s="252"/>
      <c r="N1795" s="253"/>
      <c r="O1795" s="253"/>
      <c r="P1795" s="253"/>
      <c r="Q1795" s="253"/>
      <c r="R1795" s="253"/>
      <c r="S1795" s="253"/>
      <c r="T1795" s="254"/>
      <c r="AT1795" s="255" t="s">
        <v>247</v>
      </c>
      <c r="AU1795" s="255" t="s">
        <v>83</v>
      </c>
      <c r="AV1795" s="16" t="s">
        <v>243</v>
      </c>
      <c r="AW1795" s="16" t="s">
        <v>37</v>
      </c>
      <c r="AX1795" s="16" t="s">
        <v>22</v>
      </c>
      <c r="AY1795" s="255" t="s">
        <v>236</v>
      </c>
    </row>
    <row r="1796" spans="1:65" s="2" customFormat="1" ht="11.4">
      <c r="A1796" s="36"/>
      <c r="B1796" s="37"/>
      <c r="C1796" s="196" t="s">
        <v>2093</v>
      </c>
      <c r="D1796" s="196" t="s">
        <v>238</v>
      </c>
      <c r="E1796" s="197" t="s">
        <v>2094</v>
      </c>
      <c r="F1796" s="198" t="s">
        <v>2095</v>
      </c>
      <c r="G1796" s="199" t="s">
        <v>328</v>
      </c>
      <c r="H1796" s="200">
        <v>53.5</v>
      </c>
      <c r="I1796" s="201"/>
      <c r="J1796" s="202">
        <f>ROUND(I1796*H1796,2)</f>
        <v>0</v>
      </c>
      <c r="K1796" s="198" t="s">
        <v>242</v>
      </c>
      <c r="L1796" s="41"/>
      <c r="M1796" s="203" t="s">
        <v>20</v>
      </c>
      <c r="N1796" s="204" t="s">
        <v>47</v>
      </c>
      <c r="O1796" s="66"/>
      <c r="P1796" s="205">
        <f>O1796*H1796</f>
        <v>0</v>
      </c>
      <c r="Q1796" s="205">
        <v>5.0000000000000001E-4</v>
      </c>
      <c r="R1796" s="205">
        <f>Q1796*H1796</f>
        <v>2.6749999999999999E-2</v>
      </c>
      <c r="S1796" s="205">
        <v>0</v>
      </c>
      <c r="T1796" s="206">
        <f>S1796*H1796</f>
        <v>0</v>
      </c>
      <c r="U1796" s="36"/>
      <c r="V1796" s="36"/>
      <c r="W1796" s="36"/>
      <c r="X1796" s="36"/>
      <c r="Y1796" s="36"/>
      <c r="Z1796" s="36"/>
      <c r="AA1796" s="36"/>
      <c r="AB1796" s="36"/>
      <c r="AC1796" s="36"/>
      <c r="AD1796" s="36"/>
      <c r="AE1796" s="36"/>
      <c r="AR1796" s="207" t="s">
        <v>336</v>
      </c>
      <c r="AT1796" s="207" t="s">
        <v>238</v>
      </c>
      <c r="AU1796" s="207" t="s">
        <v>83</v>
      </c>
      <c r="AY1796" s="19" t="s">
        <v>236</v>
      </c>
      <c r="BE1796" s="208">
        <f>IF(N1796="základní",J1796,0)</f>
        <v>0</v>
      </c>
      <c r="BF1796" s="208">
        <f>IF(N1796="snížená",J1796,0)</f>
        <v>0</v>
      </c>
      <c r="BG1796" s="208">
        <f>IF(N1796="zákl. přenesená",J1796,0)</f>
        <v>0</v>
      </c>
      <c r="BH1796" s="208">
        <f>IF(N1796="sníž. přenesená",J1796,0)</f>
        <v>0</v>
      </c>
      <c r="BI1796" s="208">
        <f>IF(N1796="nulová",J1796,0)</f>
        <v>0</v>
      </c>
      <c r="BJ1796" s="19" t="s">
        <v>22</v>
      </c>
      <c r="BK1796" s="208">
        <f>ROUND(I1796*H1796,2)</f>
        <v>0</v>
      </c>
      <c r="BL1796" s="19" t="s">
        <v>336</v>
      </c>
      <c r="BM1796" s="207" t="s">
        <v>2096</v>
      </c>
    </row>
    <row r="1797" spans="1:65" s="2" customFormat="1" ht="38.4">
      <c r="A1797" s="36"/>
      <c r="B1797" s="37"/>
      <c r="C1797" s="38"/>
      <c r="D1797" s="209" t="s">
        <v>245</v>
      </c>
      <c r="E1797" s="38"/>
      <c r="F1797" s="210" t="s">
        <v>2097</v>
      </c>
      <c r="G1797" s="38"/>
      <c r="H1797" s="38"/>
      <c r="I1797" s="118"/>
      <c r="J1797" s="38"/>
      <c r="K1797" s="38"/>
      <c r="L1797" s="41"/>
      <c r="M1797" s="211"/>
      <c r="N1797" s="212"/>
      <c r="O1797" s="66"/>
      <c r="P1797" s="66"/>
      <c r="Q1797" s="66"/>
      <c r="R1797" s="66"/>
      <c r="S1797" s="66"/>
      <c r="T1797" s="67"/>
      <c r="U1797" s="36"/>
      <c r="V1797" s="36"/>
      <c r="W1797" s="36"/>
      <c r="X1797" s="36"/>
      <c r="Y1797" s="36"/>
      <c r="Z1797" s="36"/>
      <c r="AA1797" s="36"/>
      <c r="AB1797" s="36"/>
      <c r="AC1797" s="36"/>
      <c r="AD1797" s="36"/>
      <c r="AE1797" s="36"/>
      <c r="AT1797" s="19" t="s">
        <v>245</v>
      </c>
      <c r="AU1797" s="19" t="s">
        <v>83</v>
      </c>
    </row>
    <row r="1798" spans="1:65" s="13" customFormat="1" ht="10.199999999999999">
      <c r="B1798" s="213"/>
      <c r="C1798" s="214"/>
      <c r="D1798" s="209" t="s">
        <v>247</v>
      </c>
      <c r="E1798" s="215" t="s">
        <v>20</v>
      </c>
      <c r="F1798" s="216" t="s">
        <v>1750</v>
      </c>
      <c r="G1798" s="214"/>
      <c r="H1798" s="215" t="s">
        <v>20</v>
      </c>
      <c r="I1798" s="217"/>
      <c r="J1798" s="214"/>
      <c r="K1798" s="214"/>
      <c r="L1798" s="218"/>
      <c r="M1798" s="219"/>
      <c r="N1798" s="220"/>
      <c r="O1798" s="220"/>
      <c r="P1798" s="220"/>
      <c r="Q1798" s="220"/>
      <c r="R1798" s="220"/>
      <c r="S1798" s="220"/>
      <c r="T1798" s="221"/>
      <c r="AT1798" s="222" t="s">
        <v>247</v>
      </c>
      <c r="AU1798" s="222" t="s">
        <v>83</v>
      </c>
      <c r="AV1798" s="13" t="s">
        <v>22</v>
      </c>
      <c r="AW1798" s="13" t="s">
        <v>37</v>
      </c>
      <c r="AX1798" s="13" t="s">
        <v>76</v>
      </c>
      <c r="AY1798" s="222" t="s">
        <v>236</v>
      </c>
    </row>
    <row r="1799" spans="1:65" s="14" customFormat="1" ht="10.199999999999999">
      <c r="B1799" s="223"/>
      <c r="C1799" s="224"/>
      <c r="D1799" s="209" t="s">
        <v>247</v>
      </c>
      <c r="E1799" s="225" t="s">
        <v>20</v>
      </c>
      <c r="F1799" s="226" t="s">
        <v>2098</v>
      </c>
      <c r="G1799" s="224"/>
      <c r="H1799" s="227">
        <v>26.4</v>
      </c>
      <c r="I1799" s="228"/>
      <c r="J1799" s="224"/>
      <c r="K1799" s="224"/>
      <c r="L1799" s="229"/>
      <c r="M1799" s="230"/>
      <c r="N1799" s="231"/>
      <c r="O1799" s="231"/>
      <c r="P1799" s="231"/>
      <c r="Q1799" s="231"/>
      <c r="R1799" s="231"/>
      <c r="S1799" s="231"/>
      <c r="T1799" s="232"/>
      <c r="AT1799" s="233" t="s">
        <v>247</v>
      </c>
      <c r="AU1799" s="233" t="s">
        <v>83</v>
      </c>
      <c r="AV1799" s="14" t="s">
        <v>83</v>
      </c>
      <c r="AW1799" s="14" t="s">
        <v>37</v>
      </c>
      <c r="AX1799" s="14" t="s">
        <v>76</v>
      </c>
      <c r="AY1799" s="233" t="s">
        <v>236</v>
      </c>
    </row>
    <row r="1800" spans="1:65" s="13" customFormat="1" ht="10.199999999999999">
      <c r="B1800" s="213"/>
      <c r="C1800" s="214"/>
      <c r="D1800" s="209" t="s">
        <v>247</v>
      </c>
      <c r="E1800" s="215" t="s">
        <v>20</v>
      </c>
      <c r="F1800" s="216" t="s">
        <v>324</v>
      </c>
      <c r="G1800" s="214"/>
      <c r="H1800" s="215" t="s">
        <v>20</v>
      </c>
      <c r="I1800" s="217"/>
      <c r="J1800" s="214"/>
      <c r="K1800" s="214"/>
      <c r="L1800" s="218"/>
      <c r="M1800" s="219"/>
      <c r="N1800" s="220"/>
      <c r="O1800" s="220"/>
      <c r="P1800" s="220"/>
      <c r="Q1800" s="220"/>
      <c r="R1800" s="220"/>
      <c r="S1800" s="220"/>
      <c r="T1800" s="221"/>
      <c r="AT1800" s="222" t="s">
        <v>247</v>
      </c>
      <c r="AU1800" s="222" t="s">
        <v>83</v>
      </c>
      <c r="AV1800" s="13" t="s">
        <v>22</v>
      </c>
      <c r="AW1800" s="13" t="s">
        <v>37</v>
      </c>
      <c r="AX1800" s="13" t="s">
        <v>76</v>
      </c>
      <c r="AY1800" s="222" t="s">
        <v>236</v>
      </c>
    </row>
    <row r="1801" spans="1:65" s="14" customFormat="1" ht="10.199999999999999">
      <c r="B1801" s="223"/>
      <c r="C1801" s="224"/>
      <c r="D1801" s="209" t="s">
        <v>247</v>
      </c>
      <c r="E1801" s="225" t="s">
        <v>20</v>
      </c>
      <c r="F1801" s="226" t="s">
        <v>2099</v>
      </c>
      <c r="G1801" s="224"/>
      <c r="H1801" s="227">
        <v>27.1</v>
      </c>
      <c r="I1801" s="228"/>
      <c r="J1801" s="224"/>
      <c r="K1801" s="224"/>
      <c r="L1801" s="229"/>
      <c r="M1801" s="230"/>
      <c r="N1801" s="231"/>
      <c r="O1801" s="231"/>
      <c r="P1801" s="231"/>
      <c r="Q1801" s="231"/>
      <c r="R1801" s="231"/>
      <c r="S1801" s="231"/>
      <c r="T1801" s="232"/>
      <c r="AT1801" s="233" t="s">
        <v>247</v>
      </c>
      <c r="AU1801" s="233" t="s">
        <v>83</v>
      </c>
      <c r="AV1801" s="14" t="s">
        <v>83</v>
      </c>
      <c r="AW1801" s="14" t="s">
        <v>37</v>
      </c>
      <c r="AX1801" s="14" t="s">
        <v>76</v>
      </c>
      <c r="AY1801" s="233" t="s">
        <v>236</v>
      </c>
    </row>
    <row r="1802" spans="1:65" s="15" customFormat="1" ht="10.199999999999999">
      <c r="B1802" s="234"/>
      <c r="C1802" s="235"/>
      <c r="D1802" s="209" t="s">
        <v>247</v>
      </c>
      <c r="E1802" s="236" t="s">
        <v>146</v>
      </c>
      <c r="F1802" s="237" t="s">
        <v>306</v>
      </c>
      <c r="G1802" s="235"/>
      <c r="H1802" s="238">
        <v>53.5</v>
      </c>
      <c r="I1802" s="239"/>
      <c r="J1802" s="235"/>
      <c r="K1802" s="235"/>
      <c r="L1802" s="240"/>
      <c r="M1802" s="241"/>
      <c r="N1802" s="242"/>
      <c r="O1802" s="242"/>
      <c r="P1802" s="242"/>
      <c r="Q1802" s="242"/>
      <c r="R1802" s="242"/>
      <c r="S1802" s="242"/>
      <c r="T1802" s="243"/>
      <c r="AT1802" s="244" t="s">
        <v>247</v>
      </c>
      <c r="AU1802" s="244" t="s">
        <v>83</v>
      </c>
      <c r="AV1802" s="15" t="s">
        <v>254</v>
      </c>
      <c r="AW1802" s="15" t="s">
        <v>37</v>
      </c>
      <c r="AX1802" s="15" t="s">
        <v>22</v>
      </c>
      <c r="AY1802" s="244" t="s">
        <v>236</v>
      </c>
    </row>
    <row r="1803" spans="1:65" s="2" customFormat="1" ht="57">
      <c r="A1803" s="36"/>
      <c r="B1803" s="37"/>
      <c r="C1803" s="256" t="s">
        <v>2100</v>
      </c>
      <c r="D1803" s="256" t="s">
        <v>482</v>
      </c>
      <c r="E1803" s="257" t="s">
        <v>2101</v>
      </c>
      <c r="F1803" s="258" t="s">
        <v>2102</v>
      </c>
      <c r="G1803" s="259" t="s">
        <v>328</v>
      </c>
      <c r="H1803" s="260">
        <v>58.85</v>
      </c>
      <c r="I1803" s="261"/>
      <c r="J1803" s="262">
        <f>ROUND(I1803*H1803,2)</f>
        <v>0</v>
      </c>
      <c r="K1803" s="258" t="s">
        <v>20</v>
      </c>
      <c r="L1803" s="263"/>
      <c r="M1803" s="264" t="s">
        <v>20</v>
      </c>
      <c r="N1803" s="265" t="s">
        <v>47</v>
      </c>
      <c r="O1803" s="66"/>
      <c r="P1803" s="205">
        <f>O1803*H1803</f>
        <v>0</v>
      </c>
      <c r="Q1803" s="205">
        <v>1.75E-3</v>
      </c>
      <c r="R1803" s="205">
        <f>Q1803*H1803</f>
        <v>0.10298750000000001</v>
      </c>
      <c r="S1803" s="205">
        <v>0</v>
      </c>
      <c r="T1803" s="206">
        <f>S1803*H1803</f>
        <v>0</v>
      </c>
      <c r="U1803" s="36"/>
      <c r="V1803" s="36"/>
      <c r="W1803" s="36"/>
      <c r="X1803" s="36"/>
      <c r="Y1803" s="36"/>
      <c r="Z1803" s="36"/>
      <c r="AA1803" s="36"/>
      <c r="AB1803" s="36"/>
      <c r="AC1803" s="36"/>
      <c r="AD1803" s="36"/>
      <c r="AE1803" s="36"/>
      <c r="AR1803" s="207" t="s">
        <v>455</v>
      </c>
      <c r="AT1803" s="207" t="s">
        <v>482</v>
      </c>
      <c r="AU1803" s="207" t="s">
        <v>83</v>
      </c>
      <c r="AY1803" s="19" t="s">
        <v>236</v>
      </c>
      <c r="BE1803" s="208">
        <f>IF(N1803="základní",J1803,0)</f>
        <v>0</v>
      </c>
      <c r="BF1803" s="208">
        <f>IF(N1803="snížená",J1803,0)</f>
        <v>0</v>
      </c>
      <c r="BG1803" s="208">
        <f>IF(N1803="zákl. přenesená",J1803,0)</f>
        <v>0</v>
      </c>
      <c r="BH1803" s="208">
        <f>IF(N1803="sníž. přenesená",J1803,0)</f>
        <v>0</v>
      </c>
      <c r="BI1803" s="208">
        <f>IF(N1803="nulová",J1803,0)</f>
        <v>0</v>
      </c>
      <c r="BJ1803" s="19" t="s">
        <v>22</v>
      </c>
      <c r="BK1803" s="208">
        <f>ROUND(I1803*H1803,2)</f>
        <v>0</v>
      </c>
      <c r="BL1803" s="19" t="s">
        <v>336</v>
      </c>
      <c r="BM1803" s="207" t="s">
        <v>2103</v>
      </c>
    </row>
    <row r="1804" spans="1:65" s="14" customFormat="1" ht="10.199999999999999">
      <c r="B1804" s="223"/>
      <c r="C1804" s="224"/>
      <c r="D1804" s="209" t="s">
        <v>247</v>
      </c>
      <c r="E1804" s="225" t="s">
        <v>20</v>
      </c>
      <c r="F1804" s="226" t="s">
        <v>146</v>
      </c>
      <c r="G1804" s="224"/>
      <c r="H1804" s="227">
        <v>53.5</v>
      </c>
      <c r="I1804" s="228"/>
      <c r="J1804" s="224"/>
      <c r="K1804" s="224"/>
      <c r="L1804" s="229"/>
      <c r="M1804" s="230"/>
      <c r="N1804" s="231"/>
      <c r="O1804" s="231"/>
      <c r="P1804" s="231"/>
      <c r="Q1804" s="231"/>
      <c r="R1804" s="231"/>
      <c r="S1804" s="231"/>
      <c r="T1804" s="232"/>
      <c r="AT1804" s="233" t="s">
        <v>247</v>
      </c>
      <c r="AU1804" s="233" t="s">
        <v>83</v>
      </c>
      <c r="AV1804" s="14" t="s">
        <v>83</v>
      </c>
      <c r="AW1804" s="14" t="s">
        <v>37</v>
      </c>
      <c r="AX1804" s="14" t="s">
        <v>22</v>
      </c>
      <c r="AY1804" s="233" t="s">
        <v>236</v>
      </c>
    </row>
    <row r="1805" spans="1:65" s="14" customFormat="1" ht="10.199999999999999">
      <c r="B1805" s="223"/>
      <c r="C1805" s="224"/>
      <c r="D1805" s="209" t="s">
        <v>247</v>
      </c>
      <c r="E1805" s="224"/>
      <c r="F1805" s="226" t="s">
        <v>2104</v>
      </c>
      <c r="G1805" s="224"/>
      <c r="H1805" s="227">
        <v>58.85</v>
      </c>
      <c r="I1805" s="228"/>
      <c r="J1805" s="224"/>
      <c r="K1805" s="224"/>
      <c r="L1805" s="229"/>
      <c r="M1805" s="230"/>
      <c r="N1805" s="231"/>
      <c r="O1805" s="231"/>
      <c r="P1805" s="231"/>
      <c r="Q1805" s="231"/>
      <c r="R1805" s="231"/>
      <c r="S1805" s="231"/>
      <c r="T1805" s="232"/>
      <c r="AT1805" s="233" t="s">
        <v>247</v>
      </c>
      <c r="AU1805" s="233" t="s">
        <v>83</v>
      </c>
      <c r="AV1805" s="14" t="s">
        <v>83</v>
      </c>
      <c r="AW1805" s="14" t="s">
        <v>4</v>
      </c>
      <c r="AX1805" s="14" t="s">
        <v>22</v>
      </c>
      <c r="AY1805" s="233" t="s">
        <v>236</v>
      </c>
    </row>
    <row r="1806" spans="1:65" s="2" customFormat="1" ht="45.6">
      <c r="A1806" s="36"/>
      <c r="B1806" s="37"/>
      <c r="C1806" s="196" t="s">
        <v>2105</v>
      </c>
      <c r="D1806" s="196" t="s">
        <v>238</v>
      </c>
      <c r="E1806" s="197" t="s">
        <v>2106</v>
      </c>
      <c r="F1806" s="198" t="s">
        <v>2107</v>
      </c>
      <c r="G1806" s="199" t="s">
        <v>328</v>
      </c>
      <c r="H1806" s="200">
        <v>959.3</v>
      </c>
      <c r="I1806" s="201"/>
      <c r="J1806" s="202">
        <f>ROUND(I1806*H1806,2)</f>
        <v>0</v>
      </c>
      <c r="K1806" s="198" t="s">
        <v>20</v>
      </c>
      <c r="L1806" s="41"/>
      <c r="M1806" s="203" t="s">
        <v>20</v>
      </c>
      <c r="N1806" s="204" t="s">
        <v>47</v>
      </c>
      <c r="O1806" s="66"/>
      <c r="P1806" s="205">
        <f>O1806*H1806</f>
        <v>0</v>
      </c>
      <c r="Q1806" s="205">
        <v>2.9999999999999997E-4</v>
      </c>
      <c r="R1806" s="205">
        <f>Q1806*H1806</f>
        <v>0.28778999999999993</v>
      </c>
      <c r="S1806" s="205">
        <v>0</v>
      </c>
      <c r="T1806" s="206">
        <f>S1806*H1806</f>
        <v>0</v>
      </c>
      <c r="U1806" s="36"/>
      <c r="V1806" s="36"/>
      <c r="W1806" s="36"/>
      <c r="X1806" s="36"/>
      <c r="Y1806" s="36"/>
      <c r="Z1806" s="36"/>
      <c r="AA1806" s="36"/>
      <c r="AB1806" s="36"/>
      <c r="AC1806" s="36"/>
      <c r="AD1806" s="36"/>
      <c r="AE1806" s="36"/>
      <c r="AR1806" s="207" t="s">
        <v>336</v>
      </c>
      <c r="AT1806" s="207" t="s">
        <v>238</v>
      </c>
      <c r="AU1806" s="207" t="s">
        <v>83</v>
      </c>
      <c r="AY1806" s="19" t="s">
        <v>236</v>
      </c>
      <c r="BE1806" s="208">
        <f>IF(N1806="základní",J1806,0)</f>
        <v>0</v>
      </c>
      <c r="BF1806" s="208">
        <f>IF(N1806="snížená",J1806,0)</f>
        <v>0</v>
      </c>
      <c r="BG1806" s="208">
        <f>IF(N1806="zákl. přenesená",J1806,0)</f>
        <v>0</v>
      </c>
      <c r="BH1806" s="208">
        <f>IF(N1806="sníž. přenesená",J1806,0)</f>
        <v>0</v>
      </c>
      <c r="BI1806" s="208">
        <f>IF(N1806="nulová",J1806,0)</f>
        <v>0</v>
      </c>
      <c r="BJ1806" s="19" t="s">
        <v>22</v>
      </c>
      <c r="BK1806" s="208">
        <f>ROUND(I1806*H1806,2)</f>
        <v>0</v>
      </c>
      <c r="BL1806" s="19" t="s">
        <v>336</v>
      </c>
      <c r="BM1806" s="207" t="s">
        <v>2108</v>
      </c>
    </row>
    <row r="1807" spans="1:65" s="13" customFormat="1" ht="10.199999999999999">
      <c r="B1807" s="213"/>
      <c r="C1807" s="214"/>
      <c r="D1807" s="209" t="s">
        <v>247</v>
      </c>
      <c r="E1807" s="215" t="s">
        <v>20</v>
      </c>
      <c r="F1807" s="216" t="s">
        <v>324</v>
      </c>
      <c r="G1807" s="214"/>
      <c r="H1807" s="215" t="s">
        <v>20</v>
      </c>
      <c r="I1807" s="217"/>
      <c r="J1807" s="214"/>
      <c r="K1807" s="214"/>
      <c r="L1807" s="218"/>
      <c r="M1807" s="219"/>
      <c r="N1807" s="220"/>
      <c r="O1807" s="220"/>
      <c r="P1807" s="220"/>
      <c r="Q1807" s="220"/>
      <c r="R1807" s="220"/>
      <c r="S1807" s="220"/>
      <c r="T1807" s="221"/>
      <c r="AT1807" s="222" t="s">
        <v>247</v>
      </c>
      <c r="AU1807" s="222" t="s">
        <v>83</v>
      </c>
      <c r="AV1807" s="13" t="s">
        <v>22</v>
      </c>
      <c r="AW1807" s="13" t="s">
        <v>37</v>
      </c>
      <c r="AX1807" s="13" t="s">
        <v>76</v>
      </c>
      <c r="AY1807" s="222" t="s">
        <v>236</v>
      </c>
    </row>
    <row r="1808" spans="1:65" s="14" customFormat="1" ht="10.199999999999999">
      <c r="B1808" s="223"/>
      <c r="C1808" s="224"/>
      <c r="D1808" s="209" t="s">
        <v>247</v>
      </c>
      <c r="E1808" s="225" t="s">
        <v>20</v>
      </c>
      <c r="F1808" s="226" t="s">
        <v>2109</v>
      </c>
      <c r="G1808" s="224"/>
      <c r="H1808" s="227">
        <v>214.7</v>
      </c>
      <c r="I1808" s="228"/>
      <c r="J1808" s="224"/>
      <c r="K1808" s="224"/>
      <c r="L1808" s="229"/>
      <c r="M1808" s="230"/>
      <c r="N1808" s="231"/>
      <c r="O1808" s="231"/>
      <c r="P1808" s="231"/>
      <c r="Q1808" s="231"/>
      <c r="R1808" s="231"/>
      <c r="S1808" s="231"/>
      <c r="T1808" s="232"/>
      <c r="AT1808" s="233" t="s">
        <v>247</v>
      </c>
      <c r="AU1808" s="233" t="s">
        <v>83</v>
      </c>
      <c r="AV1808" s="14" t="s">
        <v>83</v>
      </c>
      <c r="AW1808" s="14" t="s">
        <v>37</v>
      </c>
      <c r="AX1808" s="14" t="s">
        <v>76</v>
      </c>
      <c r="AY1808" s="233" t="s">
        <v>236</v>
      </c>
    </row>
    <row r="1809" spans="1:65" s="14" customFormat="1" ht="10.199999999999999">
      <c r="B1809" s="223"/>
      <c r="C1809" s="224"/>
      <c r="D1809" s="209" t="s">
        <v>247</v>
      </c>
      <c r="E1809" s="225" t="s">
        <v>20</v>
      </c>
      <c r="F1809" s="226" t="s">
        <v>2110</v>
      </c>
      <c r="G1809" s="224"/>
      <c r="H1809" s="227">
        <v>151.80000000000001</v>
      </c>
      <c r="I1809" s="228"/>
      <c r="J1809" s="224"/>
      <c r="K1809" s="224"/>
      <c r="L1809" s="229"/>
      <c r="M1809" s="230"/>
      <c r="N1809" s="231"/>
      <c r="O1809" s="231"/>
      <c r="P1809" s="231"/>
      <c r="Q1809" s="231"/>
      <c r="R1809" s="231"/>
      <c r="S1809" s="231"/>
      <c r="T1809" s="232"/>
      <c r="AT1809" s="233" t="s">
        <v>247</v>
      </c>
      <c r="AU1809" s="233" t="s">
        <v>83</v>
      </c>
      <c r="AV1809" s="14" t="s">
        <v>83</v>
      </c>
      <c r="AW1809" s="14" t="s">
        <v>37</v>
      </c>
      <c r="AX1809" s="14" t="s">
        <v>76</v>
      </c>
      <c r="AY1809" s="233" t="s">
        <v>236</v>
      </c>
    </row>
    <row r="1810" spans="1:65" s="15" customFormat="1" ht="10.199999999999999">
      <c r="B1810" s="234"/>
      <c r="C1810" s="235"/>
      <c r="D1810" s="209" t="s">
        <v>247</v>
      </c>
      <c r="E1810" s="236" t="s">
        <v>151</v>
      </c>
      <c r="F1810" s="237" t="s">
        <v>306</v>
      </c>
      <c r="G1810" s="235"/>
      <c r="H1810" s="238">
        <v>366.5</v>
      </c>
      <c r="I1810" s="239"/>
      <c r="J1810" s="235"/>
      <c r="K1810" s="235"/>
      <c r="L1810" s="240"/>
      <c r="M1810" s="241"/>
      <c r="N1810" s="242"/>
      <c r="O1810" s="242"/>
      <c r="P1810" s="242"/>
      <c r="Q1810" s="242"/>
      <c r="R1810" s="242"/>
      <c r="S1810" s="242"/>
      <c r="T1810" s="243"/>
      <c r="AT1810" s="244" t="s">
        <v>247</v>
      </c>
      <c r="AU1810" s="244" t="s">
        <v>83</v>
      </c>
      <c r="AV1810" s="15" t="s">
        <v>254</v>
      </c>
      <c r="AW1810" s="15" t="s">
        <v>37</v>
      </c>
      <c r="AX1810" s="15" t="s">
        <v>76</v>
      </c>
      <c r="AY1810" s="244" t="s">
        <v>236</v>
      </c>
    </row>
    <row r="1811" spans="1:65" s="13" customFormat="1" ht="10.199999999999999">
      <c r="B1811" s="213"/>
      <c r="C1811" s="214"/>
      <c r="D1811" s="209" t="s">
        <v>247</v>
      </c>
      <c r="E1811" s="215" t="s">
        <v>20</v>
      </c>
      <c r="F1811" s="216" t="s">
        <v>324</v>
      </c>
      <c r="G1811" s="214"/>
      <c r="H1811" s="215" t="s">
        <v>20</v>
      </c>
      <c r="I1811" s="217"/>
      <c r="J1811" s="214"/>
      <c r="K1811" s="214"/>
      <c r="L1811" s="218"/>
      <c r="M1811" s="219"/>
      <c r="N1811" s="220"/>
      <c r="O1811" s="220"/>
      <c r="P1811" s="220"/>
      <c r="Q1811" s="220"/>
      <c r="R1811" s="220"/>
      <c r="S1811" s="220"/>
      <c r="T1811" s="221"/>
      <c r="AT1811" s="222" t="s">
        <v>247</v>
      </c>
      <c r="AU1811" s="222" t="s">
        <v>83</v>
      </c>
      <c r="AV1811" s="13" t="s">
        <v>22</v>
      </c>
      <c r="AW1811" s="13" t="s">
        <v>37</v>
      </c>
      <c r="AX1811" s="13" t="s">
        <v>76</v>
      </c>
      <c r="AY1811" s="222" t="s">
        <v>236</v>
      </c>
    </row>
    <row r="1812" spans="1:65" s="14" customFormat="1" ht="10.199999999999999">
      <c r="B1812" s="223"/>
      <c r="C1812" s="224"/>
      <c r="D1812" s="209" t="s">
        <v>247</v>
      </c>
      <c r="E1812" s="225" t="s">
        <v>20</v>
      </c>
      <c r="F1812" s="226" t="s">
        <v>2111</v>
      </c>
      <c r="G1812" s="224"/>
      <c r="H1812" s="227">
        <v>140.30000000000001</v>
      </c>
      <c r="I1812" s="228"/>
      <c r="J1812" s="224"/>
      <c r="K1812" s="224"/>
      <c r="L1812" s="229"/>
      <c r="M1812" s="230"/>
      <c r="N1812" s="231"/>
      <c r="O1812" s="231"/>
      <c r="P1812" s="231"/>
      <c r="Q1812" s="231"/>
      <c r="R1812" s="231"/>
      <c r="S1812" s="231"/>
      <c r="T1812" s="232"/>
      <c r="AT1812" s="233" t="s">
        <v>247</v>
      </c>
      <c r="AU1812" s="233" t="s">
        <v>83</v>
      </c>
      <c r="AV1812" s="14" t="s">
        <v>83</v>
      </c>
      <c r="AW1812" s="14" t="s">
        <v>37</v>
      </c>
      <c r="AX1812" s="14" t="s">
        <v>76</v>
      </c>
      <c r="AY1812" s="233" t="s">
        <v>236</v>
      </c>
    </row>
    <row r="1813" spans="1:65" s="15" customFormat="1" ht="10.199999999999999">
      <c r="B1813" s="234"/>
      <c r="C1813" s="235"/>
      <c r="D1813" s="209" t="s">
        <v>247</v>
      </c>
      <c r="E1813" s="236" t="s">
        <v>156</v>
      </c>
      <c r="F1813" s="237" t="s">
        <v>306</v>
      </c>
      <c r="G1813" s="235"/>
      <c r="H1813" s="238">
        <v>140.30000000000001</v>
      </c>
      <c r="I1813" s="239"/>
      <c r="J1813" s="235"/>
      <c r="K1813" s="235"/>
      <c r="L1813" s="240"/>
      <c r="M1813" s="241"/>
      <c r="N1813" s="242"/>
      <c r="O1813" s="242"/>
      <c r="P1813" s="242"/>
      <c r="Q1813" s="242"/>
      <c r="R1813" s="242"/>
      <c r="S1813" s="242"/>
      <c r="T1813" s="243"/>
      <c r="AT1813" s="244" t="s">
        <v>247</v>
      </c>
      <c r="AU1813" s="244" t="s">
        <v>83</v>
      </c>
      <c r="AV1813" s="15" t="s">
        <v>254</v>
      </c>
      <c r="AW1813" s="15" t="s">
        <v>37</v>
      </c>
      <c r="AX1813" s="15" t="s">
        <v>76</v>
      </c>
      <c r="AY1813" s="244" t="s">
        <v>236</v>
      </c>
    </row>
    <row r="1814" spans="1:65" s="14" customFormat="1" ht="10.199999999999999">
      <c r="B1814" s="223"/>
      <c r="C1814" s="224"/>
      <c r="D1814" s="209" t="s">
        <v>247</v>
      </c>
      <c r="E1814" s="225" t="s">
        <v>20</v>
      </c>
      <c r="F1814" s="226" t="s">
        <v>162</v>
      </c>
      <c r="G1814" s="224"/>
      <c r="H1814" s="227">
        <v>7.7</v>
      </c>
      <c r="I1814" s="228"/>
      <c r="J1814" s="224"/>
      <c r="K1814" s="224"/>
      <c r="L1814" s="229"/>
      <c r="M1814" s="230"/>
      <c r="N1814" s="231"/>
      <c r="O1814" s="231"/>
      <c r="P1814" s="231"/>
      <c r="Q1814" s="231"/>
      <c r="R1814" s="231"/>
      <c r="S1814" s="231"/>
      <c r="T1814" s="232"/>
      <c r="AT1814" s="233" t="s">
        <v>247</v>
      </c>
      <c r="AU1814" s="233" t="s">
        <v>83</v>
      </c>
      <c r="AV1814" s="14" t="s">
        <v>83</v>
      </c>
      <c r="AW1814" s="14" t="s">
        <v>37</v>
      </c>
      <c r="AX1814" s="14" t="s">
        <v>76</v>
      </c>
      <c r="AY1814" s="233" t="s">
        <v>236</v>
      </c>
    </row>
    <row r="1815" spans="1:65" s="15" customFormat="1" ht="10.199999999999999">
      <c r="B1815" s="234"/>
      <c r="C1815" s="235"/>
      <c r="D1815" s="209" t="s">
        <v>247</v>
      </c>
      <c r="E1815" s="236" t="s">
        <v>161</v>
      </c>
      <c r="F1815" s="237" t="s">
        <v>306</v>
      </c>
      <c r="G1815" s="235"/>
      <c r="H1815" s="238">
        <v>7.7</v>
      </c>
      <c r="I1815" s="239"/>
      <c r="J1815" s="235"/>
      <c r="K1815" s="235"/>
      <c r="L1815" s="240"/>
      <c r="M1815" s="241"/>
      <c r="N1815" s="242"/>
      <c r="O1815" s="242"/>
      <c r="P1815" s="242"/>
      <c r="Q1815" s="242"/>
      <c r="R1815" s="242"/>
      <c r="S1815" s="242"/>
      <c r="T1815" s="243"/>
      <c r="AT1815" s="244" t="s">
        <v>247</v>
      </c>
      <c r="AU1815" s="244" t="s">
        <v>83</v>
      </c>
      <c r="AV1815" s="15" t="s">
        <v>254</v>
      </c>
      <c r="AW1815" s="15" t="s">
        <v>37</v>
      </c>
      <c r="AX1815" s="15" t="s">
        <v>76</v>
      </c>
      <c r="AY1815" s="244" t="s">
        <v>236</v>
      </c>
    </row>
    <row r="1816" spans="1:65" s="13" customFormat="1" ht="10.199999999999999">
      <c r="B1816" s="213"/>
      <c r="C1816" s="214"/>
      <c r="D1816" s="209" t="s">
        <v>247</v>
      </c>
      <c r="E1816" s="215" t="s">
        <v>20</v>
      </c>
      <c r="F1816" s="216" t="s">
        <v>325</v>
      </c>
      <c r="G1816" s="214"/>
      <c r="H1816" s="215" t="s">
        <v>20</v>
      </c>
      <c r="I1816" s="217"/>
      <c r="J1816" s="214"/>
      <c r="K1816" s="214"/>
      <c r="L1816" s="218"/>
      <c r="M1816" s="219"/>
      <c r="N1816" s="220"/>
      <c r="O1816" s="220"/>
      <c r="P1816" s="220"/>
      <c r="Q1816" s="220"/>
      <c r="R1816" s="220"/>
      <c r="S1816" s="220"/>
      <c r="T1816" s="221"/>
      <c r="AT1816" s="222" t="s">
        <v>247</v>
      </c>
      <c r="AU1816" s="222" t="s">
        <v>83</v>
      </c>
      <c r="AV1816" s="13" t="s">
        <v>22</v>
      </c>
      <c r="AW1816" s="13" t="s">
        <v>37</v>
      </c>
      <c r="AX1816" s="13" t="s">
        <v>76</v>
      </c>
      <c r="AY1816" s="222" t="s">
        <v>236</v>
      </c>
    </row>
    <row r="1817" spans="1:65" s="14" customFormat="1" ht="10.199999999999999">
      <c r="B1817" s="223"/>
      <c r="C1817" s="224"/>
      <c r="D1817" s="209" t="s">
        <v>247</v>
      </c>
      <c r="E1817" s="225" t="s">
        <v>20</v>
      </c>
      <c r="F1817" s="226" t="s">
        <v>2112</v>
      </c>
      <c r="G1817" s="224"/>
      <c r="H1817" s="227">
        <v>196.8</v>
      </c>
      <c r="I1817" s="228"/>
      <c r="J1817" s="224"/>
      <c r="K1817" s="224"/>
      <c r="L1817" s="229"/>
      <c r="M1817" s="230"/>
      <c r="N1817" s="231"/>
      <c r="O1817" s="231"/>
      <c r="P1817" s="231"/>
      <c r="Q1817" s="231"/>
      <c r="R1817" s="231"/>
      <c r="S1817" s="231"/>
      <c r="T1817" s="232"/>
      <c r="AT1817" s="233" t="s">
        <v>247</v>
      </c>
      <c r="AU1817" s="233" t="s">
        <v>83</v>
      </c>
      <c r="AV1817" s="14" t="s">
        <v>83</v>
      </c>
      <c r="AW1817" s="14" t="s">
        <v>37</v>
      </c>
      <c r="AX1817" s="14" t="s">
        <v>76</v>
      </c>
      <c r="AY1817" s="233" t="s">
        <v>236</v>
      </c>
    </row>
    <row r="1818" spans="1:65" s="14" customFormat="1" ht="10.199999999999999">
      <c r="B1818" s="223"/>
      <c r="C1818" s="224"/>
      <c r="D1818" s="209" t="s">
        <v>247</v>
      </c>
      <c r="E1818" s="225" t="s">
        <v>20</v>
      </c>
      <c r="F1818" s="226" t="s">
        <v>2113</v>
      </c>
      <c r="G1818" s="224"/>
      <c r="H1818" s="227">
        <v>160.69999999999999</v>
      </c>
      <c r="I1818" s="228"/>
      <c r="J1818" s="224"/>
      <c r="K1818" s="224"/>
      <c r="L1818" s="229"/>
      <c r="M1818" s="230"/>
      <c r="N1818" s="231"/>
      <c r="O1818" s="231"/>
      <c r="P1818" s="231"/>
      <c r="Q1818" s="231"/>
      <c r="R1818" s="231"/>
      <c r="S1818" s="231"/>
      <c r="T1818" s="232"/>
      <c r="AT1818" s="233" t="s">
        <v>247</v>
      </c>
      <c r="AU1818" s="233" t="s">
        <v>83</v>
      </c>
      <c r="AV1818" s="14" t="s">
        <v>83</v>
      </c>
      <c r="AW1818" s="14" t="s">
        <v>37</v>
      </c>
      <c r="AX1818" s="14" t="s">
        <v>76</v>
      </c>
      <c r="AY1818" s="233" t="s">
        <v>236</v>
      </c>
    </row>
    <row r="1819" spans="1:65" s="14" customFormat="1" ht="10.199999999999999">
      <c r="B1819" s="223"/>
      <c r="C1819" s="224"/>
      <c r="D1819" s="209" t="s">
        <v>247</v>
      </c>
      <c r="E1819" s="225" t="s">
        <v>20</v>
      </c>
      <c r="F1819" s="226" t="s">
        <v>2114</v>
      </c>
      <c r="G1819" s="224"/>
      <c r="H1819" s="227">
        <v>87.3</v>
      </c>
      <c r="I1819" s="228"/>
      <c r="J1819" s="224"/>
      <c r="K1819" s="224"/>
      <c r="L1819" s="229"/>
      <c r="M1819" s="230"/>
      <c r="N1819" s="231"/>
      <c r="O1819" s="231"/>
      <c r="P1819" s="231"/>
      <c r="Q1819" s="231"/>
      <c r="R1819" s="231"/>
      <c r="S1819" s="231"/>
      <c r="T1819" s="232"/>
      <c r="AT1819" s="233" t="s">
        <v>247</v>
      </c>
      <c r="AU1819" s="233" t="s">
        <v>83</v>
      </c>
      <c r="AV1819" s="14" t="s">
        <v>83</v>
      </c>
      <c r="AW1819" s="14" t="s">
        <v>37</v>
      </c>
      <c r="AX1819" s="14" t="s">
        <v>76</v>
      </c>
      <c r="AY1819" s="233" t="s">
        <v>236</v>
      </c>
    </row>
    <row r="1820" spans="1:65" s="15" customFormat="1" ht="10.199999999999999">
      <c r="B1820" s="234"/>
      <c r="C1820" s="235"/>
      <c r="D1820" s="209" t="s">
        <v>247</v>
      </c>
      <c r="E1820" s="236" t="s">
        <v>163</v>
      </c>
      <c r="F1820" s="237" t="s">
        <v>306</v>
      </c>
      <c r="G1820" s="235"/>
      <c r="H1820" s="238">
        <v>444.8</v>
      </c>
      <c r="I1820" s="239"/>
      <c r="J1820" s="235"/>
      <c r="K1820" s="235"/>
      <c r="L1820" s="240"/>
      <c r="M1820" s="241"/>
      <c r="N1820" s="242"/>
      <c r="O1820" s="242"/>
      <c r="P1820" s="242"/>
      <c r="Q1820" s="242"/>
      <c r="R1820" s="242"/>
      <c r="S1820" s="242"/>
      <c r="T1820" s="243"/>
      <c r="AT1820" s="244" t="s">
        <v>247</v>
      </c>
      <c r="AU1820" s="244" t="s">
        <v>83</v>
      </c>
      <c r="AV1820" s="15" t="s">
        <v>254</v>
      </c>
      <c r="AW1820" s="15" t="s">
        <v>37</v>
      </c>
      <c r="AX1820" s="15" t="s">
        <v>76</v>
      </c>
      <c r="AY1820" s="244" t="s">
        <v>236</v>
      </c>
    </row>
    <row r="1821" spans="1:65" s="16" customFormat="1" ht="10.199999999999999">
      <c r="B1821" s="245"/>
      <c r="C1821" s="246"/>
      <c r="D1821" s="209" t="s">
        <v>247</v>
      </c>
      <c r="E1821" s="247" t="s">
        <v>20</v>
      </c>
      <c r="F1821" s="248" t="s">
        <v>309</v>
      </c>
      <c r="G1821" s="246"/>
      <c r="H1821" s="249">
        <v>959.3</v>
      </c>
      <c r="I1821" s="250"/>
      <c r="J1821" s="246"/>
      <c r="K1821" s="246"/>
      <c r="L1821" s="251"/>
      <c r="M1821" s="252"/>
      <c r="N1821" s="253"/>
      <c r="O1821" s="253"/>
      <c r="P1821" s="253"/>
      <c r="Q1821" s="253"/>
      <c r="R1821" s="253"/>
      <c r="S1821" s="253"/>
      <c r="T1821" s="254"/>
      <c r="AT1821" s="255" t="s">
        <v>247</v>
      </c>
      <c r="AU1821" s="255" t="s">
        <v>83</v>
      </c>
      <c r="AV1821" s="16" t="s">
        <v>243</v>
      </c>
      <c r="AW1821" s="16" t="s">
        <v>37</v>
      </c>
      <c r="AX1821" s="16" t="s">
        <v>22</v>
      </c>
      <c r="AY1821" s="255" t="s">
        <v>236</v>
      </c>
    </row>
    <row r="1822" spans="1:65" s="2" customFormat="1" ht="91.2">
      <c r="A1822" s="36"/>
      <c r="B1822" s="37"/>
      <c r="C1822" s="256" t="s">
        <v>2115</v>
      </c>
      <c r="D1822" s="256" t="s">
        <v>482</v>
      </c>
      <c r="E1822" s="257" t="s">
        <v>2116</v>
      </c>
      <c r="F1822" s="258" t="s">
        <v>2117</v>
      </c>
      <c r="G1822" s="259" t="s">
        <v>328</v>
      </c>
      <c r="H1822" s="260">
        <v>403.15</v>
      </c>
      <c r="I1822" s="261"/>
      <c r="J1822" s="262">
        <f>ROUND(I1822*H1822,2)</f>
        <v>0</v>
      </c>
      <c r="K1822" s="258" t="s">
        <v>20</v>
      </c>
      <c r="L1822" s="263"/>
      <c r="M1822" s="264" t="s">
        <v>20</v>
      </c>
      <c r="N1822" s="265" t="s">
        <v>47</v>
      </c>
      <c r="O1822" s="66"/>
      <c r="P1822" s="205">
        <f>O1822*H1822</f>
        <v>0</v>
      </c>
      <c r="Q1822" s="205">
        <v>2.9499999999999999E-3</v>
      </c>
      <c r="R1822" s="205">
        <f>Q1822*H1822</f>
        <v>1.1892924999999999</v>
      </c>
      <c r="S1822" s="205">
        <v>0</v>
      </c>
      <c r="T1822" s="206">
        <f>S1822*H1822</f>
        <v>0</v>
      </c>
      <c r="U1822" s="36"/>
      <c r="V1822" s="36"/>
      <c r="W1822" s="36"/>
      <c r="X1822" s="36"/>
      <c r="Y1822" s="36"/>
      <c r="Z1822" s="36"/>
      <c r="AA1822" s="36"/>
      <c r="AB1822" s="36"/>
      <c r="AC1822" s="36"/>
      <c r="AD1822" s="36"/>
      <c r="AE1822" s="36"/>
      <c r="AR1822" s="207" t="s">
        <v>455</v>
      </c>
      <c r="AT1822" s="207" t="s">
        <v>482</v>
      </c>
      <c r="AU1822" s="207" t="s">
        <v>83</v>
      </c>
      <c r="AY1822" s="19" t="s">
        <v>236</v>
      </c>
      <c r="BE1822" s="208">
        <f>IF(N1822="základní",J1822,0)</f>
        <v>0</v>
      </c>
      <c r="BF1822" s="208">
        <f>IF(N1822="snížená",J1822,0)</f>
        <v>0</v>
      </c>
      <c r="BG1822" s="208">
        <f>IF(N1822="zákl. přenesená",J1822,0)</f>
        <v>0</v>
      </c>
      <c r="BH1822" s="208">
        <f>IF(N1822="sníž. přenesená",J1822,0)</f>
        <v>0</v>
      </c>
      <c r="BI1822" s="208">
        <f>IF(N1822="nulová",J1822,0)</f>
        <v>0</v>
      </c>
      <c r="BJ1822" s="19" t="s">
        <v>22</v>
      </c>
      <c r="BK1822" s="208">
        <f>ROUND(I1822*H1822,2)</f>
        <v>0</v>
      </c>
      <c r="BL1822" s="19" t="s">
        <v>336</v>
      </c>
      <c r="BM1822" s="207" t="s">
        <v>2118</v>
      </c>
    </row>
    <row r="1823" spans="1:65" s="14" customFormat="1" ht="10.199999999999999">
      <c r="B1823" s="223"/>
      <c r="C1823" s="224"/>
      <c r="D1823" s="209" t="s">
        <v>247</v>
      </c>
      <c r="E1823" s="225" t="s">
        <v>20</v>
      </c>
      <c r="F1823" s="226" t="s">
        <v>151</v>
      </c>
      <c r="G1823" s="224"/>
      <c r="H1823" s="227">
        <v>366.5</v>
      </c>
      <c r="I1823" s="228"/>
      <c r="J1823" s="224"/>
      <c r="K1823" s="224"/>
      <c r="L1823" s="229"/>
      <c r="M1823" s="230"/>
      <c r="N1823" s="231"/>
      <c r="O1823" s="231"/>
      <c r="P1823" s="231"/>
      <c r="Q1823" s="231"/>
      <c r="R1823" s="231"/>
      <c r="S1823" s="231"/>
      <c r="T1823" s="232"/>
      <c r="AT1823" s="233" t="s">
        <v>247</v>
      </c>
      <c r="AU1823" s="233" t="s">
        <v>83</v>
      </c>
      <c r="AV1823" s="14" t="s">
        <v>83</v>
      </c>
      <c r="AW1823" s="14" t="s">
        <v>37</v>
      </c>
      <c r="AX1823" s="14" t="s">
        <v>22</v>
      </c>
      <c r="AY1823" s="233" t="s">
        <v>236</v>
      </c>
    </row>
    <row r="1824" spans="1:65" s="14" customFormat="1" ht="10.199999999999999">
      <c r="B1824" s="223"/>
      <c r="C1824" s="224"/>
      <c r="D1824" s="209" t="s">
        <v>247</v>
      </c>
      <c r="E1824" s="224"/>
      <c r="F1824" s="226" t="s">
        <v>2119</v>
      </c>
      <c r="G1824" s="224"/>
      <c r="H1824" s="227">
        <v>403.15</v>
      </c>
      <c r="I1824" s="228"/>
      <c r="J1824" s="224"/>
      <c r="K1824" s="224"/>
      <c r="L1824" s="229"/>
      <c r="M1824" s="230"/>
      <c r="N1824" s="231"/>
      <c r="O1824" s="231"/>
      <c r="P1824" s="231"/>
      <c r="Q1824" s="231"/>
      <c r="R1824" s="231"/>
      <c r="S1824" s="231"/>
      <c r="T1824" s="232"/>
      <c r="AT1824" s="233" t="s">
        <v>247</v>
      </c>
      <c r="AU1824" s="233" t="s">
        <v>83</v>
      </c>
      <c r="AV1824" s="14" t="s">
        <v>83</v>
      </c>
      <c r="AW1824" s="14" t="s">
        <v>4</v>
      </c>
      <c r="AX1824" s="14" t="s">
        <v>22</v>
      </c>
      <c r="AY1824" s="233" t="s">
        <v>236</v>
      </c>
    </row>
    <row r="1825" spans="1:65" s="2" customFormat="1" ht="91.2">
      <c r="A1825" s="36"/>
      <c r="B1825" s="37"/>
      <c r="C1825" s="256" t="s">
        <v>2120</v>
      </c>
      <c r="D1825" s="256" t="s">
        <v>482</v>
      </c>
      <c r="E1825" s="257" t="s">
        <v>2121</v>
      </c>
      <c r="F1825" s="258" t="s">
        <v>2117</v>
      </c>
      <c r="G1825" s="259" t="s">
        <v>328</v>
      </c>
      <c r="H1825" s="260">
        <v>154.33000000000001</v>
      </c>
      <c r="I1825" s="261"/>
      <c r="J1825" s="262">
        <f>ROUND(I1825*H1825,2)</f>
        <v>0</v>
      </c>
      <c r="K1825" s="258" t="s">
        <v>20</v>
      </c>
      <c r="L1825" s="263"/>
      <c r="M1825" s="264" t="s">
        <v>20</v>
      </c>
      <c r="N1825" s="265" t="s">
        <v>47</v>
      </c>
      <c r="O1825" s="66"/>
      <c r="P1825" s="205">
        <f>O1825*H1825</f>
        <v>0</v>
      </c>
      <c r="Q1825" s="205">
        <v>2.9499999999999999E-3</v>
      </c>
      <c r="R1825" s="205">
        <f>Q1825*H1825</f>
        <v>0.45527350000000005</v>
      </c>
      <c r="S1825" s="205">
        <v>0</v>
      </c>
      <c r="T1825" s="206">
        <f>S1825*H1825</f>
        <v>0</v>
      </c>
      <c r="U1825" s="36"/>
      <c r="V1825" s="36"/>
      <c r="W1825" s="36"/>
      <c r="X1825" s="36"/>
      <c r="Y1825" s="36"/>
      <c r="Z1825" s="36"/>
      <c r="AA1825" s="36"/>
      <c r="AB1825" s="36"/>
      <c r="AC1825" s="36"/>
      <c r="AD1825" s="36"/>
      <c r="AE1825" s="36"/>
      <c r="AR1825" s="207" t="s">
        <v>455</v>
      </c>
      <c r="AT1825" s="207" t="s">
        <v>482</v>
      </c>
      <c r="AU1825" s="207" t="s">
        <v>83</v>
      </c>
      <c r="AY1825" s="19" t="s">
        <v>236</v>
      </c>
      <c r="BE1825" s="208">
        <f>IF(N1825="základní",J1825,0)</f>
        <v>0</v>
      </c>
      <c r="BF1825" s="208">
        <f>IF(N1825="snížená",J1825,0)</f>
        <v>0</v>
      </c>
      <c r="BG1825" s="208">
        <f>IF(N1825="zákl. přenesená",J1825,0)</f>
        <v>0</v>
      </c>
      <c r="BH1825" s="208">
        <f>IF(N1825="sníž. přenesená",J1825,0)</f>
        <v>0</v>
      </c>
      <c r="BI1825" s="208">
        <f>IF(N1825="nulová",J1825,0)</f>
        <v>0</v>
      </c>
      <c r="BJ1825" s="19" t="s">
        <v>22</v>
      </c>
      <c r="BK1825" s="208">
        <f>ROUND(I1825*H1825,2)</f>
        <v>0</v>
      </c>
      <c r="BL1825" s="19" t="s">
        <v>336</v>
      </c>
      <c r="BM1825" s="207" t="s">
        <v>2122</v>
      </c>
    </row>
    <row r="1826" spans="1:65" s="14" customFormat="1" ht="10.199999999999999">
      <c r="B1826" s="223"/>
      <c r="C1826" s="224"/>
      <c r="D1826" s="209" t="s">
        <v>247</v>
      </c>
      <c r="E1826" s="225" t="s">
        <v>20</v>
      </c>
      <c r="F1826" s="226" t="s">
        <v>156</v>
      </c>
      <c r="G1826" s="224"/>
      <c r="H1826" s="227">
        <v>140.30000000000001</v>
      </c>
      <c r="I1826" s="228"/>
      <c r="J1826" s="224"/>
      <c r="K1826" s="224"/>
      <c r="L1826" s="229"/>
      <c r="M1826" s="230"/>
      <c r="N1826" s="231"/>
      <c r="O1826" s="231"/>
      <c r="P1826" s="231"/>
      <c r="Q1826" s="231"/>
      <c r="R1826" s="231"/>
      <c r="S1826" s="231"/>
      <c r="T1826" s="232"/>
      <c r="AT1826" s="233" t="s">
        <v>247</v>
      </c>
      <c r="AU1826" s="233" t="s">
        <v>83</v>
      </c>
      <c r="AV1826" s="14" t="s">
        <v>83</v>
      </c>
      <c r="AW1826" s="14" t="s">
        <v>37</v>
      </c>
      <c r="AX1826" s="14" t="s">
        <v>22</v>
      </c>
      <c r="AY1826" s="233" t="s">
        <v>236</v>
      </c>
    </row>
    <row r="1827" spans="1:65" s="14" customFormat="1" ht="10.199999999999999">
      <c r="B1827" s="223"/>
      <c r="C1827" s="224"/>
      <c r="D1827" s="209" t="s">
        <v>247</v>
      </c>
      <c r="E1827" s="224"/>
      <c r="F1827" s="226" t="s">
        <v>2123</v>
      </c>
      <c r="G1827" s="224"/>
      <c r="H1827" s="227">
        <v>154.33000000000001</v>
      </c>
      <c r="I1827" s="228"/>
      <c r="J1827" s="224"/>
      <c r="K1827" s="224"/>
      <c r="L1827" s="229"/>
      <c r="M1827" s="230"/>
      <c r="N1827" s="231"/>
      <c r="O1827" s="231"/>
      <c r="P1827" s="231"/>
      <c r="Q1827" s="231"/>
      <c r="R1827" s="231"/>
      <c r="S1827" s="231"/>
      <c r="T1827" s="232"/>
      <c r="AT1827" s="233" t="s">
        <v>247</v>
      </c>
      <c r="AU1827" s="233" t="s">
        <v>83</v>
      </c>
      <c r="AV1827" s="14" t="s">
        <v>83</v>
      </c>
      <c r="AW1827" s="14" t="s">
        <v>4</v>
      </c>
      <c r="AX1827" s="14" t="s">
        <v>22</v>
      </c>
      <c r="AY1827" s="233" t="s">
        <v>236</v>
      </c>
    </row>
    <row r="1828" spans="1:65" s="2" customFormat="1" ht="102.6">
      <c r="A1828" s="36"/>
      <c r="B1828" s="37"/>
      <c r="C1828" s="256" t="s">
        <v>2124</v>
      </c>
      <c r="D1828" s="256" t="s">
        <v>482</v>
      </c>
      <c r="E1828" s="257" t="s">
        <v>2125</v>
      </c>
      <c r="F1828" s="258" t="s">
        <v>2126</v>
      </c>
      <c r="G1828" s="259" t="s">
        <v>328</v>
      </c>
      <c r="H1828" s="260">
        <v>8.4700000000000006</v>
      </c>
      <c r="I1828" s="261"/>
      <c r="J1828" s="262">
        <f>ROUND(I1828*H1828,2)</f>
        <v>0</v>
      </c>
      <c r="K1828" s="258" t="s">
        <v>20</v>
      </c>
      <c r="L1828" s="263"/>
      <c r="M1828" s="264" t="s">
        <v>20</v>
      </c>
      <c r="N1828" s="265" t="s">
        <v>47</v>
      </c>
      <c r="O1828" s="66"/>
      <c r="P1828" s="205">
        <f>O1828*H1828</f>
        <v>0</v>
      </c>
      <c r="Q1828" s="205">
        <v>2.9499999999999999E-3</v>
      </c>
      <c r="R1828" s="205">
        <f>Q1828*H1828</f>
        <v>2.4986500000000002E-2</v>
      </c>
      <c r="S1828" s="205">
        <v>0</v>
      </c>
      <c r="T1828" s="206">
        <f>S1828*H1828</f>
        <v>0</v>
      </c>
      <c r="U1828" s="36"/>
      <c r="V1828" s="36"/>
      <c r="W1828" s="36"/>
      <c r="X1828" s="36"/>
      <c r="Y1828" s="36"/>
      <c r="Z1828" s="36"/>
      <c r="AA1828" s="36"/>
      <c r="AB1828" s="36"/>
      <c r="AC1828" s="36"/>
      <c r="AD1828" s="36"/>
      <c r="AE1828" s="36"/>
      <c r="AR1828" s="207" t="s">
        <v>455</v>
      </c>
      <c r="AT1828" s="207" t="s">
        <v>482</v>
      </c>
      <c r="AU1828" s="207" t="s">
        <v>83</v>
      </c>
      <c r="AY1828" s="19" t="s">
        <v>236</v>
      </c>
      <c r="BE1828" s="208">
        <f>IF(N1828="základní",J1828,0)</f>
        <v>0</v>
      </c>
      <c r="BF1828" s="208">
        <f>IF(N1828="snížená",J1828,0)</f>
        <v>0</v>
      </c>
      <c r="BG1828" s="208">
        <f>IF(N1828="zákl. přenesená",J1828,0)</f>
        <v>0</v>
      </c>
      <c r="BH1828" s="208">
        <f>IF(N1828="sníž. přenesená",J1828,0)</f>
        <v>0</v>
      </c>
      <c r="BI1828" s="208">
        <f>IF(N1828="nulová",J1828,0)</f>
        <v>0</v>
      </c>
      <c r="BJ1828" s="19" t="s">
        <v>22</v>
      </c>
      <c r="BK1828" s="208">
        <f>ROUND(I1828*H1828,2)</f>
        <v>0</v>
      </c>
      <c r="BL1828" s="19" t="s">
        <v>336</v>
      </c>
      <c r="BM1828" s="207" t="s">
        <v>2127</v>
      </c>
    </row>
    <row r="1829" spans="1:65" s="14" customFormat="1" ht="10.199999999999999">
      <c r="B1829" s="223"/>
      <c r="C1829" s="224"/>
      <c r="D1829" s="209" t="s">
        <v>247</v>
      </c>
      <c r="E1829" s="225" t="s">
        <v>20</v>
      </c>
      <c r="F1829" s="226" t="s">
        <v>161</v>
      </c>
      <c r="G1829" s="224"/>
      <c r="H1829" s="227">
        <v>7.7</v>
      </c>
      <c r="I1829" s="228"/>
      <c r="J1829" s="224"/>
      <c r="K1829" s="224"/>
      <c r="L1829" s="229"/>
      <c r="M1829" s="230"/>
      <c r="N1829" s="231"/>
      <c r="O1829" s="231"/>
      <c r="P1829" s="231"/>
      <c r="Q1829" s="231"/>
      <c r="R1829" s="231"/>
      <c r="S1829" s="231"/>
      <c r="T1829" s="232"/>
      <c r="AT1829" s="233" t="s">
        <v>247</v>
      </c>
      <c r="AU1829" s="233" t="s">
        <v>83</v>
      </c>
      <c r="AV1829" s="14" t="s">
        <v>83</v>
      </c>
      <c r="AW1829" s="14" t="s">
        <v>37</v>
      </c>
      <c r="AX1829" s="14" t="s">
        <v>22</v>
      </c>
      <c r="AY1829" s="233" t="s">
        <v>236</v>
      </c>
    </row>
    <row r="1830" spans="1:65" s="14" customFormat="1" ht="10.199999999999999">
      <c r="B1830" s="223"/>
      <c r="C1830" s="224"/>
      <c r="D1830" s="209" t="s">
        <v>247</v>
      </c>
      <c r="E1830" s="224"/>
      <c r="F1830" s="226" t="s">
        <v>2128</v>
      </c>
      <c r="G1830" s="224"/>
      <c r="H1830" s="227">
        <v>8.4700000000000006</v>
      </c>
      <c r="I1830" s="228"/>
      <c r="J1830" s="224"/>
      <c r="K1830" s="224"/>
      <c r="L1830" s="229"/>
      <c r="M1830" s="230"/>
      <c r="N1830" s="231"/>
      <c r="O1830" s="231"/>
      <c r="P1830" s="231"/>
      <c r="Q1830" s="231"/>
      <c r="R1830" s="231"/>
      <c r="S1830" s="231"/>
      <c r="T1830" s="232"/>
      <c r="AT1830" s="233" t="s">
        <v>247</v>
      </c>
      <c r="AU1830" s="233" t="s">
        <v>83</v>
      </c>
      <c r="AV1830" s="14" t="s">
        <v>83</v>
      </c>
      <c r="AW1830" s="14" t="s">
        <v>4</v>
      </c>
      <c r="AX1830" s="14" t="s">
        <v>22</v>
      </c>
      <c r="AY1830" s="233" t="s">
        <v>236</v>
      </c>
    </row>
    <row r="1831" spans="1:65" s="2" customFormat="1" ht="102.6">
      <c r="A1831" s="36"/>
      <c r="B1831" s="37"/>
      <c r="C1831" s="256" t="s">
        <v>2129</v>
      </c>
      <c r="D1831" s="256" t="s">
        <v>482</v>
      </c>
      <c r="E1831" s="257" t="s">
        <v>2130</v>
      </c>
      <c r="F1831" s="258" t="s">
        <v>2131</v>
      </c>
      <c r="G1831" s="259" t="s">
        <v>328</v>
      </c>
      <c r="H1831" s="260">
        <v>489.28</v>
      </c>
      <c r="I1831" s="261"/>
      <c r="J1831" s="262">
        <f>ROUND(I1831*H1831,2)</f>
        <v>0</v>
      </c>
      <c r="K1831" s="258" t="s">
        <v>20</v>
      </c>
      <c r="L1831" s="263"/>
      <c r="M1831" s="264" t="s">
        <v>20</v>
      </c>
      <c r="N1831" s="265" t="s">
        <v>47</v>
      </c>
      <c r="O1831" s="66"/>
      <c r="P1831" s="205">
        <f>O1831*H1831</f>
        <v>0</v>
      </c>
      <c r="Q1831" s="205">
        <v>2.9499999999999999E-3</v>
      </c>
      <c r="R1831" s="205">
        <f>Q1831*H1831</f>
        <v>1.443376</v>
      </c>
      <c r="S1831" s="205">
        <v>0</v>
      </c>
      <c r="T1831" s="206">
        <f>S1831*H1831</f>
        <v>0</v>
      </c>
      <c r="U1831" s="36"/>
      <c r="V1831" s="36"/>
      <c r="W1831" s="36"/>
      <c r="X1831" s="36"/>
      <c r="Y1831" s="36"/>
      <c r="Z1831" s="36"/>
      <c r="AA1831" s="36"/>
      <c r="AB1831" s="36"/>
      <c r="AC1831" s="36"/>
      <c r="AD1831" s="36"/>
      <c r="AE1831" s="36"/>
      <c r="AR1831" s="207" t="s">
        <v>455</v>
      </c>
      <c r="AT1831" s="207" t="s">
        <v>482</v>
      </c>
      <c r="AU1831" s="207" t="s">
        <v>83</v>
      </c>
      <c r="AY1831" s="19" t="s">
        <v>236</v>
      </c>
      <c r="BE1831" s="208">
        <f>IF(N1831="základní",J1831,0)</f>
        <v>0</v>
      </c>
      <c r="BF1831" s="208">
        <f>IF(N1831="snížená",J1831,0)</f>
        <v>0</v>
      </c>
      <c r="BG1831" s="208">
        <f>IF(N1831="zákl. přenesená",J1831,0)</f>
        <v>0</v>
      </c>
      <c r="BH1831" s="208">
        <f>IF(N1831="sníž. přenesená",J1831,0)</f>
        <v>0</v>
      </c>
      <c r="BI1831" s="208">
        <f>IF(N1831="nulová",J1831,0)</f>
        <v>0</v>
      </c>
      <c r="BJ1831" s="19" t="s">
        <v>22</v>
      </c>
      <c r="BK1831" s="208">
        <f>ROUND(I1831*H1831,2)</f>
        <v>0</v>
      </c>
      <c r="BL1831" s="19" t="s">
        <v>336</v>
      </c>
      <c r="BM1831" s="207" t="s">
        <v>2132</v>
      </c>
    </row>
    <row r="1832" spans="1:65" s="14" customFormat="1" ht="10.199999999999999">
      <c r="B1832" s="223"/>
      <c r="C1832" s="224"/>
      <c r="D1832" s="209" t="s">
        <v>247</v>
      </c>
      <c r="E1832" s="225" t="s">
        <v>20</v>
      </c>
      <c r="F1832" s="226" t="s">
        <v>163</v>
      </c>
      <c r="G1832" s="224"/>
      <c r="H1832" s="227">
        <v>444.8</v>
      </c>
      <c r="I1832" s="228"/>
      <c r="J1832" s="224"/>
      <c r="K1832" s="224"/>
      <c r="L1832" s="229"/>
      <c r="M1832" s="230"/>
      <c r="N1832" s="231"/>
      <c r="O1832" s="231"/>
      <c r="P1832" s="231"/>
      <c r="Q1832" s="231"/>
      <c r="R1832" s="231"/>
      <c r="S1832" s="231"/>
      <c r="T1832" s="232"/>
      <c r="AT1832" s="233" t="s">
        <v>247</v>
      </c>
      <c r="AU1832" s="233" t="s">
        <v>83</v>
      </c>
      <c r="AV1832" s="14" t="s">
        <v>83</v>
      </c>
      <c r="AW1832" s="14" t="s">
        <v>37</v>
      </c>
      <c r="AX1832" s="14" t="s">
        <v>22</v>
      </c>
      <c r="AY1832" s="233" t="s">
        <v>236</v>
      </c>
    </row>
    <row r="1833" spans="1:65" s="14" customFormat="1" ht="10.199999999999999">
      <c r="B1833" s="223"/>
      <c r="C1833" s="224"/>
      <c r="D1833" s="209" t="s">
        <v>247</v>
      </c>
      <c r="E1833" s="224"/>
      <c r="F1833" s="226" t="s">
        <v>2133</v>
      </c>
      <c r="G1833" s="224"/>
      <c r="H1833" s="227">
        <v>489.28</v>
      </c>
      <c r="I1833" s="228"/>
      <c r="J1833" s="224"/>
      <c r="K1833" s="224"/>
      <c r="L1833" s="229"/>
      <c r="M1833" s="230"/>
      <c r="N1833" s="231"/>
      <c r="O1833" s="231"/>
      <c r="P1833" s="231"/>
      <c r="Q1833" s="231"/>
      <c r="R1833" s="231"/>
      <c r="S1833" s="231"/>
      <c r="T1833" s="232"/>
      <c r="AT1833" s="233" t="s">
        <v>247</v>
      </c>
      <c r="AU1833" s="233" t="s">
        <v>83</v>
      </c>
      <c r="AV1833" s="14" t="s">
        <v>83</v>
      </c>
      <c r="AW1833" s="14" t="s">
        <v>4</v>
      </c>
      <c r="AX1833" s="14" t="s">
        <v>22</v>
      </c>
      <c r="AY1833" s="233" t="s">
        <v>236</v>
      </c>
    </row>
    <row r="1834" spans="1:65" s="2" customFormat="1" ht="102.6">
      <c r="A1834" s="36"/>
      <c r="B1834" s="37"/>
      <c r="C1834" s="196" t="s">
        <v>2134</v>
      </c>
      <c r="D1834" s="196" t="s">
        <v>238</v>
      </c>
      <c r="E1834" s="197" t="s">
        <v>2135</v>
      </c>
      <c r="F1834" s="198" t="s">
        <v>2136</v>
      </c>
      <c r="G1834" s="199" t="s">
        <v>328</v>
      </c>
      <c r="H1834" s="200">
        <v>123</v>
      </c>
      <c r="I1834" s="201"/>
      <c r="J1834" s="202">
        <f>ROUND(I1834*H1834,2)</f>
        <v>0</v>
      </c>
      <c r="K1834" s="198" t="s">
        <v>20</v>
      </c>
      <c r="L1834" s="41"/>
      <c r="M1834" s="203" t="s">
        <v>20</v>
      </c>
      <c r="N1834" s="204" t="s">
        <v>47</v>
      </c>
      <c r="O1834" s="66"/>
      <c r="P1834" s="205">
        <f>O1834*H1834</f>
        <v>0</v>
      </c>
      <c r="Q1834" s="205">
        <v>2.9999999999999997E-4</v>
      </c>
      <c r="R1834" s="205">
        <f>Q1834*H1834</f>
        <v>3.6899999999999995E-2</v>
      </c>
      <c r="S1834" s="205">
        <v>0</v>
      </c>
      <c r="T1834" s="206">
        <f>S1834*H1834</f>
        <v>0</v>
      </c>
      <c r="U1834" s="36"/>
      <c r="V1834" s="36"/>
      <c r="W1834" s="36"/>
      <c r="X1834" s="36"/>
      <c r="Y1834" s="36"/>
      <c r="Z1834" s="36"/>
      <c r="AA1834" s="36"/>
      <c r="AB1834" s="36"/>
      <c r="AC1834" s="36"/>
      <c r="AD1834" s="36"/>
      <c r="AE1834" s="36"/>
      <c r="AR1834" s="207" t="s">
        <v>336</v>
      </c>
      <c r="AT1834" s="207" t="s">
        <v>238</v>
      </c>
      <c r="AU1834" s="207" t="s">
        <v>83</v>
      </c>
      <c r="AY1834" s="19" t="s">
        <v>236</v>
      </c>
      <c r="BE1834" s="208">
        <f>IF(N1834="základní",J1834,0)</f>
        <v>0</v>
      </c>
      <c r="BF1834" s="208">
        <f>IF(N1834="snížená",J1834,0)</f>
        <v>0</v>
      </c>
      <c r="BG1834" s="208">
        <f>IF(N1834="zákl. přenesená",J1834,0)</f>
        <v>0</v>
      </c>
      <c r="BH1834" s="208">
        <f>IF(N1834="sníž. přenesená",J1834,0)</f>
        <v>0</v>
      </c>
      <c r="BI1834" s="208">
        <f>IF(N1834="nulová",J1834,0)</f>
        <v>0</v>
      </c>
      <c r="BJ1834" s="19" t="s">
        <v>22</v>
      </c>
      <c r="BK1834" s="208">
        <f>ROUND(I1834*H1834,2)</f>
        <v>0</v>
      </c>
      <c r="BL1834" s="19" t="s">
        <v>336</v>
      </c>
      <c r="BM1834" s="207" t="s">
        <v>2137</v>
      </c>
    </row>
    <row r="1835" spans="1:65" s="13" customFormat="1" ht="10.199999999999999">
      <c r="B1835" s="213"/>
      <c r="C1835" s="214"/>
      <c r="D1835" s="209" t="s">
        <v>247</v>
      </c>
      <c r="E1835" s="215" t="s">
        <v>20</v>
      </c>
      <c r="F1835" s="216" t="s">
        <v>324</v>
      </c>
      <c r="G1835" s="214"/>
      <c r="H1835" s="215" t="s">
        <v>20</v>
      </c>
      <c r="I1835" s="217"/>
      <c r="J1835" s="214"/>
      <c r="K1835" s="214"/>
      <c r="L1835" s="218"/>
      <c r="M1835" s="219"/>
      <c r="N1835" s="220"/>
      <c r="O1835" s="220"/>
      <c r="P1835" s="220"/>
      <c r="Q1835" s="220"/>
      <c r="R1835" s="220"/>
      <c r="S1835" s="220"/>
      <c r="T1835" s="221"/>
      <c r="AT1835" s="222" t="s">
        <v>247</v>
      </c>
      <c r="AU1835" s="222" t="s">
        <v>83</v>
      </c>
      <c r="AV1835" s="13" t="s">
        <v>22</v>
      </c>
      <c r="AW1835" s="13" t="s">
        <v>37</v>
      </c>
      <c r="AX1835" s="13" t="s">
        <v>76</v>
      </c>
      <c r="AY1835" s="222" t="s">
        <v>236</v>
      </c>
    </row>
    <row r="1836" spans="1:65" s="14" customFormat="1" ht="10.199999999999999">
      <c r="B1836" s="223"/>
      <c r="C1836" s="224"/>
      <c r="D1836" s="209" t="s">
        <v>247</v>
      </c>
      <c r="E1836" s="225" t="s">
        <v>20</v>
      </c>
      <c r="F1836" s="226" t="s">
        <v>2138</v>
      </c>
      <c r="G1836" s="224"/>
      <c r="H1836" s="227">
        <v>123</v>
      </c>
      <c r="I1836" s="228"/>
      <c r="J1836" s="224"/>
      <c r="K1836" s="224"/>
      <c r="L1836" s="229"/>
      <c r="M1836" s="230"/>
      <c r="N1836" s="231"/>
      <c r="O1836" s="231"/>
      <c r="P1836" s="231"/>
      <c r="Q1836" s="231"/>
      <c r="R1836" s="231"/>
      <c r="S1836" s="231"/>
      <c r="T1836" s="232"/>
      <c r="AT1836" s="233" t="s">
        <v>247</v>
      </c>
      <c r="AU1836" s="233" t="s">
        <v>83</v>
      </c>
      <c r="AV1836" s="14" t="s">
        <v>83</v>
      </c>
      <c r="AW1836" s="14" t="s">
        <v>37</v>
      </c>
      <c r="AX1836" s="14" t="s">
        <v>76</v>
      </c>
      <c r="AY1836" s="233" t="s">
        <v>236</v>
      </c>
    </row>
    <row r="1837" spans="1:65" s="15" customFormat="1" ht="10.199999999999999">
      <c r="B1837" s="234"/>
      <c r="C1837" s="235"/>
      <c r="D1837" s="209" t="s">
        <v>247</v>
      </c>
      <c r="E1837" s="236" t="s">
        <v>173</v>
      </c>
      <c r="F1837" s="237" t="s">
        <v>306</v>
      </c>
      <c r="G1837" s="235"/>
      <c r="H1837" s="238">
        <v>123</v>
      </c>
      <c r="I1837" s="239"/>
      <c r="J1837" s="235"/>
      <c r="K1837" s="235"/>
      <c r="L1837" s="240"/>
      <c r="M1837" s="241"/>
      <c r="N1837" s="242"/>
      <c r="O1837" s="242"/>
      <c r="P1837" s="242"/>
      <c r="Q1837" s="242"/>
      <c r="R1837" s="242"/>
      <c r="S1837" s="242"/>
      <c r="T1837" s="243"/>
      <c r="AT1837" s="244" t="s">
        <v>247</v>
      </c>
      <c r="AU1837" s="244" t="s">
        <v>83</v>
      </c>
      <c r="AV1837" s="15" t="s">
        <v>254</v>
      </c>
      <c r="AW1837" s="15" t="s">
        <v>37</v>
      </c>
      <c r="AX1837" s="15" t="s">
        <v>76</v>
      </c>
      <c r="AY1837" s="244" t="s">
        <v>236</v>
      </c>
    </row>
    <row r="1838" spans="1:65" s="16" customFormat="1" ht="10.199999999999999">
      <c r="B1838" s="245"/>
      <c r="C1838" s="246"/>
      <c r="D1838" s="209" t="s">
        <v>247</v>
      </c>
      <c r="E1838" s="247" t="s">
        <v>20</v>
      </c>
      <c r="F1838" s="248" t="s">
        <v>309</v>
      </c>
      <c r="G1838" s="246"/>
      <c r="H1838" s="249">
        <v>123</v>
      </c>
      <c r="I1838" s="250"/>
      <c r="J1838" s="246"/>
      <c r="K1838" s="246"/>
      <c r="L1838" s="251"/>
      <c r="M1838" s="252"/>
      <c r="N1838" s="253"/>
      <c r="O1838" s="253"/>
      <c r="P1838" s="253"/>
      <c r="Q1838" s="253"/>
      <c r="R1838" s="253"/>
      <c r="S1838" s="253"/>
      <c r="T1838" s="254"/>
      <c r="AT1838" s="255" t="s">
        <v>247</v>
      </c>
      <c r="AU1838" s="255" t="s">
        <v>83</v>
      </c>
      <c r="AV1838" s="16" t="s">
        <v>243</v>
      </c>
      <c r="AW1838" s="16" t="s">
        <v>37</v>
      </c>
      <c r="AX1838" s="16" t="s">
        <v>22</v>
      </c>
      <c r="AY1838" s="255" t="s">
        <v>236</v>
      </c>
    </row>
    <row r="1839" spans="1:65" s="2" customFormat="1" ht="45.6">
      <c r="A1839" s="36"/>
      <c r="B1839" s="37"/>
      <c r="C1839" s="256" t="s">
        <v>2139</v>
      </c>
      <c r="D1839" s="256" t="s">
        <v>482</v>
      </c>
      <c r="E1839" s="257" t="s">
        <v>2140</v>
      </c>
      <c r="F1839" s="258" t="s">
        <v>2141</v>
      </c>
      <c r="G1839" s="259" t="s">
        <v>328</v>
      </c>
      <c r="H1839" s="260">
        <v>135.30000000000001</v>
      </c>
      <c r="I1839" s="261"/>
      <c r="J1839" s="262">
        <f>ROUND(I1839*H1839,2)</f>
        <v>0</v>
      </c>
      <c r="K1839" s="258" t="s">
        <v>20</v>
      </c>
      <c r="L1839" s="263"/>
      <c r="M1839" s="264" t="s">
        <v>20</v>
      </c>
      <c r="N1839" s="265" t="s">
        <v>47</v>
      </c>
      <c r="O1839" s="66"/>
      <c r="P1839" s="205">
        <f>O1839*H1839</f>
        <v>0</v>
      </c>
      <c r="Q1839" s="205">
        <v>2.9499999999999999E-3</v>
      </c>
      <c r="R1839" s="205">
        <f>Q1839*H1839</f>
        <v>0.39913500000000002</v>
      </c>
      <c r="S1839" s="205">
        <v>0</v>
      </c>
      <c r="T1839" s="206">
        <f>S1839*H1839</f>
        <v>0</v>
      </c>
      <c r="U1839" s="36"/>
      <c r="V1839" s="36"/>
      <c r="W1839" s="36"/>
      <c r="X1839" s="36"/>
      <c r="Y1839" s="36"/>
      <c r="Z1839" s="36"/>
      <c r="AA1839" s="36"/>
      <c r="AB1839" s="36"/>
      <c r="AC1839" s="36"/>
      <c r="AD1839" s="36"/>
      <c r="AE1839" s="36"/>
      <c r="AR1839" s="207" t="s">
        <v>455</v>
      </c>
      <c r="AT1839" s="207" t="s">
        <v>482</v>
      </c>
      <c r="AU1839" s="207" t="s">
        <v>83</v>
      </c>
      <c r="AY1839" s="19" t="s">
        <v>236</v>
      </c>
      <c r="BE1839" s="208">
        <f>IF(N1839="základní",J1839,0)</f>
        <v>0</v>
      </c>
      <c r="BF1839" s="208">
        <f>IF(N1839="snížená",J1839,0)</f>
        <v>0</v>
      </c>
      <c r="BG1839" s="208">
        <f>IF(N1839="zákl. přenesená",J1839,0)</f>
        <v>0</v>
      </c>
      <c r="BH1839" s="208">
        <f>IF(N1839="sníž. přenesená",J1839,0)</f>
        <v>0</v>
      </c>
      <c r="BI1839" s="208">
        <f>IF(N1839="nulová",J1839,0)</f>
        <v>0</v>
      </c>
      <c r="BJ1839" s="19" t="s">
        <v>22</v>
      </c>
      <c r="BK1839" s="208">
        <f>ROUND(I1839*H1839,2)</f>
        <v>0</v>
      </c>
      <c r="BL1839" s="19" t="s">
        <v>336</v>
      </c>
      <c r="BM1839" s="207" t="s">
        <v>2142</v>
      </c>
    </row>
    <row r="1840" spans="1:65" s="14" customFormat="1" ht="10.199999999999999">
      <c r="B1840" s="223"/>
      <c r="C1840" s="224"/>
      <c r="D1840" s="209" t="s">
        <v>247</v>
      </c>
      <c r="E1840" s="225" t="s">
        <v>20</v>
      </c>
      <c r="F1840" s="226" t="s">
        <v>173</v>
      </c>
      <c r="G1840" s="224"/>
      <c r="H1840" s="227">
        <v>123</v>
      </c>
      <c r="I1840" s="228"/>
      <c r="J1840" s="224"/>
      <c r="K1840" s="224"/>
      <c r="L1840" s="229"/>
      <c r="M1840" s="230"/>
      <c r="N1840" s="231"/>
      <c r="O1840" s="231"/>
      <c r="P1840" s="231"/>
      <c r="Q1840" s="231"/>
      <c r="R1840" s="231"/>
      <c r="S1840" s="231"/>
      <c r="T1840" s="232"/>
      <c r="AT1840" s="233" t="s">
        <v>247</v>
      </c>
      <c r="AU1840" s="233" t="s">
        <v>83</v>
      </c>
      <c r="AV1840" s="14" t="s">
        <v>83</v>
      </c>
      <c r="AW1840" s="14" t="s">
        <v>37</v>
      </c>
      <c r="AX1840" s="14" t="s">
        <v>22</v>
      </c>
      <c r="AY1840" s="233" t="s">
        <v>236</v>
      </c>
    </row>
    <row r="1841" spans="1:65" s="14" customFormat="1" ht="10.199999999999999">
      <c r="B1841" s="223"/>
      <c r="C1841" s="224"/>
      <c r="D1841" s="209" t="s">
        <v>247</v>
      </c>
      <c r="E1841" s="224"/>
      <c r="F1841" s="226" t="s">
        <v>2143</v>
      </c>
      <c r="G1841" s="224"/>
      <c r="H1841" s="227">
        <v>135.30000000000001</v>
      </c>
      <c r="I1841" s="228"/>
      <c r="J1841" s="224"/>
      <c r="K1841" s="224"/>
      <c r="L1841" s="229"/>
      <c r="M1841" s="230"/>
      <c r="N1841" s="231"/>
      <c r="O1841" s="231"/>
      <c r="P1841" s="231"/>
      <c r="Q1841" s="231"/>
      <c r="R1841" s="231"/>
      <c r="S1841" s="231"/>
      <c r="T1841" s="232"/>
      <c r="AT1841" s="233" t="s">
        <v>247</v>
      </c>
      <c r="AU1841" s="233" t="s">
        <v>83</v>
      </c>
      <c r="AV1841" s="14" t="s">
        <v>83</v>
      </c>
      <c r="AW1841" s="14" t="s">
        <v>4</v>
      </c>
      <c r="AX1841" s="14" t="s">
        <v>22</v>
      </c>
      <c r="AY1841" s="233" t="s">
        <v>236</v>
      </c>
    </row>
    <row r="1842" spans="1:65" s="2" customFormat="1" ht="11.4">
      <c r="A1842" s="36"/>
      <c r="B1842" s="37"/>
      <c r="C1842" s="196" t="s">
        <v>2144</v>
      </c>
      <c r="D1842" s="196" t="s">
        <v>238</v>
      </c>
      <c r="E1842" s="197" t="s">
        <v>2145</v>
      </c>
      <c r="F1842" s="198" t="s">
        <v>2146</v>
      </c>
      <c r="G1842" s="199" t="s">
        <v>328</v>
      </c>
      <c r="H1842" s="200">
        <v>222.1</v>
      </c>
      <c r="I1842" s="201"/>
      <c r="J1842" s="202">
        <f>ROUND(I1842*H1842,2)</f>
        <v>0</v>
      </c>
      <c r="K1842" s="198" t="s">
        <v>242</v>
      </c>
      <c r="L1842" s="41"/>
      <c r="M1842" s="203" t="s">
        <v>20</v>
      </c>
      <c r="N1842" s="204" t="s">
        <v>47</v>
      </c>
      <c r="O1842" s="66"/>
      <c r="P1842" s="205">
        <f>O1842*H1842</f>
        <v>0</v>
      </c>
      <c r="Q1842" s="205">
        <v>4.0000000000000002E-4</v>
      </c>
      <c r="R1842" s="205">
        <f>Q1842*H1842</f>
        <v>8.8840000000000002E-2</v>
      </c>
      <c r="S1842" s="205">
        <v>0</v>
      </c>
      <c r="T1842" s="206">
        <f>S1842*H1842</f>
        <v>0</v>
      </c>
      <c r="U1842" s="36"/>
      <c r="V1842" s="36"/>
      <c r="W1842" s="36"/>
      <c r="X1842" s="36"/>
      <c r="Y1842" s="36"/>
      <c r="Z1842" s="36"/>
      <c r="AA1842" s="36"/>
      <c r="AB1842" s="36"/>
      <c r="AC1842" s="36"/>
      <c r="AD1842" s="36"/>
      <c r="AE1842" s="36"/>
      <c r="AR1842" s="207" t="s">
        <v>336</v>
      </c>
      <c r="AT1842" s="207" t="s">
        <v>238</v>
      </c>
      <c r="AU1842" s="207" t="s">
        <v>83</v>
      </c>
      <c r="AY1842" s="19" t="s">
        <v>236</v>
      </c>
      <c r="BE1842" s="208">
        <f>IF(N1842="základní",J1842,0)</f>
        <v>0</v>
      </c>
      <c r="BF1842" s="208">
        <f>IF(N1842="snížená",J1842,0)</f>
        <v>0</v>
      </c>
      <c r="BG1842" s="208">
        <f>IF(N1842="zákl. přenesená",J1842,0)</f>
        <v>0</v>
      </c>
      <c r="BH1842" s="208">
        <f>IF(N1842="sníž. přenesená",J1842,0)</f>
        <v>0</v>
      </c>
      <c r="BI1842" s="208">
        <f>IF(N1842="nulová",J1842,0)</f>
        <v>0</v>
      </c>
      <c r="BJ1842" s="19" t="s">
        <v>22</v>
      </c>
      <c r="BK1842" s="208">
        <f>ROUND(I1842*H1842,2)</f>
        <v>0</v>
      </c>
      <c r="BL1842" s="19" t="s">
        <v>336</v>
      </c>
      <c r="BM1842" s="207" t="s">
        <v>2147</v>
      </c>
    </row>
    <row r="1843" spans="1:65" s="13" customFormat="1" ht="10.199999999999999">
      <c r="B1843" s="213"/>
      <c r="C1843" s="214"/>
      <c r="D1843" s="209" t="s">
        <v>247</v>
      </c>
      <c r="E1843" s="215" t="s">
        <v>20</v>
      </c>
      <c r="F1843" s="216" t="s">
        <v>324</v>
      </c>
      <c r="G1843" s="214"/>
      <c r="H1843" s="215" t="s">
        <v>20</v>
      </c>
      <c r="I1843" s="217"/>
      <c r="J1843" s="214"/>
      <c r="K1843" s="214"/>
      <c r="L1843" s="218"/>
      <c r="M1843" s="219"/>
      <c r="N1843" s="220"/>
      <c r="O1843" s="220"/>
      <c r="P1843" s="220"/>
      <c r="Q1843" s="220"/>
      <c r="R1843" s="220"/>
      <c r="S1843" s="220"/>
      <c r="T1843" s="221"/>
      <c r="AT1843" s="222" t="s">
        <v>247</v>
      </c>
      <c r="AU1843" s="222" t="s">
        <v>83</v>
      </c>
      <c r="AV1843" s="13" t="s">
        <v>22</v>
      </c>
      <c r="AW1843" s="13" t="s">
        <v>37</v>
      </c>
      <c r="AX1843" s="13" t="s">
        <v>76</v>
      </c>
      <c r="AY1843" s="222" t="s">
        <v>236</v>
      </c>
    </row>
    <row r="1844" spans="1:65" s="14" customFormat="1" ht="10.199999999999999">
      <c r="B1844" s="223"/>
      <c r="C1844" s="224"/>
      <c r="D1844" s="209" t="s">
        <v>247</v>
      </c>
      <c r="E1844" s="225" t="s">
        <v>20</v>
      </c>
      <c r="F1844" s="226" t="s">
        <v>2148</v>
      </c>
      <c r="G1844" s="224"/>
      <c r="H1844" s="227">
        <v>91.7</v>
      </c>
      <c r="I1844" s="228"/>
      <c r="J1844" s="224"/>
      <c r="K1844" s="224"/>
      <c r="L1844" s="229"/>
      <c r="M1844" s="230"/>
      <c r="N1844" s="231"/>
      <c r="O1844" s="231"/>
      <c r="P1844" s="231"/>
      <c r="Q1844" s="231"/>
      <c r="R1844" s="231"/>
      <c r="S1844" s="231"/>
      <c r="T1844" s="232"/>
      <c r="AT1844" s="233" t="s">
        <v>247</v>
      </c>
      <c r="AU1844" s="233" t="s">
        <v>83</v>
      </c>
      <c r="AV1844" s="14" t="s">
        <v>83</v>
      </c>
      <c r="AW1844" s="14" t="s">
        <v>37</v>
      </c>
      <c r="AX1844" s="14" t="s">
        <v>76</v>
      </c>
      <c r="AY1844" s="233" t="s">
        <v>236</v>
      </c>
    </row>
    <row r="1845" spans="1:65" s="14" customFormat="1" ht="10.199999999999999">
      <c r="B1845" s="223"/>
      <c r="C1845" s="224"/>
      <c r="D1845" s="209" t="s">
        <v>247</v>
      </c>
      <c r="E1845" s="225" t="s">
        <v>20</v>
      </c>
      <c r="F1845" s="226" t="s">
        <v>2149</v>
      </c>
      <c r="G1845" s="224"/>
      <c r="H1845" s="227">
        <v>35.9</v>
      </c>
      <c r="I1845" s="228"/>
      <c r="J1845" s="224"/>
      <c r="K1845" s="224"/>
      <c r="L1845" s="229"/>
      <c r="M1845" s="230"/>
      <c r="N1845" s="231"/>
      <c r="O1845" s="231"/>
      <c r="P1845" s="231"/>
      <c r="Q1845" s="231"/>
      <c r="R1845" s="231"/>
      <c r="S1845" s="231"/>
      <c r="T1845" s="232"/>
      <c r="AT1845" s="233" t="s">
        <v>247</v>
      </c>
      <c r="AU1845" s="233" t="s">
        <v>83</v>
      </c>
      <c r="AV1845" s="14" t="s">
        <v>83</v>
      </c>
      <c r="AW1845" s="14" t="s">
        <v>37</v>
      </c>
      <c r="AX1845" s="14" t="s">
        <v>76</v>
      </c>
      <c r="AY1845" s="233" t="s">
        <v>236</v>
      </c>
    </row>
    <row r="1846" spans="1:65" s="13" customFormat="1" ht="10.199999999999999">
      <c r="B1846" s="213"/>
      <c r="C1846" s="214"/>
      <c r="D1846" s="209" t="s">
        <v>247</v>
      </c>
      <c r="E1846" s="215" t="s">
        <v>20</v>
      </c>
      <c r="F1846" s="216" t="s">
        <v>325</v>
      </c>
      <c r="G1846" s="214"/>
      <c r="H1846" s="215" t="s">
        <v>20</v>
      </c>
      <c r="I1846" s="217"/>
      <c r="J1846" s="214"/>
      <c r="K1846" s="214"/>
      <c r="L1846" s="218"/>
      <c r="M1846" s="219"/>
      <c r="N1846" s="220"/>
      <c r="O1846" s="220"/>
      <c r="P1846" s="220"/>
      <c r="Q1846" s="220"/>
      <c r="R1846" s="220"/>
      <c r="S1846" s="220"/>
      <c r="T1846" s="221"/>
      <c r="AT1846" s="222" t="s">
        <v>247</v>
      </c>
      <c r="AU1846" s="222" t="s">
        <v>83</v>
      </c>
      <c r="AV1846" s="13" t="s">
        <v>22</v>
      </c>
      <c r="AW1846" s="13" t="s">
        <v>37</v>
      </c>
      <c r="AX1846" s="13" t="s">
        <v>76</v>
      </c>
      <c r="AY1846" s="222" t="s">
        <v>236</v>
      </c>
    </row>
    <row r="1847" spans="1:65" s="14" customFormat="1" ht="10.199999999999999">
      <c r="B1847" s="223"/>
      <c r="C1847" s="224"/>
      <c r="D1847" s="209" t="s">
        <v>247</v>
      </c>
      <c r="E1847" s="225" t="s">
        <v>20</v>
      </c>
      <c r="F1847" s="226" t="s">
        <v>2150</v>
      </c>
      <c r="G1847" s="224"/>
      <c r="H1847" s="227">
        <v>85.3</v>
      </c>
      <c r="I1847" s="228"/>
      <c r="J1847" s="224"/>
      <c r="K1847" s="224"/>
      <c r="L1847" s="229"/>
      <c r="M1847" s="230"/>
      <c r="N1847" s="231"/>
      <c r="O1847" s="231"/>
      <c r="P1847" s="231"/>
      <c r="Q1847" s="231"/>
      <c r="R1847" s="231"/>
      <c r="S1847" s="231"/>
      <c r="T1847" s="232"/>
      <c r="AT1847" s="233" t="s">
        <v>247</v>
      </c>
      <c r="AU1847" s="233" t="s">
        <v>83</v>
      </c>
      <c r="AV1847" s="14" t="s">
        <v>83</v>
      </c>
      <c r="AW1847" s="14" t="s">
        <v>37</v>
      </c>
      <c r="AX1847" s="14" t="s">
        <v>76</v>
      </c>
      <c r="AY1847" s="233" t="s">
        <v>236</v>
      </c>
    </row>
    <row r="1848" spans="1:65" s="14" customFormat="1" ht="10.199999999999999">
      <c r="B1848" s="223"/>
      <c r="C1848" s="224"/>
      <c r="D1848" s="209" t="s">
        <v>247</v>
      </c>
      <c r="E1848" s="225" t="s">
        <v>20</v>
      </c>
      <c r="F1848" s="226" t="s">
        <v>2151</v>
      </c>
      <c r="G1848" s="224"/>
      <c r="H1848" s="227">
        <v>9.1999999999999993</v>
      </c>
      <c r="I1848" s="228"/>
      <c r="J1848" s="224"/>
      <c r="K1848" s="224"/>
      <c r="L1848" s="229"/>
      <c r="M1848" s="230"/>
      <c r="N1848" s="231"/>
      <c r="O1848" s="231"/>
      <c r="P1848" s="231"/>
      <c r="Q1848" s="231"/>
      <c r="R1848" s="231"/>
      <c r="S1848" s="231"/>
      <c r="T1848" s="232"/>
      <c r="AT1848" s="233" t="s">
        <v>247</v>
      </c>
      <c r="AU1848" s="233" t="s">
        <v>83</v>
      </c>
      <c r="AV1848" s="14" t="s">
        <v>83</v>
      </c>
      <c r="AW1848" s="14" t="s">
        <v>37</v>
      </c>
      <c r="AX1848" s="14" t="s">
        <v>76</v>
      </c>
      <c r="AY1848" s="233" t="s">
        <v>236</v>
      </c>
    </row>
    <row r="1849" spans="1:65" s="15" customFormat="1" ht="10.199999999999999">
      <c r="B1849" s="234"/>
      <c r="C1849" s="235"/>
      <c r="D1849" s="209" t="s">
        <v>247</v>
      </c>
      <c r="E1849" s="236" t="s">
        <v>168</v>
      </c>
      <c r="F1849" s="237" t="s">
        <v>306</v>
      </c>
      <c r="G1849" s="235"/>
      <c r="H1849" s="238">
        <v>222.1</v>
      </c>
      <c r="I1849" s="239"/>
      <c r="J1849" s="235"/>
      <c r="K1849" s="235"/>
      <c r="L1849" s="240"/>
      <c r="M1849" s="241"/>
      <c r="N1849" s="242"/>
      <c r="O1849" s="242"/>
      <c r="P1849" s="242"/>
      <c r="Q1849" s="242"/>
      <c r="R1849" s="242"/>
      <c r="S1849" s="242"/>
      <c r="T1849" s="243"/>
      <c r="AT1849" s="244" t="s">
        <v>247</v>
      </c>
      <c r="AU1849" s="244" t="s">
        <v>83</v>
      </c>
      <c r="AV1849" s="15" t="s">
        <v>254</v>
      </c>
      <c r="AW1849" s="15" t="s">
        <v>37</v>
      </c>
      <c r="AX1849" s="15" t="s">
        <v>22</v>
      </c>
      <c r="AY1849" s="244" t="s">
        <v>236</v>
      </c>
    </row>
    <row r="1850" spans="1:65" s="2" customFormat="1" ht="91.2">
      <c r="A1850" s="36"/>
      <c r="B1850" s="37"/>
      <c r="C1850" s="256" t="s">
        <v>2152</v>
      </c>
      <c r="D1850" s="256" t="s">
        <v>482</v>
      </c>
      <c r="E1850" s="257" t="s">
        <v>2153</v>
      </c>
      <c r="F1850" s="258" t="s">
        <v>2154</v>
      </c>
      <c r="G1850" s="259" t="s">
        <v>328</v>
      </c>
      <c r="H1850" s="260">
        <v>244.31</v>
      </c>
      <c r="I1850" s="261"/>
      <c r="J1850" s="262">
        <f>ROUND(I1850*H1850,2)</f>
        <v>0</v>
      </c>
      <c r="K1850" s="258" t="s">
        <v>20</v>
      </c>
      <c r="L1850" s="263"/>
      <c r="M1850" s="264" t="s">
        <v>20</v>
      </c>
      <c r="N1850" s="265" t="s">
        <v>47</v>
      </c>
      <c r="O1850" s="66"/>
      <c r="P1850" s="205">
        <f>O1850*H1850</f>
        <v>0</v>
      </c>
      <c r="Q1850" s="205">
        <v>2.8999999999999998E-3</v>
      </c>
      <c r="R1850" s="205">
        <f>Q1850*H1850</f>
        <v>0.70849899999999999</v>
      </c>
      <c r="S1850" s="205">
        <v>0</v>
      </c>
      <c r="T1850" s="206">
        <f>S1850*H1850</f>
        <v>0</v>
      </c>
      <c r="U1850" s="36"/>
      <c r="V1850" s="36"/>
      <c r="W1850" s="36"/>
      <c r="X1850" s="36"/>
      <c r="Y1850" s="36"/>
      <c r="Z1850" s="36"/>
      <c r="AA1850" s="36"/>
      <c r="AB1850" s="36"/>
      <c r="AC1850" s="36"/>
      <c r="AD1850" s="36"/>
      <c r="AE1850" s="36"/>
      <c r="AR1850" s="207" t="s">
        <v>455</v>
      </c>
      <c r="AT1850" s="207" t="s">
        <v>482</v>
      </c>
      <c r="AU1850" s="207" t="s">
        <v>83</v>
      </c>
      <c r="AY1850" s="19" t="s">
        <v>236</v>
      </c>
      <c r="BE1850" s="208">
        <f>IF(N1850="základní",J1850,0)</f>
        <v>0</v>
      </c>
      <c r="BF1850" s="208">
        <f>IF(N1850="snížená",J1850,0)</f>
        <v>0</v>
      </c>
      <c r="BG1850" s="208">
        <f>IF(N1850="zákl. přenesená",J1850,0)</f>
        <v>0</v>
      </c>
      <c r="BH1850" s="208">
        <f>IF(N1850="sníž. přenesená",J1850,0)</f>
        <v>0</v>
      </c>
      <c r="BI1850" s="208">
        <f>IF(N1850="nulová",J1850,0)</f>
        <v>0</v>
      </c>
      <c r="BJ1850" s="19" t="s">
        <v>22</v>
      </c>
      <c r="BK1850" s="208">
        <f>ROUND(I1850*H1850,2)</f>
        <v>0</v>
      </c>
      <c r="BL1850" s="19" t="s">
        <v>336</v>
      </c>
      <c r="BM1850" s="207" t="s">
        <v>2155</v>
      </c>
    </row>
    <row r="1851" spans="1:65" s="14" customFormat="1" ht="10.199999999999999">
      <c r="B1851" s="223"/>
      <c r="C1851" s="224"/>
      <c r="D1851" s="209" t="s">
        <v>247</v>
      </c>
      <c r="E1851" s="224"/>
      <c r="F1851" s="226" t="s">
        <v>2156</v>
      </c>
      <c r="G1851" s="224"/>
      <c r="H1851" s="227">
        <v>244.31</v>
      </c>
      <c r="I1851" s="228"/>
      <c r="J1851" s="224"/>
      <c r="K1851" s="224"/>
      <c r="L1851" s="229"/>
      <c r="M1851" s="230"/>
      <c r="N1851" s="231"/>
      <c r="O1851" s="231"/>
      <c r="P1851" s="231"/>
      <c r="Q1851" s="231"/>
      <c r="R1851" s="231"/>
      <c r="S1851" s="231"/>
      <c r="T1851" s="232"/>
      <c r="AT1851" s="233" t="s">
        <v>247</v>
      </c>
      <c r="AU1851" s="233" t="s">
        <v>83</v>
      </c>
      <c r="AV1851" s="14" t="s">
        <v>83</v>
      </c>
      <c r="AW1851" s="14" t="s">
        <v>4</v>
      </c>
      <c r="AX1851" s="14" t="s">
        <v>22</v>
      </c>
      <c r="AY1851" s="233" t="s">
        <v>236</v>
      </c>
    </row>
    <row r="1852" spans="1:65" s="2" customFormat="1" ht="11.4">
      <c r="A1852" s="36"/>
      <c r="B1852" s="37"/>
      <c r="C1852" s="196" t="s">
        <v>2157</v>
      </c>
      <c r="D1852" s="196" t="s">
        <v>238</v>
      </c>
      <c r="E1852" s="197" t="s">
        <v>2158</v>
      </c>
      <c r="F1852" s="198" t="s">
        <v>2159</v>
      </c>
      <c r="G1852" s="199" t="s">
        <v>463</v>
      </c>
      <c r="H1852" s="200">
        <v>600</v>
      </c>
      <c r="I1852" s="201"/>
      <c r="J1852" s="202">
        <f>ROUND(I1852*H1852,2)</f>
        <v>0</v>
      </c>
      <c r="K1852" s="198" t="s">
        <v>242</v>
      </c>
      <c r="L1852" s="41"/>
      <c r="M1852" s="203" t="s">
        <v>20</v>
      </c>
      <c r="N1852" s="204" t="s">
        <v>47</v>
      </c>
      <c r="O1852" s="66"/>
      <c r="P1852" s="205">
        <f>O1852*H1852</f>
        <v>0</v>
      </c>
      <c r="Q1852" s="205">
        <v>1.84E-5</v>
      </c>
      <c r="R1852" s="205">
        <f>Q1852*H1852</f>
        <v>1.1039999999999999E-2</v>
      </c>
      <c r="S1852" s="205">
        <v>0</v>
      </c>
      <c r="T1852" s="206">
        <f>S1852*H1852</f>
        <v>0</v>
      </c>
      <c r="U1852" s="36"/>
      <c r="V1852" s="36"/>
      <c r="W1852" s="36"/>
      <c r="X1852" s="36"/>
      <c r="Y1852" s="36"/>
      <c r="Z1852" s="36"/>
      <c r="AA1852" s="36"/>
      <c r="AB1852" s="36"/>
      <c r="AC1852" s="36"/>
      <c r="AD1852" s="36"/>
      <c r="AE1852" s="36"/>
      <c r="AR1852" s="207" t="s">
        <v>336</v>
      </c>
      <c r="AT1852" s="207" t="s">
        <v>238</v>
      </c>
      <c r="AU1852" s="207" t="s">
        <v>83</v>
      </c>
      <c r="AY1852" s="19" t="s">
        <v>236</v>
      </c>
      <c r="BE1852" s="208">
        <f>IF(N1852="základní",J1852,0)</f>
        <v>0</v>
      </c>
      <c r="BF1852" s="208">
        <f>IF(N1852="snížená",J1852,0)</f>
        <v>0</v>
      </c>
      <c r="BG1852" s="208">
        <f>IF(N1852="zákl. přenesená",J1852,0)</f>
        <v>0</v>
      </c>
      <c r="BH1852" s="208">
        <f>IF(N1852="sníž. přenesená",J1852,0)</f>
        <v>0</v>
      </c>
      <c r="BI1852" s="208">
        <f>IF(N1852="nulová",J1852,0)</f>
        <v>0</v>
      </c>
      <c r="BJ1852" s="19" t="s">
        <v>22</v>
      </c>
      <c r="BK1852" s="208">
        <f>ROUND(I1852*H1852,2)</f>
        <v>0</v>
      </c>
      <c r="BL1852" s="19" t="s">
        <v>336</v>
      </c>
      <c r="BM1852" s="207" t="s">
        <v>2160</v>
      </c>
    </row>
    <row r="1853" spans="1:65" s="2" customFormat="1" ht="11.4">
      <c r="A1853" s="36"/>
      <c r="B1853" s="37"/>
      <c r="C1853" s="196" t="s">
        <v>2161</v>
      </c>
      <c r="D1853" s="196" t="s">
        <v>238</v>
      </c>
      <c r="E1853" s="197" t="s">
        <v>2162</v>
      </c>
      <c r="F1853" s="198" t="s">
        <v>2163</v>
      </c>
      <c r="G1853" s="199" t="s">
        <v>463</v>
      </c>
      <c r="H1853" s="200">
        <v>589</v>
      </c>
      <c r="I1853" s="201"/>
      <c r="J1853" s="202">
        <f>ROUND(I1853*H1853,2)</f>
        <v>0</v>
      </c>
      <c r="K1853" s="198" t="s">
        <v>242</v>
      </c>
      <c r="L1853" s="41"/>
      <c r="M1853" s="203" t="s">
        <v>20</v>
      </c>
      <c r="N1853" s="204" t="s">
        <v>47</v>
      </c>
      <c r="O1853" s="66"/>
      <c r="P1853" s="205">
        <f>O1853*H1853</f>
        <v>0</v>
      </c>
      <c r="Q1853" s="205">
        <v>0</v>
      </c>
      <c r="R1853" s="205">
        <f>Q1853*H1853</f>
        <v>0</v>
      </c>
      <c r="S1853" s="205">
        <v>2.9999999999999997E-4</v>
      </c>
      <c r="T1853" s="206">
        <f>S1853*H1853</f>
        <v>0.1767</v>
      </c>
      <c r="U1853" s="36"/>
      <c r="V1853" s="36"/>
      <c r="W1853" s="36"/>
      <c r="X1853" s="36"/>
      <c r="Y1853" s="36"/>
      <c r="Z1853" s="36"/>
      <c r="AA1853" s="36"/>
      <c r="AB1853" s="36"/>
      <c r="AC1853" s="36"/>
      <c r="AD1853" s="36"/>
      <c r="AE1853" s="36"/>
      <c r="AR1853" s="207" t="s">
        <v>336</v>
      </c>
      <c r="AT1853" s="207" t="s">
        <v>238</v>
      </c>
      <c r="AU1853" s="207" t="s">
        <v>83</v>
      </c>
      <c r="AY1853" s="19" t="s">
        <v>236</v>
      </c>
      <c r="BE1853" s="208">
        <f>IF(N1853="základní",J1853,0)</f>
        <v>0</v>
      </c>
      <c r="BF1853" s="208">
        <f>IF(N1853="snížená",J1853,0)</f>
        <v>0</v>
      </c>
      <c r="BG1853" s="208">
        <f>IF(N1853="zákl. přenesená",J1853,0)</f>
        <v>0</v>
      </c>
      <c r="BH1853" s="208">
        <f>IF(N1853="sníž. přenesená",J1853,0)</f>
        <v>0</v>
      </c>
      <c r="BI1853" s="208">
        <f>IF(N1853="nulová",J1853,0)</f>
        <v>0</v>
      </c>
      <c r="BJ1853" s="19" t="s">
        <v>22</v>
      </c>
      <c r="BK1853" s="208">
        <f>ROUND(I1853*H1853,2)</f>
        <v>0</v>
      </c>
      <c r="BL1853" s="19" t="s">
        <v>336</v>
      </c>
      <c r="BM1853" s="207" t="s">
        <v>2164</v>
      </c>
    </row>
    <row r="1854" spans="1:65" s="2" customFormat="1" ht="11.4">
      <c r="A1854" s="36"/>
      <c r="B1854" s="37"/>
      <c r="C1854" s="196" t="s">
        <v>2165</v>
      </c>
      <c r="D1854" s="196" t="s">
        <v>238</v>
      </c>
      <c r="E1854" s="197" t="s">
        <v>2166</v>
      </c>
      <c r="F1854" s="198" t="s">
        <v>2167</v>
      </c>
      <c r="G1854" s="199" t="s">
        <v>463</v>
      </c>
      <c r="H1854" s="200">
        <v>1021</v>
      </c>
      <c r="I1854" s="201"/>
      <c r="J1854" s="202">
        <f>ROUND(I1854*H1854,2)</f>
        <v>0</v>
      </c>
      <c r="K1854" s="198" t="s">
        <v>242</v>
      </c>
      <c r="L1854" s="41"/>
      <c r="M1854" s="203" t="s">
        <v>20</v>
      </c>
      <c r="N1854" s="204" t="s">
        <v>47</v>
      </c>
      <c r="O1854" s="66"/>
      <c r="P1854" s="205">
        <f>O1854*H1854</f>
        <v>0</v>
      </c>
      <c r="Q1854" s="205">
        <v>1.4935E-5</v>
      </c>
      <c r="R1854" s="205">
        <f>Q1854*H1854</f>
        <v>1.5248635E-2</v>
      </c>
      <c r="S1854" s="205">
        <v>0</v>
      </c>
      <c r="T1854" s="206">
        <f>S1854*H1854</f>
        <v>0</v>
      </c>
      <c r="U1854" s="36"/>
      <c r="V1854" s="36"/>
      <c r="W1854" s="36"/>
      <c r="X1854" s="36"/>
      <c r="Y1854" s="36"/>
      <c r="Z1854" s="36"/>
      <c r="AA1854" s="36"/>
      <c r="AB1854" s="36"/>
      <c r="AC1854" s="36"/>
      <c r="AD1854" s="36"/>
      <c r="AE1854" s="36"/>
      <c r="AR1854" s="207" t="s">
        <v>336</v>
      </c>
      <c r="AT1854" s="207" t="s">
        <v>238</v>
      </c>
      <c r="AU1854" s="207" t="s">
        <v>83</v>
      </c>
      <c r="AY1854" s="19" t="s">
        <v>236</v>
      </c>
      <c r="BE1854" s="208">
        <f>IF(N1854="základní",J1854,0)</f>
        <v>0</v>
      </c>
      <c r="BF1854" s="208">
        <f>IF(N1854="snížená",J1854,0)</f>
        <v>0</v>
      </c>
      <c r="BG1854" s="208">
        <f>IF(N1854="zákl. přenesená",J1854,0)</f>
        <v>0</v>
      </c>
      <c r="BH1854" s="208">
        <f>IF(N1854="sníž. přenesená",J1854,0)</f>
        <v>0</v>
      </c>
      <c r="BI1854" s="208">
        <f>IF(N1854="nulová",J1854,0)</f>
        <v>0</v>
      </c>
      <c r="BJ1854" s="19" t="s">
        <v>22</v>
      </c>
      <c r="BK1854" s="208">
        <f>ROUND(I1854*H1854,2)</f>
        <v>0</v>
      </c>
      <c r="BL1854" s="19" t="s">
        <v>336</v>
      </c>
      <c r="BM1854" s="207" t="s">
        <v>2168</v>
      </c>
    </row>
    <row r="1855" spans="1:65" s="13" customFormat="1" ht="10.199999999999999">
      <c r="B1855" s="213"/>
      <c r="C1855" s="214"/>
      <c r="D1855" s="209" t="s">
        <v>247</v>
      </c>
      <c r="E1855" s="215" t="s">
        <v>20</v>
      </c>
      <c r="F1855" s="216" t="s">
        <v>2169</v>
      </c>
      <c r="G1855" s="214"/>
      <c r="H1855" s="215" t="s">
        <v>20</v>
      </c>
      <c r="I1855" s="217"/>
      <c r="J1855" s="214"/>
      <c r="K1855" s="214"/>
      <c r="L1855" s="218"/>
      <c r="M1855" s="219"/>
      <c r="N1855" s="220"/>
      <c r="O1855" s="220"/>
      <c r="P1855" s="220"/>
      <c r="Q1855" s="220"/>
      <c r="R1855" s="220"/>
      <c r="S1855" s="220"/>
      <c r="T1855" s="221"/>
      <c r="AT1855" s="222" t="s">
        <v>247</v>
      </c>
      <c r="AU1855" s="222" t="s">
        <v>83</v>
      </c>
      <c r="AV1855" s="13" t="s">
        <v>22</v>
      </c>
      <c r="AW1855" s="13" t="s">
        <v>37</v>
      </c>
      <c r="AX1855" s="13" t="s">
        <v>76</v>
      </c>
      <c r="AY1855" s="222" t="s">
        <v>236</v>
      </c>
    </row>
    <row r="1856" spans="1:65" s="13" customFormat="1" ht="10.199999999999999">
      <c r="B1856" s="213"/>
      <c r="C1856" s="214"/>
      <c r="D1856" s="209" t="s">
        <v>247</v>
      </c>
      <c r="E1856" s="215" t="s">
        <v>20</v>
      </c>
      <c r="F1856" s="216" t="s">
        <v>2170</v>
      </c>
      <c r="G1856" s="214"/>
      <c r="H1856" s="215" t="s">
        <v>20</v>
      </c>
      <c r="I1856" s="217"/>
      <c r="J1856" s="214"/>
      <c r="K1856" s="214"/>
      <c r="L1856" s="218"/>
      <c r="M1856" s="219"/>
      <c r="N1856" s="220"/>
      <c r="O1856" s="220"/>
      <c r="P1856" s="220"/>
      <c r="Q1856" s="220"/>
      <c r="R1856" s="220"/>
      <c r="S1856" s="220"/>
      <c r="T1856" s="221"/>
      <c r="AT1856" s="222" t="s">
        <v>247</v>
      </c>
      <c r="AU1856" s="222" t="s">
        <v>83</v>
      </c>
      <c r="AV1856" s="13" t="s">
        <v>22</v>
      </c>
      <c r="AW1856" s="13" t="s">
        <v>37</v>
      </c>
      <c r="AX1856" s="13" t="s">
        <v>76</v>
      </c>
      <c r="AY1856" s="222" t="s">
        <v>236</v>
      </c>
    </row>
    <row r="1857" spans="2:51" s="14" customFormat="1" ht="10.199999999999999">
      <c r="B1857" s="223"/>
      <c r="C1857" s="224"/>
      <c r="D1857" s="209" t="s">
        <v>247</v>
      </c>
      <c r="E1857" s="225" t="s">
        <v>20</v>
      </c>
      <c r="F1857" s="226" t="s">
        <v>2171</v>
      </c>
      <c r="G1857" s="224"/>
      <c r="H1857" s="227">
        <v>9.2899999999999991</v>
      </c>
      <c r="I1857" s="228"/>
      <c r="J1857" s="224"/>
      <c r="K1857" s="224"/>
      <c r="L1857" s="229"/>
      <c r="M1857" s="230"/>
      <c r="N1857" s="231"/>
      <c r="O1857" s="231"/>
      <c r="P1857" s="231"/>
      <c r="Q1857" s="231"/>
      <c r="R1857" s="231"/>
      <c r="S1857" s="231"/>
      <c r="T1857" s="232"/>
      <c r="AT1857" s="233" t="s">
        <v>247</v>
      </c>
      <c r="AU1857" s="233" t="s">
        <v>83</v>
      </c>
      <c r="AV1857" s="14" t="s">
        <v>83</v>
      </c>
      <c r="AW1857" s="14" t="s">
        <v>37</v>
      </c>
      <c r="AX1857" s="14" t="s">
        <v>76</v>
      </c>
      <c r="AY1857" s="233" t="s">
        <v>236</v>
      </c>
    </row>
    <row r="1858" spans="2:51" s="15" customFormat="1" ht="10.199999999999999">
      <c r="B1858" s="234"/>
      <c r="C1858" s="235"/>
      <c r="D1858" s="209" t="s">
        <v>247</v>
      </c>
      <c r="E1858" s="236" t="s">
        <v>2172</v>
      </c>
      <c r="F1858" s="237" t="s">
        <v>306</v>
      </c>
      <c r="G1858" s="235"/>
      <c r="H1858" s="238">
        <v>9.2899999999999991</v>
      </c>
      <c r="I1858" s="239"/>
      <c r="J1858" s="235"/>
      <c r="K1858" s="235"/>
      <c r="L1858" s="240"/>
      <c r="M1858" s="241"/>
      <c r="N1858" s="242"/>
      <c r="O1858" s="242"/>
      <c r="P1858" s="242"/>
      <c r="Q1858" s="242"/>
      <c r="R1858" s="242"/>
      <c r="S1858" s="242"/>
      <c r="T1858" s="243"/>
      <c r="AT1858" s="244" t="s">
        <v>247</v>
      </c>
      <c r="AU1858" s="244" t="s">
        <v>83</v>
      </c>
      <c r="AV1858" s="15" t="s">
        <v>254</v>
      </c>
      <c r="AW1858" s="15" t="s">
        <v>37</v>
      </c>
      <c r="AX1858" s="15" t="s">
        <v>76</v>
      </c>
      <c r="AY1858" s="244" t="s">
        <v>236</v>
      </c>
    </row>
    <row r="1859" spans="2:51" s="13" customFormat="1" ht="10.199999999999999">
      <c r="B1859" s="213"/>
      <c r="C1859" s="214"/>
      <c r="D1859" s="209" t="s">
        <v>247</v>
      </c>
      <c r="E1859" s="215" t="s">
        <v>20</v>
      </c>
      <c r="F1859" s="216" t="s">
        <v>2173</v>
      </c>
      <c r="G1859" s="214"/>
      <c r="H1859" s="215" t="s">
        <v>20</v>
      </c>
      <c r="I1859" s="217"/>
      <c r="J1859" s="214"/>
      <c r="K1859" s="214"/>
      <c r="L1859" s="218"/>
      <c r="M1859" s="219"/>
      <c r="N1859" s="220"/>
      <c r="O1859" s="220"/>
      <c r="P1859" s="220"/>
      <c r="Q1859" s="220"/>
      <c r="R1859" s="220"/>
      <c r="S1859" s="220"/>
      <c r="T1859" s="221"/>
      <c r="AT1859" s="222" t="s">
        <v>247</v>
      </c>
      <c r="AU1859" s="222" t="s">
        <v>83</v>
      </c>
      <c r="AV1859" s="13" t="s">
        <v>22</v>
      </c>
      <c r="AW1859" s="13" t="s">
        <v>37</v>
      </c>
      <c r="AX1859" s="13" t="s">
        <v>76</v>
      </c>
      <c r="AY1859" s="222" t="s">
        <v>236</v>
      </c>
    </row>
    <row r="1860" spans="2:51" s="14" customFormat="1" ht="10.199999999999999">
      <c r="B1860" s="223"/>
      <c r="C1860" s="224"/>
      <c r="D1860" s="209" t="s">
        <v>247</v>
      </c>
      <c r="E1860" s="225" t="s">
        <v>20</v>
      </c>
      <c r="F1860" s="226" t="s">
        <v>2174</v>
      </c>
      <c r="G1860" s="224"/>
      <c r="H1860" s="227">
        <v>184.4</v>
      </c>
      <c r="I1860" s="228"/>
      <c r="J1860" s="224"/>
      <c r="K1860" s="224"/>
      <c r="L1860" s="229"/>
      <c r="M1860" s="230"/>
      <c r="N1860" s="231"/>
      <c r="O1860" s="231"/>
      <c r="P1860" s="231"/>
      <c r="Q1860" s="231"/>
      <c r="R1860" s="231"/>
      <c r="S1860" s="231"/>
      <c r="T1860" s="232"/>
      <c r="AT1860" s="233" t="s">
        <v>247</v>
      </c>
      <c r="AU1860" s="233" t="s">
        <v>83</v>
      </c>
      <c r="AV1860" s="14" t="s">
        <v>83</v>
      </c>
      <c r="AW1860" s="14" t="s">
        <v>37</v>
      </c>
      <c r="AX1860" s="14" t="s">
        <v>76</v>
      </c>
      <c r="AY1860" s="233" t="s">
        <v>236</v>
      </c>
    </row>
    <row r="1861" spans="2:51" s="14" customFormat="1" ht="10.199999999999999">
      <c r="B1861" s="223"/>
      <c r="C1861" s="224"/>
      <c r="D1861" s="209" t="s">
        <v>247</v>
      </c>
      <c r="E1861" s="225" t="s">
        <v>20</v>
      </c>
      <c r="F1861" s="226" t="s">
        <v>2175</v>
      </c>
      <c r="G1861" s="224"/>
      <c r="H1861" s="227">
        <v>175.51</v>
      </c>
      <c r="I1861" s="228"/>
      <c r="J1861" s="224"/>
      <c r="K1861" s="224"/>
      <c r="L1861" s="229"/>
      <c r="M1861" s="230"/>
      <c r="N1861" s="231"/>
      <c r="O1861" s="231"/>
      <c r="P1861" s="231"/>
      <c r="Q1861" s="231"/>
      <c r="R1861" s="231"/>
      <c r="S1861" s="231"/>
      <c r="T1861" s="232"/>
      <c r="AT1861" s="233" t="s">
        <v>247</v>
      </c>
      <c r="AU1861" s="233" t="s">
        <v>83</v>
      </c>
      <c r="AV1861" s="14" t="s">
        <v>83</v>
      </c>
      <c r="AW1861" s="14" t="s">
        <v>37</v>
      </c>
      <c r="AX1861" s="14" t="s">
        <v>76</v>
      </c>
      <c r="AY1861" s="233" t="s">
        <v>236</v>
      </c>
    </row>
    <row r="1862" spans="2:51" s="15" customFormat="1" ht="10.199999999999999">
      <c r="B1862" s="234"/>
      <c r="C1862" s="235"/>
      <c r="D1862" s="209" t="s">
        <v>247</v>
      </c>
      <c r="E1862" s="236" t="s">
        <v>153</v>
      </c>
      <c r="F1862" s="237" t="s">
        <v>306</v>
      </c>
      <c r="G1862" s="235"/>
      <c r="H1862" s="238">
        <v>359.91</v>
      </c>
      <c r="I1862" s="239"/>
      <c r="J1862" s="235"/>
      <c r="K1862" s="235"/>
      <c r="L1862" s="240"/>
      <c r="M1862" s="241"/>
      <c r="N1862" s="242"/>
      <c r="O1862" s="242"/>
      <c r="P1862" s="242"/>
      <c r="Q1862" s="242"/>
      <c r="R1862" s="242"/>
      <c r="S1862" s="242"/>
      <c r="T1862" s="243"/>
      <c r="AT1862" s="244" t="s">
        <v>247</v>
      </c>
      <c r="AU1862" s="244" t="s">
        <v>83</v>
      </c>
      <c r="AV1862" s="15" t="s">
        <v>254</v>
      </c>
      <c r="AW1862" s="15" t="s">
        <v>37</v>
      </c>
      <c r="AX1862" s="15" t="s">
        <v>76</v>
      </c>
      <c r="AY1862" s="244" t="s">
        <v>236</v>
      </c>
    </row>
    <row r="1863" spans="2:51" s="13" customFormat="1" ht="10.199999999999999">
      <c r="B1863" s="213"/>
      <c r="C1863" s="214"/>
      <c r="D1863" s="209" t="s">
        <v>247</v>
      </c>
      <c r="E1863" s="215" t="s">
        <v>20</v>
      </c>
      <c r="F1863" s="216" t="s">
        <v>2176</v>
      </c>
      <c r="G1863" s="214"/>
      <c r="H1863" s="215" t="s">
        <v>20</v>
      </c>
      <c r="I1863" s="217"/>
      <c r="J1863" s="214"/>
      <c r="K1863" s="214"/>
      <c r="L1863" s="218"/>
      <c r="M1863" s="219"/>
      <c r="N1863" s="220"/>
      <c r="O1863" s="220"/>
      <c r="P1863" s="220"/>
      <c r="Q1863" s="220"/>
      <c r="R1863" s="220"/>
      <c r="S1863" s="220"/>
      <c r="T1863" s="221"/>
      <c r="AT1863" s="222" t="s">
        <v>247</v>
      </c>
      <c r="AU1863" s="222" t="s">
        <v>83</v>
      </c>
      <c r="AV1863" s="13" t="s">
        <v>22</v>
      </c>
      <c r="AW1863" s="13" t="s">
        <v>37</v>
      </c>
      <c r="AX1863" s="13" t="s">
        <v>76</v>
      </c>
      <c r="AY1863" s="222" t="s">
        <v>236</v>
      </c>
    </row>
    <row r="1864" spans="2:51" s="14" customFormat="1" ht="10.199999999999999">
      <c r="B1864" s="223"/>
      <c r="C1864" s="224"/>
      <c r="D1864" s="209" t="s">
        <v>247</v>
      </c>
      <c r="E1864" s="225" t="s">
        <v>20</v>
      </c>
      <c r="F1864" s="226" t="s">
        <v>2177</v>
      </c>
      <c r="G1864" s="224"/>
      <c r="H1864" s="227">
        <v>99.99</v>
      </c>
      <c r="I1864" s="228"/>
      <c r="J1864" s="224"/>
      <c r="K1864" s="224"/>
      <c r="L1864" s="229"/>
      <c r="M1864" s="230"/>
      <c r="N1864" s="231"/>
      <c r="O1864" s="231"/>
      <c r="P1864" s="231"/>
      <c r="Q1864" s="231"/>
      <c r="R1864" s="231"/>
      <c r="S1864" s="231"/>
      <c r="T1864" s="232"/>
      <c r="AT1864" s="233" t="s">
        <v>247</v>
      </c>
      <c r="AU1864" s="233" t="s">
        <v>83</v>
      </c>
      <c r="AV1864" s="14" t="s">
        <v>83</v>
      </c>
      <c r="AW1864" s="14" t="s">
        <v>37</v>
      </c>
      <c r="AX1864" s="14" t="s">
        <v>76</v>
      </c>
      <c r="AY1864" s="233" t="s">
        <v>236</v>
      </c>
    </row>
    <row r="1865" spans="2:51" s="15" customFormat="1" ht="10.199999999999999">
      <c r="B1865" s="234"/>
      <c r="C1865" s="235"/>
      <c r="D1865" s="209" t="s">
        <v>247</v>
      </c>
      <c r="E1865" s="236" t="s">
        <v>158</v>
      </c>
      <c r="F1865" s="237" t="s">
        <v>306</v>
      </c>
      <c r="G1865" s="235"/>
      <c r="H1865" s="238">
        <v>99.99</v>
      </c>
      <c r="I1865" s="239"/>
      <c r="J1865" s="235"/>
      <c r="K1865" s="235"/>
      <c r="L1865" s="240"/>
      <c r="M1865" s="241"/>
      <c r="N1865" s="242"/>
      <c r="O1865" s="242"/>
      <c r="P1865" s="242"/>
      <c r="Q1865" s="242"/>
      <c r="R1865" s="242"/>
      <c r="S1865" s="242"/>
      <c r="T1865" s="243"/>
      <c r="AT1865" s="244" t="s">
        <v>247</v>
      </c>
      <c r="AU1865" s="244" t="s">
        <v>83</v>
      </c>
      <c r="AV1865" s="15" t="s">
        <v>254</v>
      </c>
      <c r="AW1865" s="15" t="s">
        <v>37</v>
      </c>
      <c r="AX1865" s="15" t="s">
        <v>76</v>
      </c>
      <c r="AY1865" s="244" t="s">
        <v>236</v>
      </c>
    </row>
    <row r="1866" spans="2:51" s="13" customFormat="1" ht="10.199999999999999">
      <c r="B1866" s="213"/>
      <c r="C1866" s="214"/>
      <c r="D1866" s="209" t="s">
        <v>247</v>
      </c>
      <c r="E1866" s="215" t="s">
        <v>20</v>
      </c>
      <c r="F1866" s="216" t="s">
        <v>2178</v>
      </c>
      <c r="G1866" s="214"/>
      <c r="H1866" s="215" t="s">
        <v>20</v>
      </c>
      <c r="I1866" s="217"/>
      <c r="J1866" s="214"/>
      <c r="K1866" s="214"/>
      <c r="L1866" s="218"/>
      <c r="M1866" s="219"/>
      <c r="N1866" s="220"/>
      <c r="O1866" s="220"/>
      <c r="P1866" s="220"/>
      <c r="Q1866" s="220"/>
      <c r="R1866" s="220"/>
      <c r="S1866" s="220"/>
      <c r="T1866" s="221"/>
      <c r="AT1866" s="222" t="s">
        <v>247</v>
      </c>
      <c r="AU1866" s="222" t="s">
        <v>83</v>
      </c>
      <c r="AV1866" s="13" t="s">
        <v>22</v>
      </c>
      <c r="AW1866" s="13" t="s">
        <v>37</v>
      </c>
      <c r="AX1866" s="13" t="s">
        <v>76</v>
      </c>
      <c r="AY1866" s="222" t="s">
        <v>236</v>
      </c>
    </row>
    <row r="1867" spans="2:51" s="14" customFormat="1" ht="10.199999999999999">
      <c r="B1867" s="223"/>
      <c r="C1867" s="224"/>
      <c r="D1867" s="209" t="s">
        <v>247</v>
      </c>
      <c r="E1867" s="225" t="s">
        <v>20</v>
      </c>
      <c r="F1867" s="226" t="s">
        <v>2179</v>
      </c>
      <c r="G1867" s="224"/>
      <c r="H1867" s="227">
        <v>164.98</v>
      </c>
      <c r="I1867" s="228"/>
      <c r="J1867" s="224"/>
      <c r="K1867" s="224"/>
      <c r="L1867" s="229"/>
      <c r="M1867" s="230"/>
      <c r="N1867" s="231"/>
      <c r="O1867" s="231"/>
      <c r="P1867" s="231"/>
      <c r="Q1867" s="231"/>
      <c r="R1867" s="231"/>
      <c r="S1867" s="231"/>
      <c r="T1867" s="232"/>
      <c r="AT1867" s="233" t="s">
        <v>247</v>
      </c>
      <c r="AU1867" s="233" t="s">
        <v>83</v>
      </c>
      <c r="AV1867" s="14" t="s">
        <v>83</v>
      </c>
      <c r="AW1867" s="14" t="s">
        <v>37</v>
      </c>
      <c r="AX1867" s="14" t="s">
        <v>76</v>
      </c>
      <c r="AY1867" s="233" t="s">
        <v>236</v>
      </c>
    </row>
    <row r="1868" spans="2:51" s="14" customFormat="1" ht="10.199999999999999">
      <c r="B1868" s="223"/>
      <c r="C1868" s="224"/>
      <c r="D1868" s="209" t="s">
        <v>247</v>
      </c>
      <c r="E1868" s="225" t="s">
        <v>20</v>
      </c>
      <c r="F1868" s="226" t="s">
        <v>2180</v>
      </c>
      <c r="G1868" s="224"/>
      <c r="H1868" s="227">
        <v>120.94</v>
      </c>
      <c r="I1868" s="228"/>
      <c r="J1868" s="224"/>
      <c r="K1868" s="224"/>
      <c r="L1868" s="229"/>
      <c r="M1868" s="230"/>
      <c r="N1868" s="231"/>
      <c r="O1868" s="231"/>
      <c r="P1868" s="231"/>
      <c r="Q1868" s="231"/>
      <c r="R1868" s="231"/>
      <c r="S1868" s="231"/>
      <c r="T1868" s="232"/>
      <c r="AT1868" s="233" t="s">
        <v>247</v>
      </c>
      <c r="AU1868" s="233" t="s">
        <v>83</v>
      </c>
      <c r="AV1868" s="14" t="s">
        <v>83</v>
      </c>
      <c r="AW1868" s="14" t="s">
        <v>37</v>
      </c>
      <c r="AX1868" s="14" t="s">
        <v>76</v>
      </c>
      <c r="AY1868" s="233" t="s">
        <v>236</v>
      </c>
    </row>
    <row r="1869" spans="2:51" s="14" customFormat="1" ht="10.199999999999999">
      <c r="B1869" s="223"/>
      <c r="C1869" s="224"/>
      <c r="D1869" s="209" t="s">
        <v>247</v>
      </c>
      <c r="E1869" s="225" t="s">
        <v>20</v>
      </c>
      <c r="F1869" s="226" t="s">
        <v>2181</v>
      </c>
      <c r="G1869" s="224"/>
      <c r="H1869" s="227">
        <v>85.35</v>
      </c>
      <c r="I1869" s="228"/>
      <c r="J1869" s="224"/>
      <c r="K1869" s="224"/>
      <c r="L1869" s="229"/>
      <c r="M1869" s="230"/>
      <c r="N1869" s="231"/>
      <c r="O1869" s="231"/>
      <c r="P1869" s="231"/>
      <c r="Q1869" s="231"/>
      <c r="R1869" s="231"/>
      <c r="S1869" s="231"/>
      <c r="T1869" s="232"/>
      <c r="AT1869" s="233" t="s">
        <v>247</v>
      </c>
      <c r="AU1869" s="233" t="s">
        <v>83</v>
      </c>
      <c r="AV1869" s="14" t="s">
        <v>83</v>
      </c>
      <c r="AW1869" s="14" t="s">
        <v>37</v>
      </c>
      <c r="AX1869" s="14" t="s">
        <v>76</v>
      </c>
      <c r="AY1869" s="233" t="s">
        <v>236</v>
      </c>
    </row>
    <row r="1870" spans="2:51" s="15" customFormat="1" ht="10.199999999999999">
      <c r="B1870" s="234"/>
      <c r="C1870" s="235"/>
      <c r="D1870" s="209" t="s">
        <v>247</v>
      </c>
      <c r="E1870" s="236" t="s">
        <v>165</v>
      </c>
      <c r="F1870" s="237" t="s">
        <v>306</v>
      </c>
      <c r="G1870" s="235"/>
      <c r="H1870" s="238">
        <v>371.27</v>
      </c>
      <c r="I1870" s="239"/>
      <c r="J1870" s="235"/>
      <c r="K1870" s="235"/>
      <c r="L1870" s="240"/>
      <c r="M1870" s="241"/>
      <c r="N1870" s="242"/>
      <c r="O1870" s="242"/>
      <c r="P1870" s="242"/>
      <c r="Q1870" s="242"/>
      <c r="R1870" s="242"/>
      <c r="S1870" s="242"/>
      <c r="T1870" s="243"/>
      <c r="AT1870" s="244" t="s">
        <v>247</v>
      </c>
      <c r="AU1870" s="244" t="s">
        <v>83</v>
      </c>
      <c r="AV1870" s="15" t="s">
        <v>254</v>
      </c>
      <c r="AW1870" s="15" t="s">
        <v>37</v>
      </c>
      <c r="AX1870" s="15" t="s">
        <v>76</v>
      </c>
      <c r="AY1870" s="244" t="s">
        <v>236</v>
      </c>
    </row>
    <row r="1871" spans="2:51" s="13" customFormat="1" ht="10.199999999999999">
      <c r="B1871" s="213"/>
      <c r="C1871" s="214"/>
      <c r="D1871" s="209" t="s">
        <v>247</v>
      </c>
      <c r="E1871" s="215" t="s">
        <v>20</v>
      </c>
      <c r="F1871" s="216" t="s">
        <v>2182</v>
      </c>
      <c r="G1871" s="214"/>
      <c r="H1871" s="215" t="s">
        <v>20</v>
      </c>
      <c r="I1871" s="217"/>
      <c r="J1871" s="214"/>
      <c r="K1871" s="214"/>
      <c r="L1871" s="218"/>
      <c r="M1871" s="219"/>
      <c r="N1871" s="220"/>
      <c r="O1871" s="220"/>
      <c r="P1871" s="220"/>
      <c r="Q1871" s="220"/>
      <c r="R1871" s="220"/>
      <c r="S1871" s="220"/>
      <c r="T1871" s="221"/>
      <c r="AT1871" s="222" t="s">
        <v>247</v>
      </c>
      <c r="AU1871" s="222" t="s">
        <v>83</v>
      </c>
      <c r="AV1871" s="13" t="s">
        <v>22</v>
      </c>
      <c r="AW1871" s="13" t="s">
        <v>37</v>
      </c>
      <c r="AX1871" s="13" t="s">
        <v>76</v>
      </c>
      <c r="AY1871" s="222" t="s">
        <v>236</v>
      </c>
    </row>
    <row r="1872" spans="2:51" s="14" customFormat="1" ht="10.199999999999999">
      <c r="B1872" s="223"/>
      <c r="C1872" s="224"/>
      <c r="D1872" s="209" t="s">
        <v>247</v>
      </c>
      <c r="E1872" s="225" t="s">
        <v>20</v>
      </c>
      <c r="F1872" s="226" t="s">
        <v>2183</v>
      </c>
      <c r="G1872" s="224"/>
      <c r="H1872" s="227">
        <v>92.3</v>
      </c>
      <c r="I1872" s="228"/>
      <c r="J1872" s="224"/>
      <c r="K1872" s="224"/>
      <c r="L1872" s="229"/>
      <c r="M1872" s="230"/>
      <c r="N1872" s="231"/>
      <c r="O1872" s="231"/>
      <c r="P1872" s="231"/>
      <c r="Q1872" s="231"/>
      <c r="R1872" s="231"/>
      <c r="S1872" s="231"/>
      <c r="T1872" s="232"/>
      <c r="AT1872" s="233" t="s">
        <v>247</v>
      </c>
      <c r="AU1872" s="233" t="s">
        <v>83</v>
      </c>
      <c r="AV1872" s="14" t="s">
        <v>83</v>
      </c>
      <c r="AW1872" s="14" t="s">
        <v>37</v>
      </c>
      <c r="AX1872" s="14" t="s">
        <v>76</v>
      </c>
      <c r="AY1872" s="233" t="s">
        <v>236</v>
      </c>
    </row>
    <row r="1873" spans="1:65" s="14" customFormat="1" ht="10.199999999999999">
      <c r="B1873" s="223"/>
      <c r="C1873" s="224"/>
      <c r="D1873" s="209" t="s">
        <v>247</v>
      </c>
      <c r="E1873" s="225" t="s">
        <v>20</v>
      </c>
      <c r="F1873" s="226" t="s">
        <v>2184</v>
      </c>
      <c r="G1873" s="224"/>
      <c r="H1873" s="227">
        <v>13.24</v>
      </c>
      <c r="I1873" s="228"/>
      <c r="J1873" s="224"/>
      <c r="K1873" s="224"/>
      <c r="L1873" s="229"/>
      <c r="M1873" s="230"/>
      <c r="N1873" s="231"/>
      <c r="O1873" s="231"/>
      <c r="P1873" s="231"/>
      <c r="Q1873" s="231"/>
      <c r="R1873" s="231"/>
      <c r="S1873" s="231"/>
      <c r="T1873" s="232"/>
      <c r="AT1873" s="233" t="s">
        <v>247</v>
      </c>
      <c r="AU1873" s="233" t="s">
        <v>83</v>
      </c>
      <c r="AV1873" s="14" t="s">
        <v>83</v>
      </c>
      <c r="AW1873" s="14" t="s">
        <v>37</v>
      </c>
      <c r="AX1873" s="14" t="s">
        <v>76</v>
      </c>
      <c r="AY1873" s="233" t="s">
        <v>236</v>
      </c>
    </row>
    <row r="1874" spans="1:65" s="14" customFormat="1" ht="10.199999999999999">
      <c r="B1874" s="223"/>
      <c r="C1874" s="224"/>
      <c r="D1874" s="209" t="s">
        <v>247</v>
      </c>
      <c r="E1874" s="225" t="s">
        <v>20</v>
      </c>
      <c r="F1874" s="226" t="s">
        <v>2185</v>
      </c>
      <c r="G1874" s="224"/>
      <c r="H1874" s="227">
        <v>75</v>
      </c>
      <c r="I1874" s="228"/>
      <c r="J1874" s="224"/>
      <c r="K1874" s="224"/>
      <c r="L1874" s="229"/>
      <c r="M1874" s="230"/>
      <c r="N1874" s="231"/>
      <c r="O1874" s="231"/>
      <c r="P1874" s="231"/>
      <c r="Q1874" s="231"/>
      <c r="R1874" s="231"/>
      <c r="S1874" s="231"/>
      <c r="T1874" s="232"/>
      <c r="AT1874" s="233" t="s">
        <v>247</v>
      </c>
      <c r="AU1874" s="233" t="s">
        <v>83</v>
      </c>
      <c r="AV1874" s="14" t="s">
        <v>83</v>
      </c>
      <c r="AW1874" s="14" t="s">
        <v>37</v>
      </c>
      <c r="AX1874" s="14" t="s">
        <v>76</v>
      </c>
      <c r="AY1874" s="233" t="s">
        <v>236</v>
      </c>
    </row>
    <row r="1875" spans="1:65" s="15" customFormat="1" ht="10.199999999999999">
      <c r="B1875" s="234"/>
      <c r="C1875" s="235"/>
      <c r="D1875" s="209" t="s">
        <v>247</v>
      </c>
      <c r="E1875" s="236" t="s">
        <v>170</v>
      </c>
      <c r="F1875" s="237" t="s">
        <v>306</v>
      </c>
      <c r="G1875" s="235"/>
      <c r="H1875" s="238">
        <v>180.54</v>
      </c>
      <c r="I1875" s="239"/>
      <c r="J1875" s="235"/>
      <c r="K1875" s="235"/>
      <c r="L1875" s="240"/>
      <c r="M1875" s="241"/>
      <c r="N1875" s="242"/>
      <c r="O1875" s="242"/>
      <c r="P1875" s="242"/>
      <c r="Q1875" s="242"/>
      <c r="R1875" s="242"/>
      <c r="S1875" s="242"/>
      <c r="T1875" s="243"/>
      <c r="AT1875" s="244" t="s">
        <v>247</v>
      </c>
      <c r="AU1875" s="244" t="s">
        <v>83</v>
      </c>
      <c r="AV1875" s="15" t="s">
        <v>254</v>
      </c>
      <c r="AW1875" s="15" t="s">
        <v>37</v>
      </c>
      <c r="AX1875" s="15" t="s">
        <v>76</v>
      </c>
      <c r="AY1875" s="244" t="s">
        <v>236</v>
      </c>
    </row>
    <row r="1876" spans="1:65" s="16" customFormat="1" ht="10.199999999999999">
      <c r="B1876" s="245"/>
      <c r="C1876" s="246"/>
      <c r="D1876" s="209" t="s">
        <v>247</v>
      </c>
      <c r="E1876" s="247" t="s">
        <v>20</v>
      </c>
      <c r="F1876" s="248" t="s">
        <v>309</v>
      </c>
      <c r="G1876" s="246"/>
      <c r="H1876" s="249">
        <v>1021</v>
      </c>
      <c r="I1876" s="250"/>
      <c r="J1876" s="246"/>
      <c r="K1876" s="246"/>
      <c r="L1876" s="251"/>
      <c r="M1876" s="252"/>
      <c r="N1876" s="253"/>
      <c r="O1876" s="253"/>
      <c r="P1876" s="253"/>
      <c r="Q1876" s="253"/>
      <c r="R1876" s="253"/>
      <c r="S1876" s="253"/>
      <c r="T1876" s="254"/>
      <c r="AT1876" s="255" t="s">
        <v>247</v>
      </c>
      <c r="AU1876" s="255" t="s">
        <v>83</v>
      </c>
      <c r="AV1876" s="16" t="s">
        <v>243</v>
      </c>
      <c r="AW1876" s="16" t="s">
        <v>37</v>
      </c>
      <c r="AX1876" s="16" t="s">
        <v>22</v>
      </c>
      <c r="AY1876" s="255" t="s">
        <v>236</v>
      </c>
    </row>
    <row r="1877" spans="1:65" s="2" customFormat="1" ht="11.4">
      <c r="A1877" s="36"/>
      <c r="B1877" s="37"/>
      <c r="C1877" s="256" t="s">
        <v>2186</v>
      </c>
      <c r="D1877" s="256" t="s">
        <v>482</v>
      </c>
      <c r="E1877" s="257" t="s">
        <v>2187</v>
      </c>
      <c r="F1877" s="258" t="s">
        <v>2188</v>
      </c>
      <c r="G1877" s="259" t="s">
        <v>463</v>
      </c>
      <c r="H1877" s="260">
        <v>377.90600000000001</v>
      </c>
      <c r="I1877" s="261"/>
      <c r="J1877" s="262">
        <f>ROUND(I1877*H1877,2)</f>
        <v>0</v>
      </c>
      <c r="K1877" s="258" t="s">
        <v>20</v>
      </c>
      <c r="L1877" s="263"/>
      <c r="M1877" s="264" t="s">
        <v>20</v>
      </c>
      <c r="N1877" s="265" t="s">
        <v>47</v>
      </c>
      <c r="O1877" s="66"/>
      <c r="P1877" s="205">
        <f>O1877*H1877</f>
        <v>0</v>
      </c>
      <c r="Q1877" s="205">
        <v>0</v>
      </c>
      <c r="R1877" s="205">
        <f>Q1877*H1877</f>
        <v>0</v>
      </c>
      <c r="S1877" s="205">
        <v>0</v>
      </c>
      <c r="T1877" s="206">
        <f>S1877*H1877</f>
        <v>0</v>
      </c>
      <c r="U1877" s="36"/>
      <c r="V1877" s="36"/>
      <c r="W1877" s="36"/>
      <c r="X1877" s="36"/>
      <c r="Y1877" s="36"/>
      <c r="Z1877" s="36"/>
      <c r="AA1877" s="36"/>
      <c r="AB1877" s="36"/>
      <c r="AC1877" s="36"/>
      <c r="AD1877" s="36"/>
      <c r="AE1877" s="36"/>
      <c r="AR1877" s="207" t="s">
        <v>455</v>
      </c>
      <c r="AT1877" s="207" t="s">
        <v>482</v>
      </c>
      <c r="AU1877" s="207" t="s">
        <v>83</v>
      </c>
      <c r="AY1877" s="19" t="s">
        <v>236</v>
      </c>
      <c r="BE1877" s="208">
        <f>IF(N1877="základní",J1877,0)</f>
        <v>0</v>
      </c>
      <c r="BF1877" s="208">
        <f>IF(N1877="snížená",J1877,0)</f>
        <v>0</v>
      </c>
      <c r="BG1877" s="208">
        <f>IF(N1877="zákl. přenesená",J1877,0)</f>
        <v>0</v>
      </c>
      <c r="BH1877" s="208">
        <f>IF(N1877="sníž. přenesená",J1877,0)</f>
        <v>0</v>
      </c>
      <c r="BI1877" s="208">
        <f>IF(N1877="nulová",J1877,0)</f>
        <v>0</v>
      </c>
      <c r="BJ1877" s="19" t="s">
        <v>22</v>
      </c>
      <c r="BK1877" s="208">
        <f>ROUND(I1877*H1877,2)</f>
        <v>0</v>
      </c>
      <c r="BL1877" s="19" t="s">
        <v>336</v>
      </c>
      <c r="BM1877" s="207" t="s">
        <v>2189</v>
      </c>
    </row>
    <row r="1878" spans="1:65" s="14" customFormat="1" ht="10.199999999999999">
      <c r="B1878" s="223"/>
      <c r="C1878" s="224"/>
      <c r="D1878" s="209" t="s">
        <v>247</v>
      </c>
      <c r="E1878" s="225" t="s">
        <v>20</v>
      </c>
      <c r="F1878" s="226" t="s">
        <v>153</v>
      </c>
      <c r="G1878" s="224"/>
      <c r="H1878" s="227">
        <v>359.91</v>
      </c>
      <c r="I1878" s="228"/>
      <c r="J1878" s="224"/>
      <c r="K1878" s="224"/>
      <c r="L1878" s="229"/>
      <c r="M1878" s="230"/>
      <c r="N1878" s="231"/>
      <c r="O1878" s="231"/>
      <c r="P1878" s="231"/>
      <c r="Q1878" s="231"/>
      <c r="R1878" s="231"/>
      <c r="S1878" s="231"/>
      <c r="T1878" s="232"/>
      <c r="AT1878" s="233" t="s">
        <v>247</v>
      </c>
      <c r="AU1878" s="233" t="s">
        <v>83</v>
      </c>
      <c r="AV1878" s="14" t="s">
        <v>83</v>
      </c>
      <c r="AW1878" s="14" t="s">
        <v>37</v>
      </c>
      <c r="AX1878" s="14" t="s">
        <v>22</v>
      </c>
      <c r="AY1878" s="233" t="s">
        <v>236</v>
      </c>
    </row>
    <row r="1879" spans="1:65" s="14" customFormat="1" ht="10.199999999999999">
      <c r="B1879" s="223"/>
      <c r="C1879" s="224"/>
      <c r="D1879" s="209" t="s">
        <v>247</v>
      </c>
      <c r="E1879" s="224"/>
      <c r="F1879" s="226" t="s">
        <v>2190</v>
      </c>
      <c r="G1879" s="224"/>
      <c r="H1879" s="227">
        <v>377.90600000000001</v>
      </c>
      <c r="I1879" s="228"/>
      <c r="J1879" s="224"/>
      <c r="K1879" s="224"/>
      <c r="L1879" s="229"/>
      <c r="M1879" s="230"/>
      <c r="N1879" s="231"/>
      <c r="O1879" s="231"/>
      <c r="P1879" s="231"/>
      <c r="Q1879" s="231"/>
      <c r="R1879" s="231"/>
      <c r="S1879" s="231"/>
      <c r="T1879" s="232"/>
      <c r="AT1879" s="233" t="s">
        <v>247</v>
      </c>
      <c r="AU1879" s="233" t="s">
        <v>83</v>
      </c>
      <c r="AV1879" s="14" t="s">
        <v>83</v>
      </c>
      <c r="AW1879" s="14" t="s">
        <v>4</v>
      </c>
      <c r="AX1879" s="14" t="s">
        <v>22</v>
      </c>
      <c r="AY1879" s="233" t="s">
        <v>236</v>
      </c>
    </row>
    <row r="1880" spans="1:65" s="2" customFormat="1" ht="11.4">
      <c r="A1880" s="36"/>
      <c r="B1880" s="37"/>
      <c r="C1880" s="256" t="s">
        <v>2191</v>
      </c>
      <c r="D1880" s="256" t="s">
        <v>482</v>
      </c>
      <c r="E1880" s="257" t="s">
        <v>2192</v>
      </c>
      <c r="F1880" s="258" t="s">
        <v>2193</v>
      </c>
      <c r="G1880" s="259" t="s">
        <v>463</v>
      </c>
      <c r="H1880" s="260">
        <v>104.99</v>
      </c>
      <c r="I1880" s="261"/>
      <c r="J1880" s="262">
        <f>ROUND(I1880*H1880,2)</f>
        <v>0</v>
      </c>
      <c r="K1880" s="258" t="s">
        <v>20</v>
      </c>
      <c r="L1880" s="263"/>
      <c r="M1880" s="264" t="s">
        <v>20</v>
      </c>
      <c r="N1880" s="265" t="s">
        <v>47</v>
      </c>
      <c r="O1880" s="66"/>
      <c r="P1880" s="205">
        <f>O1880*H1880</f>
        <v>0</v>
      </c>
      <c r="Q1880" s="205">
        <v>0</v>
      </c>
      <c r="R1880" s="205">
        <f>Q1880*H1880</f>
        <v>0</v>
      </c>
      <c r="S1880" s="205">
        <v>0</v>
      </c>
      <c r="T1880" s="206">
        <f>S1880*H1880</f>
        <v>0</v>
      </c>
      <c r="U1880" s="36"/>
      <c r="V1880" s="36"/>
      <c r="W1880" s="36"/>
      <c r="X1880" s="36"/>
      <c r="Y1880" s="36"/>
      <c r="Z1880" s="36"/>
      <c r="AA1880" s="36"/>
      <c r="AB1880" s="36"/>
      <c r="AC1880" s="36"/>
      <c r="AD1880" s="36"/>
      <c r="AE1880" s="36"/>
      <c r="AR1880" s="207" t="s">
        <v>455</v>
      </c>
      <c r="AT1880" s="207" t="s">
        <v>482</v>
      </c>
      <c r="AU1880" s="207" t="s">
        <v>83</v>
      </c>
      <c r="AY1880" s="19" t="s">
        <v>236</v>
      </c>
      <c r="BE1880" s="208">
        <f>IF(N1880="základní",J1880,0)</f>
        <v>0</v>
      </c>
      <c r="BF1880" s="208">
        <f>IF(N1880="snížená",J1880,0)</f>
        <v>0</v>
      </c>
      <c r="BG1880" s="208">
        <f>IF(N1880="zákl. přenesená",J1880,0)</f>
        <v>0</v>
      </c>
      <c r="BH1880" s="208">
        <f>IF(N1880="sníž. přenesená",J1880,0)</f>
        <v>0</v>
      </c>
      <c r="BI1880" s="208">
        <f>IF(N1880="nulová",J1880,0)</f>
        <v>0</v>
      </c>
      <c r="BJ1880" s="19" t="s">
        <v>22</v>
      </c>
      <c r="BK1880" s="208">
        <f>ROUND(I1880*H1880,2)</f>
        <v>0</v>
      </c>
      <c r="BL1880" s="19" t="s">
        <v>336</v>
      </c>
      <c r="BM1880" s="207" t="s">
        <v>2194</v>
      </c>
    </row>
    <row r="1881" spans="1:65" s="14" customFormat="1" ht="10.199999999999999">
      <c r="B1881" s="223"/>
      <c r="C1881" s="224"/>
      <c r="D1881" s="209" t="s">
        <v>247</v>
      </c>
      <c r="E1881" s="225" t="s">
        <v>20</v>
      </c>
      <c r="F1881" s="226" t="s">
        <v>158</v>
      </c>
      <c r="G1881" s="224"/>
      <c r="H1881" s="227">
        <v>99.99</v>
      </c>
      <c r="I1881" s="228"/>
      <c r="J1881" s="224"/>
      <c r="K1881" s="224"/>
      <c r="L1881" s="229"/>
      <c r="M1881" s="230"/>
      <c r="N1881" s="231"/>
      <c r="O1881" s="231"/>
      <c r="P1881" s="231"/>
      <c r="Q1881" s="231"/>
      <c r="R1881" s="231"/>
      <c r="S1881" s="231"/>
      <c r="T1881" s="232"/>
      <c r="AT1881" s="233" t="s">
        <v>247</v>
      </c>
      <c r="AU1881" s="233" t="s">
        <v>83</v>
      </c>
      <c r="AV1881" s="14" t="s">
        <v>83</v>
      </c>
      <c r="AW1881" s="14" t="s">
        <v>37</v>
      </c>
      <c r="AX1881" s="14" t="s">
        <v>22</v>
      </c>
      <c r="AY1881" s="233" t="s">
        <v>236</v>
      </c>
    </row>
    <row r="1882" spans="1:65" s="14" customFormat="1" ht="10.199999999999999">
      <c r="B1882" s="223"/>
      <c r="C1882" s="224"/>
      <c r="D1882" s="209" t="s">
        <v>247</v>
      </c>
      <c r="E1882" s="224"/>
      <c r="F1882" s="226" t="s">
        <v>2195</v>
      </c>
      <c r="G1882" s="224"/>
      <c r="H1882" s="227">
        <v>104.99</v>
      </c>
      <c r="I1882" s="228"/>
      <c r="J1882" s="224"/>
      <c r="K1882" s="224"/>
      <c r="L1882" s="229"/>
      <c r="M1882" s="230"/>
      <c r="N1882" s="231"/>
      <c r="O1882" s="231"/>
      <c r="P1882" s="231"/>
      <c r="Q1882" s="231"/>
      <c r="R1882" s="231"/>
      <c r="S1882" s="231"/>
      <c r="T1882" s="232"/>
      <c r="AT1882" s="233" t="s">
        <v>247</v>
      </c>
      <c r="AU1882" s="233" t="s">
        <v>83</v>
      </c>
      <c r="AV1882" s="14" t="s">
        <v>83</v>
      </c>
      <c r="AW1882" s="14" t="s">
        <v>4</v>
      </c>
      <c r="AX1882" s="14" t="s">
        <v>22</v>
      </c>
      <c r="AY1882" s="233" t="s">
        <v>236</v>
      </c>
    </row>
    <row r="1883" spans="1:65" s="2" customFormat="1" ht="11.4">
      <c r="A1883" s="36"/>
      <c r="B1883" s="37"/>
      <c r="C1883" s="256" t="s">
        <v>2196</v>
      </c>
      <c r="D1883" s="256" t="s">
        <v>482</v>
      </c>
      <c r="E1883" s="257" t="s">
        <v>2197</v>
      </c>
      <c r="F1883" s="258" t="s">
        <v>2198</v>
      </c>
      <c r="G1883" s="259" t="s">
        <v>463</v>
      </c>
      <c r="H1883" s="260">
        <v>389.834</v>
      </c>
      <c r="I1883" s="261"/>
      <c r="J1883" s="262">
        <f>ROUND(I1883*H1883,2)</f>
        <v>0</v>
      </c>
      <c r="K1883" s="258" t="s">
        <v>20</v>
      </c>
      <c r="L1883" s="263"/>
      <c r="M1883" s="264" t="s">
        <v>20</v>
      </c>
      <c r="N1883" s="265" t="s">
        <v>47</v>
      </c>
      <c r="O1883" s="66"/>
      <c r="P1883" s="205">
        <f>O1883*H1883</f>
        <v>0</v>
      </c>
      <c r="Q1883" s="205">
        <v>0</v>
      </c>
      <c r="R1883" s="205">
        <f>Q1883*H1883</f>
        <v>0</v>
      </c>
      <c r="S1883" s="205">
        <v>0</v>
      </c>
      <c r="T1883" s="206">
        <f>S1883*H1883</f>
        <v>0</v>
      </c>
      <c r="U1883" s="36"/>
      <c r="V1883" s="36"/>
      <c r="W1883" s="36"/>
      <c r="X1883" s="36"/>
      <c r="Y1883" s="36"/>
      <c r="Z1883" s="36"/>
      <c r="AA1883" s="36"/>
      <c r="AB1883" s="36"/>
      <c r="AC1883" s="36"/>
      <c r="AD1883" s="36"/>
      <c r="AE1883" s="36"/>
      <c r="AR1883" s="207" t="s">
        <v>455</v>
      </c>
      <c r="AT1883" s="207" t="s">
        <v>482</v>
      </c>
      <c r="AU1883" s="207" t="s">
        <v>83</v>
      </c>
      <c r="AY1883" s="19" t="s">
        <v>236</v>
      </c>
      <c r="BE1883" s="208">
        <f>IF(N1883="základní",J1883,0)</f>
        <v>0</v>
      </c>
      <c r="BF1883" s="208">
        <f>IF(N1883="snížená",J1883,0)</f>
        <v>0</v>
      </c>
      <c r="BG1883" s="208">
        <f>IF(N1883="zákl. přenesená",J1883,0)</f>
        <v>0</v>
      </c>
      <c r="BH1883" s="208">
        <f>IF(N1883="sníž. přenesená",J1883,0)</f>
        <v>0</v>
      </c>
      <c r="BI1883" s="208">
        <f>IF(N1883="nulová",J1883,0)</f>
        <v>0</v>
      </c>
      <c r="BJ1883" s="19" t="s">
        <v>22</v>
      </c>
      <c r="BK1883" s="208">
        <f>ROUND(I1883*H1883,2)</f>
        <v>0</v>
      </c>
      <c r="BL1883" s="19" t="s">
        <v>336</v>
      </c>
      <c r="BM1883" s="207" t="s">
        <v>2199</v>
      </c>
    </row>
    <row r="1884" spans="1:65" s="14" customFormat="1" ht="10.199999999999999">
      <c r="B1884" s="223"/>
      <c r="C1884" s="224"/>
      <c r="D1884" s="209" t="s">
        <v>247</v>
      </c>
      <c r="E1884" s="225" t="s">
        <v>20</v>
      </c>
      <c r="F1884" s="226" t="s">
        <v>165</v>
      </c>
      <c r="G1884" s="224"/>
      <c r="H1884" s="227">
        <v>371.27</v>
      </c>
      <c r="I1884" s="228"/>
      <c r="J1884" s="224"/>
      <c r="K1884" s="224"/>
      <c r="L1884" s="229"/>
      <c r="M1884" s="230"/>
      <c r="N1884" s="231"/>
      <c r="O1884" s="231"/>
      <c r="P1884" s="231"/>
      <c r="Q1884" s="231"/>
      <c r="R1884" s="231"/>
      <c r="S1884" s="231"/>
      <c r="T1884" s="232"/>
      <c r="AT1884" s="233" t="s">
        <v>247</v>
      </c>
      <c r="AU1884" s="233" t="s">
        <v>83</v>
      </c>
      <c r="AV1884" s="14" t="s">
        <v>83</v>
      </c>
      <c r="AW1884" s="14" t="s">
        <v>37</v>
      </c>
      <c r="AX1884" s="14" t="s">
        <v>22</v>
      </c>
      <c r="AY1884" s="233" t="s">
        <v>236</v>
      </c>
    </row>
    <row r="1885" spans="1:65" s="14" customFormat="1" ht="10.199999999999999">
      <c r="B1885" s="223"/>
      <c r="C1885" s="224"/>
      <c r="D1885" s="209" t="s">
        <v>247</v>
      </c>
      <c r="E1885" s="224"/>
      <c r="F1885" s="226" t="s">
        <v>2200</v>
      </c>
      <c r="G1885" s="224"/>
      <c r="H1885" s="227">
        <v>389.834</v>
      </c>
      <c r="I1885" s="228"/>
      <c r="J1885" s="224"/>
      <c r="K1885" s="224"/>
      <c r="L1885" s="229"/>
      <c r="M1885" s="230"/>
      <c r="N1885" s="231"/>
      <c r="O1885" s="231"/>
      <c r="P1885" s="231"/>
      <c r="Q1885" s="231"/>
      <c r="R1885" s="231"/>
      <c r="S1885" s="231"/>
      <c r="T1885" s="232"/>
      <c r="AT1885" s="233" t="s">
        <v>247</v>
      </c>
      <c r="AU1885" s="233" t="s">
        <v>83</v>
      </c>
      <c r="AV1885" s="14" t="s">
        <v>83</v>
      </c>
      <c r="AW1885" s="14" t="s">
        <v>4</v>
      </c>
      <c r="AX1885" s="14" t="s">
        <v>22</v>
      </c>
      <c r="AY1885" s="233" t="s">
        <v>236</v>
      </c>
    </row>
    <row r="1886" spans="1:65" s="2" customFormat="1" ht="11.4">
      <c r="A1886" s="36"/>
      <c r="B1886" s="37"/>
      <c r="C1886" s="256" t="s">
        <v>2201</v>
      </c>
      <c r="D1886" s="256" t="s">
        <v>482</v>
      </c>
      <c r="E1886" s="257" t="s">
        <v>2202</v>
      </c>
      <c r="F1886" s="258" t="s">
        <v>2203</v>
      </c>
      <c r="G1886" s="259" t="s">
        <v>463</v>
      </c>
      <c r="H1886" s="260">
        <v>198.59399999999999</v>
      </c>
      <c r="I1886" s="261"/>
      <c r="J1886" s="262">
        <f>ROUND(I1886*H1886,2)</f>
        <v>0</v>
      </c>
      <c r="K1886" s="258" t="s">
        <v>20</v>
      </c>
      <c r="L1886" s="263"/>
      <c r="M1886" s="264" t="s">
        <v>20</v>
      </c>
      <c r="N1886" s="265" t="s">
        <v>47</v>
      </c>
      <c r="O1886" s="66"/>
      <c r="P1886" s="205">
        <f>O1886*H1886</f>
        <v>0</v>
      </c>
      <c r="Q1886" s="205">
        <v>0</v>
      </c>
      <c r="R1886" s="205">
        <f>Q1886*H1886</f>
        <v>0</v>
      </c>
      <c r="S1886" s="205">
        <v>0</v>
      </c>
      <c r="T1886" s="206">
        <f>S1886*H1886</f>
        <v>0</v>
      </c>
      <c r="U1886" s="36"/>
      <c r="V1886" s="36"/>
      <c r="W1886" s="36"/>
      <c r="X1886" s="36"/>
      <c r="Y1886" s="36"/>
      <c r="Z1886" s="36"/>
      <c r="AA1886" s="36"/>
      <c r="AB1886" s="36"/>
      <c r="AC1886" s="36"/>
      <c r="AD1886" s="36"/>
      <c r="AE1886" s="36"/>
      <c r="AR1886" s="207" t="s">
        <v>455</v>
      </c>
      <c r="AT1886" s="207" t="s">
        <v>482</v>
      </c>
      <c r="AU1886" s="207" t="s">
        <v>83</v>
      </c>
      <c r="AY1886" s="19" t="s">
        <v>236</v>
      </c>
      <c r="BE1886" s="208">
        <f>IF(N1886="základní",J1886,0)</f>
        <v>0</v>
      </c>
      <c r="BF1886" s="208">
        <f>IF(N1886="snížená",J1886,0)</f>
        <v>0</v>
      </c>
      <c r="BG1886" s="208">
        <f>IF(N1886="zákl. přenesená",J1886,0)</f>
        <v>0</v>
      </c>
      <c r="BH1886" s="208">
        <f>IF(N1886="sníž. přenesená",J1886,0)</f>
        <v>0</v>
      </c>
      <c r="BI1886" s="208">
        <f>IF(N1886="nulová",J1886,0)</f>
        <v>0</v>
      </c>
      <c r="BJ1886" s="19" t="s">
        <v>22</v>
      </c>
      <c r="BK1886" s="208">
        <f>ROUND(I1886*H1886,2)</f>
        <v>0</v>
      </c>
      <c r="BL1886" s="19" t="s">
        <v>336</v>
      </c>
      <c r="BM1886" s="207" t="s">
        <v>2204</v>
      </c>
    </row>
    <row r="1887" spans="1:65" s="14" customFormat="1" ht="10.199999999999999">
      <c r="B1887" s="223"/>
      <c r="C1887" s="224"/>
      <c r="D1887" s="209" t="s">
        <v>247</v>
      </c>
      <c r="E1887" s="225" t="s">
        <v>20</v>
      </c>
      <c r="F1887" s="226" t="s">
        <v>170</v>
      </c>
      <c r="G1887" s="224"/>
      <c r="H1887" s="227">
        <v>180.54</v>
      </c>
      <c r="I1887" s="228"/>
      <c r="J1887" s="224"/>
      <c r="K1887" s="224"/>
      <c r="L1887" s="229"/>
      <c r="M1887" s="230"/>
      <c r="N1887" s="231"/>
      <c r="O1887" s="231"/>
      <c r="P1887" s="231"/>
      <c r="Q1887" s="231"/>
      <c r="R1887" s="231"/>
      <c r="S1887" s="231"/>
      <c r="T1887" s="232"/>
      <c r="AT1887" s="233" t="s">
        <v>247</v>
      </c>
      <c r="AU1887" s="233" t="s">
        <v>83</v>
      </c>
      <c r="AV1887" s="14" t="s">
        <v>83</v>
      </c>
      <c r="AW1887" s="14" t="s">
        <v>37</v>
      </c>
      <c r="AX1887" s="14" t="s">
        <v>22</v>
      </c>
      <c r="AY1887" s="233" t="s">
        <v>236</v>
      </c>
    </row>
    <row r="1888" spans="1:65" s="14" customFormat="1" ht="10.199999999999999">
      <c r="B1888" s="223"/>
      <c r="C1888" s="224"/>
      <c r="D1888" s="209" t="s">
        <v>247</v>
      </c>
      <c r="E1888" s="224"/>
      <c r="F1888" s="226" t="s">
        <v>2205</v>
      </c>
      <c r="G1888" s="224"/>
      <c r="H1888" s="227">
        <v>198.59399999999999</v>
      </c>
      <c r="I1888" s="228"/>
      <c r="J1888" s="224"/>
      <c r="K1888" s="224"/>
      <c r="L1888" s="229"/>
      <c r="M1888" s="230"/>
      <c r="N1888" s="231"/>
      <c r="O1888" s="231"/>
      <c r="P1888" s="231"/>
      <c r="Q1888" s="231"/>
      <c r="R1888" s="231"/>
      <c r="S1888" s="231"/>
      <c r="T1888" s="232"/>
      <c r="AT1888" s="233" t="s">
        <v>247</v>
      </c>
      <c r="AU1888" s="233" t="s">
        <v>83</v>
      </c>
      <c r="AV1888" s="14" t="s">
        <v>83</v>
      </c>
      <c r="AW1888" s="14" t="s">
        <v>4</v>
      </c>
      <c r="AX1888" s="14" t="s">
        <v>22</v>
      </c>
      <c r="AY1888" s="233" t="s">
        <v>236</v>
      </c>
    </row>
    <row r="1889" spans="1:65" s="2" customFormat="1" ht="22.8">
      <c r="A1889" s="36"/>
      <c r="B1889" s="37"/>
      <c r="C1889" s="196" t="s">
        <v>2206</v>
      </c>
      <c r="D1889" s="196" t="s">
        <v>238</v>
      </c>
      <c r="E1889" s="197" t="s">
        <v>2207</v>
      </c>
      <c r="F1889" s="198" t="s">
        <v>2208</v>
      </c>
      <c r="G1889" s="199" t="s">
        <v>463</v>
      </c>
      <c r="H1889" s="200">
        <v>64.78</v>
      </c>
      <c r="I1889" s="201"/>
      <c r="J1889" s="202">
        <f>ROUND(I1889*H1889,2)</f>
        <v>0</v>
      </c>
      <c r="K1889" s="198" t="s">
        <v>20</v>
      </c>
      <c r="L1889" s="41"/>
      <c r="M1889" s="203" t="s">
        <v>20</v>
      </c>
      <c r="N1889" s="204" t="s">
        <v>47</v>
      </c>
      <c r="O1889" s="66"/>
      <c r="P1889" s="205">
        <f>O1889*H1889</f>
        <v>0</v>
      </c>
      <c r="Q1889" s="205">
        <v>2.0000000000000002E-5</v>
      </c>
      <c r="R1889" s="205">
        <f>Q1889*H1889</f>
        <v>1.2956000000000001E-3</v>
      </c>
      <c r="S1889" s="205">
        <v>0</v>
      </c>
      <c r="T1889" s="206">
        <f>S1889*H1889</f>
        <v>0</v>
      </c>
      <c r="U1889" s="36"/>
      <c r="V1889" s="36"/>
      <c r="W1889" s="36"/>
      <c r="X1889" s="36"/>
      <c r="Y1889" s="36"/>
      <c r="Z1889" s="36"/>
      <c r="AA1889" s="36"/>
      <c r="AB1889" s="36"/>
      <c r="AC1889" s="36"/>
      <c r="AD1889" s="36"/>
      <c r="AE1889" s="36"/>
      <c r="AR1889" s="207" t="s">
        <v>336</v>
      </c>
      <c r="AT1889" s="207" t="s">
        <v>238</v>
      </c>
      <c r="AU1889" s="207" t="s">
        <v>83</v>
      </c>
      <c r="AY1889" s="19" t="s">
        <v>236</v>
      </c>
      <c r="BE1889" s="208">
        <f>IF(N1889="základní",J1889,0)</f>
        <v>0</v>
      </c>
      <c r="BF1889" s="208">
        <f>IF(N1889="snížená",J1889,0)</f>
        <v>0</v>
      </c>
      <c r="BG1889" s="208">
        <f>IF(N1889="zákl. přenesená",J1889,0)</f>
        <v>0</v>
      </c>
      <c r="BH1889" s="208">
        <f>IF(N1889="sníž. přenesená",J1889,0)</f>
        <v>0</v>
      </c>
      <c r="BI1889" s="208">
        <f>IF(N1889="nulová",J1889,0)</f>
        <v>0</v>
      </c>
      <c r="BJ1889" s="19" t="s">
        <v>22</v>
      </c>
      <c r="BK1889" s="208">
        <f>ROUND(I1889*H1889,2)</f>
        <v>0</v>
      </c>
      <c r="BL1889" s="19" t="s">
        <v>336</v>
      </c>
      <c r="BM1889" s="207" t="s">
        <v>2209</v>
      </c>
    </row>
    <row r="1890" spans="1:65" s="13" customFormat="1" ht="10.199999999999999">
      <c r="B1890" s="213"/>
      <c r="C1890" s="214"/>
      <c r="D1890" s="209" t="s">
        <v>247</v>
      </c>
      <c r="E1890" s="215" t="s">
        <v>20</v>
      </c>
      <c r="F1890" s="216" t="s">
        <v>427</v>
      </c>
      <c r="G1890" s="214"/>
      <c r="H1890" s="215" t="s">
        <v>20</v>
      </c>
      <c r="I1890" s="217"/>
      <c r="J1890" s="214"/>
      <c r="K1890" s="214"/>
      <c r="L1890" s="218"/>
      <c r="M1890" s="219"/>
      <c r="N1890" s="220"/>
      <c r="O1890" s="220"/>
      <c r="P1890" s="220"/>
      <c r="Q1890" s="220"/>
      <c r="R1890" s="220"/>
      <c r="S1890" s="220"/>
      <c r="T1890" s="221"/>
      <c r="AT1890" s="222" t="s">
        <v>247</v>
      </c>
      <c r="AU1890" s="222" t="s">
        <v>83</v>
      </c>
      <c r="AV1890" s="13" t="s">
        <v>22</v>
      </c>
      <c r="AW1890" s="13" t="s">
        <v>37</v>
      </c>
      <c r="AX1890" s="13" t="s">
        <v>76</v>
      </c>
      <c r="AY1890" s="222" t="s">
        <v>236</v>
      </c>
    </row>
    <row r="1891" spans="1:65" s="13" customFormat="1" ht="10.199999999999999">
      <c r="B1891" s="213"/>
      <c r="C1891" s="214"/>
      <c r="D1891" s="209" t="s">
        <v>247</v>
      </c>
      <c r="E1891" s="215" t="s">
        <v>20</v>
      </c>
      <c r="F1891" s="216" t="s">
        <v>428</v>
      </c>
      <c r="G1891" s="214"/>
      <c r="H1891" s="215" t="s">
        <v>20</v>
      </c>
      <c r="I1891" s="217"/>
      <c r="J1891" s="214"/>
      <c r="K1891" s="214"/>
      <c r="L1891" s="218"/>
      <c r="M1891" s="219"/>
      <c r="N1891" s="220"/>
      <c r="O1891" s="220"/>
      <c r="P1891" s="220"/>
      <c r="Q1891" s="220"/>
      <c r="R1891" s="220"/>
      <c r="S1891" s="220"/>
      <c r="T1891" s="221"/>
      <c r="AT1891" s="222" t="s">
        <v>247</v>
      </c>
      <c r="AU1891" s="222" t="s">
        <v>83</v>
      </c>
      <c r="AV1891" s="13" t="s">
        <v>22</v>
      </c>
      <c r="AW1891" s="13" t="s">
        <v>37</v>
      </c>
      <c r="AX1891" s="13" t="s">
        <v>76</v>
      </c>
      <c r="AY1891" s="222" t="s">
        <v>236</v>
      </c>
    </row>
    <row r="1892" spans="1:65" s="14" customFormat="1" ht="10.199999999999999">
      <c r="B1892" s="223"/>
      <c r="C1892" s="224"/>
      <c r="D1892" s="209" t="s">
        <v>247</v>
      </c>
      <c r="E1892" s="225" t="s">
        <v>20</v>
      </c>
      <c r="F1892" s="226" t="s">
        <v>1976</v>
      </c>
      <c r="G1892" s="224"/>
      <c r="H1892" s="227">
        <v>19.2</v>
      </c>
      <c r="I1892" s="228"/>
      <c r="J1892" s="224"/>
      <c r="K1892" s="224"/>
      <c r="L1892" s="229"/>
      <c r="M1892" s="230"/>
      <c r="N1892" s="231"/>
      <c r="O1892" s="231"/>
      <c r="P1892" s="231"/>
      <c r="Q1892" s="231"/>
      <c r="R1892" s="231"/>
      <c r="S1892" s="231"/>
      <c r="T1892" s="232"/>
      <c r="AT1892" s="233" t="s">
        <v>247</v>
      </c>
      <c r="AU1892" s="233" t="s">
        <v>83</v>
      </c>
      <c r="AV1892" s="14" t="s">
        <v>83</v>
      </c>
      <c r="AW1892" s="14" t="s">
        <v>37</v>
      </c>
      <c r="AX1892" s="14" t="s">
        <v>76</v>
      </c>
      <c r="AY1892" s="233" t="s">
        <v>236</v>
      </c>
    </row>
    <row r="1893" spans="1:65" s="14" customFormat="1" ht="10.199999999999999">
      <c r="B1893" s="223"/>
      <c r="C1893" s="224"/>
      <c r="D1893" s="209" t="s">
        <v>247</v>
      </c>
      <c r="E1893" s="225" t="s">
        <v>20</v>
      </c>
      <c r="F1893" s="226" t="s">
        <v>1976</v>
      </c>
      <c r="G1893" s="224"/>
      <c r="H1893" s="227">
        <v>19.2</v>
      </c>
      <c r="I1893" s="228"/>
      <c r="J1893" s="224"/>
      <c r="K1893" s="224"/>
      <c r="L1893" s="229"/>
      <c r="M1893" s="230"/>
      <c r="N1893" s="231"/>
      <c r="O1893" s="231"/>
      <c r="P1893" s="231"/>
      <c r="Q1893" s="231"/>
      <c r="R1893" s="231"/>
      <c r="S1893" s="231"/>
      <c r="T1893" s="232"/>
      <c r="AT1893" s="233" t="s">
        <v>247</v>
      </c>
      <c r="AU1893" s="233" t="s">
        <v>83</v>
      </c>
      <c r="AV1893" s="14" t="s">
        <v>83</v>
      </c>
      <c r="AW1893" s="14" t="s">
        <v>37</v>
      </c>
      <c r="AX1893" s="14" t="s">
        <v>76</v>
      </c>
      <c r="AY1893" s="233" t="s">
        <v>236</v>
      </c>
    </row>
    <row r="1894" spans="1:65" s="14" customFormat="1" ht="10.199999999999999">
      <c r="B1894" s="223"/>
      <c r="C1894" s="224"/>
      <c r="D1894" s="209" t="s">
        <v>247</v>
      </c>
      <c r="E1894" s="225" t="s">
        <v>20</v>
      </c>
      <c r="F1894" s="226" t="s">
        <v>2210</v>
      </c>
      <c r="G1894" s="224"/>
      <c r="H1894" s="227">
        <v>7.11</v>
      </c>
      <c r="I1894" s="228"/>
      <c r="J1894" s="224"/>
      <c r="K1894" s="224"/>
      <c r="L1894" s="229"/>
      <c r="M1894" s="230"/>
      <c r="N1894" s="231"/>
      <c r="O1894" s="231"/>
      <c r="P1894" s="231"/>
      <c r="Q1894" s="231"/>
      <c r="R1894" s="231"/>
      <c r="S1894" s="231"/>
      <c r="T1894" s="232"/>
      <c r="AT1894" s="233" t="s">
        <v>247</v>
      </c>
      <c r="AU1894" s="233" t="s">
        <v>83</v>
      </c>
      <c r="AV1894" s="14" t="s">
        <v>83</v>
      </c>
      <c r="AW1894" s="14" t="s">
        <v>37</v>
      </c>
      <c r="AX1894" s="14" t="s">
        <v>76</v>
      </c>
      <c r="AY1894" s="233" t="s">
        <v>236</v>
      </c>
    </row>
    <row r="1895" spans="1:65" s="14" customFormat="1" ht="10.199999999999999">
      <c r="B1895" s="223"/>
      <c r="C1895" s="224"/>
      <c r="D1895" s="209" t="s">
        <v>247</v>
      </c>
      <c r="E1895" s="225" t="s">
        <v>20</v>
      </c>
      <c r="F1895" s="226" t="s">
        <v>2211</v>
      </c>
      <c r="G1895" s="224"/>
      <c r="H1895" s="227">
        <v>6.07</v>
      </c>
      <c r="I1895" s="228"/>
      <c r="J1895" s="224"/>
      <c r="K1895" s="224"/>
      <c r="L1895" s="229"/>
      <c r="M1895" s="230"/>
      <c r="N1895" s="231"/>
      <c r="O1895" s="231"/>
      <c r="P1895" s="231"/>
      <c r="Q1895" s="231"/>
      <c r="R1895" s="231"/>
      <c r="S1895" s="231"/>
      <c r="T1895" s="232"/>
      <c r="AT1895" s="233" t="s">
        <v>247</v>
      </c>
      <c r="AU1895" s="233" t="s">
        <v>83</v>
      </c>
      <c r="AV1895" s="14" t="s">
        <v>83</v>
      </c>
      <c r="AW1895" s="14" t="s">
        <v>37</v>
      </c>
      <c r="AX1895" s="14" t="s">
        <v>76</v>
      </c>
      <c r="AY1895" s="233" t="s">
        <v>236</v>
      </c>
    </row>
    <row r="1896" spans="1:65" s="14" customFormat="1" ht="10.199999999999999">
      <c r="B1896" s="223"/>
      <c r="C1896" s="224"/>
      <c r="D1896" s="209" t="s">
        <v>247</v>
      </c>
      <c r="E1896" s="225" t="s">
        <v>20</v>
      </c>
      <c r="F1896" s="226" t="s">
        <v>2212</v>
      </c>
      <c r="G1896" s="224"/>
      <c r="H1896" s="227">
        <v>13.2</v>
      </c>
      <c r="I1896" s="228"/>
      <c r="J1896" s="224"/>
      <c r="K1896" s="224"/>
      <c r="L1896" s="229"/>
      <c r="M1896" s="230"/>
      <c r="N1896" s="231"/>
      <c r="O1896" s="231"/>
      <c r="P1896" s="231"/>
      <c r="Q1896" s="231"/>
      <c r="R1896" s="231"/>
      <c r="S1896" s="231"/>
      <c r="T1896" s="232"/>
      <c r="AT1896" s="233" t="s">
        <v>247</v>
      </c>
      <c r="AU1896" s="233" t="s">
        <v>83</v>
      </c>
      <c r="AV1896" s="14" t="s">
        <v>83</v>
      </c>
      <c r="AW1896" s="14" t="s">
        <v>37</v>
      </c>
      <c r="AX1896" s="14" t="s">
        <v>76</v>
      </c>
      <c r="AY1896" s="233" t="s">
        <v>236</v>
      </c>
    </row>
    <row r="1897" spans="1:65" s="16" customFormat="1" ht="10.199999999999999">
      <c r="B1897" s="245"/>
      <c r="C1897" s="246"/>
      <c r="D1897" s="209" t="s">
        <v>247</v>
      </c>
      <c r="E1897" s="247" t="s">
        <v>20</v>
      </c>
      <c r="F1897" s="248" t="s">
        <v>309</v>
      </c>
      <c r="G1897" s="246"/>
      <c r="H1897" s="249">
        <v>64.78</v>
      </c>
      <c r="I1897" s="250"/>
      <c r="J1897" s="246"/>
      <c r="K1897" s="246"/>
      <c r="L1897" s="251"/>
      <c r="M1897" s="252"/>
      <c r="N1897" s="253"/>
      <c r="O1897" s="253"/>
      <c r="P1897" s="253"/>
      <c r="Q1897" s="253"/>
      <c r="R1897" s="253"/>
      <c r="S1897" s="253"/>
      <c r="T1897" s="254"/>
      <c r="AT1897" s="255" t="s">
        <v>247</v>
      </c>
      <c r="AU1897" s="255" t="s">
        <v>83</v>
      </c>
      <c r="AV1897" s="16" t="s">
        <v>243</v>
      </c>
      <c r="AW1897" s="16" t="s">
        <v>37</v>
      </c>
      <c r="AX1897" s="16" t="s">
        <v>22</v>
      </c>
      <c r="AY1897" s="255" t="s">
        <v>236</v>
      </c>
    </row>
    <row r="1898" spans="1:65" s="2" customFormat="1" ht="22.8">
      <c r="A1898" s="36"/>
      <c r="B1898" s="37"/>
      <c r="C1898" s="256" t="s">
        <v>2213</v>
      </c>
      <c r="D1898" s="256" t="s">
        <v>482</v>
      </c>
      <c r="E1898" s="257" t="s">
        <v>2214</v>
      </c>
      <c r="F1898" s="258" t="s">
        <v>2215</v>
      </c>
      <c r="G1898" s="259" t="s">
        <v>463</v>
      </c>
      <c r="H1898" s="260">
        <v>71.257999999999996</v>
      </c>
      <c r="I1898" s="261"/>
      <c r="J1898" s="262">
        <f>ROUND(I1898*H1898,2)</f>
        <v>0</v>
      </c>
      <c r="K1898" s="258" t="s">
        <v>20</v>
      </c>
      <c r="L1898" s="263"/>
      <c r="M1898" s="264" t="s">
        <v>20</v>
      </c>
      <c r="N1898" s="265" t="s">
        <v>47</v>
      </c>
      <c r="O1898" s="66"/>
      <c r="P1898" s="205">
        <f>O1898*H1898</f>
        <v>0</v>
      </c>
      <c r="Q1898" s="205">
        <v>0</v>
      </c>
      <c r="R1898" s="205">
        <f>Q1898*H1898</f>
        <v>0</v>
      </c>
      <c r="S1898" s="205">
        <v>0</v>
      </c>
      <c r="T1898" s="206">
        <f>S1898*H1898</f>
        <v>0</v>
      </c>
      <c r="U1898" s="36"/>
      <c r="V1898" s="36"/>
      <c r="W1898" s="36"/>
      <c r="X1898" s="36"/>
      <c r="Y1898" s="36"/>
      <c r="Z1898" s="36"/>
      <c r="AA1898" s="36"/>
      <c r="AB1898" s="36"/>
      <c r="AC1898" s="36"/>
      <c r="AD1898" s="36"/>
      <c r="AE1898" s="36"/>
      <c r="AR1898" s="207" t="s">
        <v>455</v>
      </c>
      <c r="AT1898" s="207" t="s">
        <v>482</v>
      </c>
      <c r="AU1898" s="207" t="s">
        <v>83</v>
      </c>
      <c r="AY1898" s="19" t="s">
        <v>236</v>
      </c>
      <c r="BE1898" s="208">
        <f>IF(N1898="základní",J1898,0)</f>
        <v>0</v>
      </c>
      <c r="BF1898" s="208">
        <f>IF(N1898="snížená",J1898,0)</f>
        <v>0</v>
      </c>
      <c r="BG1898" s="208">
        <f>IF(N1898="zákl. přenesená",J1898,0)</f>
        <v>0</v>
      </c>
      <c r="BH1898" s="208">
        <f>IF(N1898="sníž. přenesená",J1898,0)</f>
        <v>0</v>
      </c>
      <c r="BI1898" s="208">
        <f>IF(N1898="nulová",J1898,0)</f>
        <v>0</v>
      </c>
      <c r="BJ1898" s="19" t="s">
        <v>22</v>
      </c>
      <c r="BK1898" s="208">
        <f>ROUND(I1898*H1898,2)</f>
        <v>0</v>
      </c>
      <c r="BL1898" s="19" t="s">
        <v>336</v>
      </c>
      <c r="BM1898" s="207" t="s">
        <v>2216</v>
      </c>
    </row>
    <row r="1899" spans="1:65" s="14" customFormat="1" ht="10.199999999999999">
      <c r="B1899" s="223"/>
      <c r="C1899" s="224"/>
      <c r="D1899" s="209" t="s">
        <v>247</v>
      </c>
      <c r="E1899" s="224"/>
      <c r="F1899" s="226" t="s">
        <v>2217</v>
      </c>
      <c r="G1899" s="224"/>
      <c r="H1899" s="227">
        <v>71.257999999999996</v>
      </c>
      <c r="I1899" s="228"/>
      <c r="J1899" s="224"/>
      <c r="K1899" s="224"/>
      <c r="L1899" s="229"/>
      <c r="M1899" s="230"/>
      <c r="N1899" s="231"/>
      <c r="O1899" s="231"/>
      <c r="P1899" s="231"/>
      <c r="Q1899" s="231"/>
      <c r="R1899" s="231"/>
      <c r="S1899" s="231"/>
      <c r="T1899" s="232"/>
      <c r="AT1899" s="233" t="s">
        <v>247</v>
      </c>
      <c r="AU1899" s="233" t="s">
        <v>83</v>
      </c>
      <c r="AV1899" s="14" t="s">
        <v>83</v>
      </c>
      <c r="AW1899" s="14" t="s">
        <v>4</v>
      </c>
      <c r="AX1899" s="14" t="s">
        <v>22</v>
      </c>
      <c r="AY1899" s="233" t="s">
        <v>236</v>
      </c>
    </row>
    <row r="1900" spans="1:65" s="2" customFormat="1" ht="11.4">
      <c r="A1900" s="36"/>
      <c r="B1900" s="37"/>
      <c r="C1900" s="196" t="s">
        <v>2218</v>
      </c>
      <c r="D1900" s="196" t="s">
        <v>238</v>
      </c>
      <c r="E1900" s="197" t="s">
        <v>2219</v>
      </c>
      <c r="F1900" s="198" t="s">
        <v>2220</v>
      </c>
      <c r="G1900" s="199" t="s">
        <v>463</v>
      </c>
      <c r="H1900" s="200">
        <v>152.84</v>
      </c>
      <c r="I1900" s="201"/>
      <c r="J1900" s="202">
        <f>ROUND(I1900*H1900,2)</f>
        <v>0</v>
      </c>
      <c r="K1900" s="198" t="s">
        <v>242</v>
      </c>
      <c r="L1900" s="41"/>
      <c r="M1900" s="203" t="s">
        <v>20</v>
      </c>
      <c r="N1900" s="204" t="s">
        <v>47</v>
      </c>
      <c r="O1900" s="66"/>
      <c r="P1900" s="205">
        <f>O1900*H1900</f>
        <v>0</v>
      </c>
      <c r="Q1900" s="205">
        <v>1.26999E-5</v>
      </c>
      <c r="R1900" s="205">
        <f>Q1900*H1900</f>
        <v>1.9410527160000001E-3</v>
      </c>
      <c r="S1900" s="205">
        <v>0</v>
      </c>
      <c r="T1900" s="206">
        <f>S1900*H1900</f>
        <v>0</v>
      </c>
      <c r="U1900" s="36"/>
      <c r="V1900" s="36"/>
      <c r="W1900" s="36"/>
      <c r="X1900" s="36"/>
      <c r="Y1900" s="36"/>
      <c r="Z1900" s="36"/>
      <c r="AA1900" s="36"/>
      <c r="AB1900" s="36"/>
      <c r="AC1900" s="36"/>
      <c r="AD1900" s="36"/>
      <c r="AE1900" s="36"/>
      <c r="AR1900" s="207" t="s">
        <v>336</v>
      </c>
      <c r="AT1900" s="207" t="s">
        <v>238</v>
      </c>
      <c r="AU1900" s="207" t="s">
        <v>83</v>
      </c>
      <c r="AY1900" s="19" t="s">
        <v>236</v>
      </c>
      <c r="BE1900" s="208">
        <f>IF(N1900="základní",J1900,0)</f>
        <v>0</v>
      </c>
      <c r="BF1900" s="208">
        <f>IF(N1900="snížená",J1900,0)</f>
        <v>0</v>
      </c>
      <c r="BG1900" s="208">
        <f>IF(N1900="zákl. přenesená",J1900,0)</f>
        <v>0</v>
      </c>
      <c r="BH1900" s="208">
        <f>IF(N1900="sníž. přenesená",J1900,0)</f>
        <v>0</v>
      </c>
      <c r="BI1900" s="208">
        <f>IF(N1900="nulová",J1900,0)</f>
        <v>0</v>
      </c>
      <c r="BJ1900" s="19" t="s">
        <v>22</v>
      </c>
      <c r="BK1900" s="208">
        <f>ROUND(I1900*H1900,2)</f>
        <v>0</v>
      </c>
      <c r="BL1900" s="19" t="s">
        <v>336</v>
      </c>
      <c r="BM1900" s="207" t="s">
        <v>2221</v>
      </c>
    </row>
    <row r="1901" spans="1:65" s="13" customFormat="1" ht="10.199999999999999">
      <c r="B1901" s="213"/>
      <c r="C1901" s="214"/>
      <c r="D1901" s="209" t="s">
        <v>247</v>
      </c>
      <c r="E1901" s="215" t="s">
        <v>20</v>
      </c>
      <c r="F1901" s="216" t="s">
        <v>2169</v>
      </c>
      <c r="G1901" s="214"/>
      <c r="H1901" s="215" t="s">
        <v>20</v>
      </c>
      <c r="I1901" s="217"/>
      <c r="J1901" s="214"/>
      <c r="K1901" s="214"/>
      <c r="L1901" s="218"/>
      <c r="M1901" s="219"/>
      <c r="N1901" s="220"/>
      <c r="O1901" s="220"/>
      <c r="P1901" s="220"/>
      <c r="Q1901" s="220"/>
      <c r="R1901" s="220"/>
      <c r="S1901" s="220"/>
      <c r="T1901" s="221"/>
      <c r="AT1901" s="222" t="s">
        <v>247</v>
      </c>
      <c r="AU1901" s="222" t="s">
        <v>83</v>
      </c>
      <c r="AV1901" s="13" t="s">
        <v>22</v>
      </c>
      <c r="AW1901" s="13" t="s">
        <v>37</v>
      </c>
      <c r="AX1901" s="13" t="s">
        <v>76</v>
      </c>
      <c r="AY1901" s="222" t="s">
        <v>236</v>
      </c>
    </row>
    <row r="1902" spans="1:65" s="13" customFormat="1" ht="10.199999999999999">
      <c r="B1902" s="213"/>
      <c r="C1902" s="214"/>
      <c r="D1902" s="209" t="s">
        <v>247</v>
      </c>
      <c r="E1902" s="215" t="s">
        <v>20</v>
      </c>
      <c r="F1902" s="216" t="s">
        <v>2222</v>
      </c>
      <c r="G1902" s="214"/>
      <c r="H1902" s="215" t="s">
        <v>20</v>
      </c>
      <c r="I1902" s="217"/>
      <c r="J1902" s="214"/>
      <c r="K1902" s="214"/>
      <c r="L1902" s="218"/>
      <c r="M1902" s="219"/>
      <c r="N1902" s="220"/>
      <c r="O1902" s="220"/>
      <c r="P1902" s="220"/>
      <c r="Q1902" s="220"/>
      <c r="R1902" s="220"/>
      <c r="S1902" s="220"/>
      <c r="T1902" s="221"/>
      <c r="AT1902" s="222" t="s">
        <v>247</v>
      </c>
      <c r="AU1902" s="222" t="s">
        <v>83</v>
      </c>
      <c r="AV1902" s="13" t="s">
        <v>22</v>
      </c>
      <c r="AW1902" s="13" t="s">
        <v>37</v>
      </c>
      <c r="AX1902" s="13" t="s">
        <v>76</v>
      </c>
      <c r="AY1902" s="222" t="s">
        <v>236</v>
      </c>
    </row>
    <row r="1903" spans="1:65" s="14" customFormat="1" ht="10.199999999999999">
      <c r="B1903" s="223"/>
      <c r="C1903" s="224"/>
      <c r="D1903" s="209" t="s">
        <v>247</v>
      </c>
      <c r="E1903" s="225" t="s">
        <v>20</v>
      </c>
      <c r="F1903" s="226" t="s">
        <v>2223</v>
      </c>
      <c r="G1903" s="224"/>
      <c r="H1903" s="227">
        <v>93.42</v>
      </c>
      <c r="I1903" s="228"/>
      <c r="J1903" s="224"/>
      <c r="K1903" s="224"/>
      <c r="L1903" s="229"/>
      <c r="M1903" s="230"/>
      <c r="N1903" s="231"/>
      <c r="O1903" s="231"/>
      <c r="P1903" s="231"/>
      <c r="Q1903" s="231"/>
      <c r="R1903" s="231"/>
      <c r="S1903" s="231"/>
      <c r="T1903" s="232"/>
      <c r="AT1903" s="233" t="s">
        <v>247</v>
      </c>
      <c r="AU1903" s="233" t="s">
        <v>83</v>
      </c>
      <c r="AV1903" s="14" t="s">
        <v>83</v>
      </c>
      <c r="AW1903" s="14" t="s">
        <v>37</v>
      </c>
      <c r="AX1903" s="14" t="s">
        <v>76</v>
      </c>
      <c r="AY1903" s="233" t="s">
        <v>236</v>
      </c>
    </row>
    <row r="1904" spans="1:65" s="15" customFormat="1" ht="10.199999999999999">
      <c r="B1904" s="234"/>
      <c r="C1904" s="235"/>
      <c r="D1904" s="209" t="s">
        <v>247</v>
      </c>
      <c r="E1904" s="236" t="s">
        <v>176</v>
      </c>
      <c r="F1904" s="237" t="s">
        <v>306</v>
      </c>
      <c r="G1904" s="235"/>
      <c r="H1904" s="238">
        <v>93.42</v>
      </c>
      <c r="I1904" s="239"/>
      <c r="J1904" s="235"/>
      <c r="K1904" s="235"/>
      <c r="L1904" s="240"/>
      <c r="M1904" s="241"/>
      <c r="N1904" s="242"/>
      <c r="O1904" s="242"/>
      <c r="P1904" s="242"/>
      <c r="Q1904" s="242"/>
      <c r="R1904" s="242"/>
      <c r="S1904" s="242"/>
      <c r="T1904" s="243"/>
      <c r="AT1904" s="244" t="s">
        <v>247</v>
      </c>
      <c r="AU1904" s="244" t="s">
        <v>83</v>
      </c>
      <c r="AV1904" s="15" t="s">
        <v>254</v>
      </c>
      <c r="AW1904" s="15" t="s">
        <v>37</v>
      </c>
      <c r="AX1904" s="15" t="s">
        <v>76</v>
      </c>
      <c r="AY1904" s="244" t="s">
        <v>236</v>
      </c>
    </row>
    <row r="1905" spans="1:65" s="13" customFormat="1" ht="10.199999999999999">
      <c r="B1905" s="213"/>
      <c r="C1905" s="214"/>
      <c r="D1905" s="209" t="s">
        <v>247</v>
      </c>
      <c r="E1905" s="215" t="s">
        <v>20</v>
      </c>
      <c r="F1905" s="216" t="s">
        <v>2224</v>
      </c>
      <c r="G1905" s="214"/>
      <c r="H1905" s="215" t="s">
        <v>20</v>
      </c>
      <c r="I1905" s="217"/>
      <c r="J1905" s="214"/>
      <c r="K1905" s="214"/>
      <c r="L1905" s="218"/>
      <c r="M1905" s="219"/>
      <c r="N1905" s="220"/>
      <c r="O1905" s="220"/>
      <c r="P1905" s="220"/>
      <c r="Q1905" s="220"/>
      <c r="R1905" s="220"/>
      <c r="S1905" s="220"/>
      <c r="T1905" s="221"/>
      <c r="AT1905" s="222" t="s">
        <v>247</v>
      </c>
      <c r="AU1905" s="222" t="s">
        <v>83</v>
      </c>
      <c r="AV1905" s="13" t="s">
        <v>22</v>
      </c>
      <c r="AW1905" s="13" t="s">
        <v>37</v>
      </c>
      <c r="AX1905" s="13" t="s">
        <v>76</v>
      </c>
      <c r="AY1905" s="222" t="s">
        <v>236</v>
      </c>
    </row>
    <row r="1906" spans="1:65" s="14" customFormat="1" ht="10.199999999999999">
      <c r="B1906" s="223"/>
      <c r="C1906" s="224"/>
      <c r="D1906" s="209" t="s">
        <v>247</v>
      </c>
      <c r="E1906" s="225" t="s">
        <v>20</v>
      </c>
      <c r="F1906" s="226" t="s">
        <v>2225</v>
      </c>
      <c r="G1906" s="224"/>
      <c r="H1906" s="227">
        <v>32.04</v>
      </c>
      <c r="I1906" s="228"/>
      <c r="J1906" s="224"/>
      <c r="K1906" s="224"/>
      <c r="L1906" s="229"/>
      <c r="M1906" s="230"/>
      <c r="N1906" s="231"/>
      <c r="O1906" s="231"/>
      <c r="P1906" s="231"/>
      <c r="Q1906" s="231"/>
      <c r="R1906" s="231"/>
      <c r="S1906" s="231"/>
      <c r="T1906" s="232"/>
      <c r="AT1906" s="233" t="s">
        <v>247</v>
      </c>
      <c r="AU1906" s="233" t="s">
        <v>83</v>
      </c>
      <c r="AV1906" s="14" t="s">
        <v>83</v>
      </c>
      <c r="AW1906" s="14" t="s">
        <v>37</v>
      </c>
      <c r="AX1906" s="14" t="s">
        <v>76</v>
      </c>
      <c r="AY1906" s="233" t="s">
        <v>236</v>
      </c>
    </row>
    <row r="1907" spans="1:65" s="14" customFormat="1" ht="10.199999999999999">
      <c r="B1907" s="223"/>
      <c r="C1907" s="224"/>
      <c r="D1907" s="209" t="s">
        <v>247</v>
      </c>
      <c r="E1907" s="225" t="s">
        <v>20</v>
      </c>
      <c r="F1907" s="226" t="s">
        <v>2226</v>
      </c>
      <c r="G1907" s="224"/>
      <c r="H1907" s="227">
        <v>27.38</v>
      </c>
      <c r="I1907" s="228"/>
      <c r="J1907" s="224"/>
      <c r="K1907" s="224"/>
      <c r="L1907" s="229"/>
      <c r="M1907" s="230"/>
      <c r="N1907" s="231"/>
      <c r="O1907" s="231"/>
      <c r="P1907" s="231"/>
      <c r="Q1907" s="231"/>
      <c r="R1907" s="231"/>
      <c r="S1907" s="231"/>
      <c r="T1907" s="232"/>
      <c r="AT1907" s="233" t="s">
        <v>247</v>
      </c>
      <c r="AU1907" s="233" t="s">
        <v>83</v>
      </c>
      <c r="AV1907" s="14" t="s">
        <v>83</v>
      </c>
      <c r="AW1907" s="14" t="s">
        <v>37</v>
      </c>
      <c r="AX1907" s="14" t="s">
        <v>76</v>
      </c>
      <c r="AY1907" s="233" t="s">
        <v>236</v>
      </c>
    </row>
    <row r="1908" spans="1:65" s="15" customFormat="1" ht="10.199999999999999">
      <c r="B1908" s="234"/>
      <c r="C1908" s="235"/>
      <c r="D1908" s="209" t="s">
        <v>247</v>
      </c>
      <c r="E1908" s="236" t="s">
        <v>148</v>
      </c>
      <c r="F1908" s="237" t="s">
        <v>306</v>
      </c>
      <c r="G1908" s="235"/>
      <c r="H1908" s="238">
        <v>59.42</v>
      </c>
      <c r="I1908" s="239"/>
      <c r="J1908" s="235"/>
      <c r="K1908" s="235"/>
      <c r="L1908" s="240"/>
      <c r="M1908" s="241"/>
      <c r="N1908" s="242"/>
      <c r="O1908" s="242"/>
      <c r="P1908" s="242"/>
      <c r="Q1908" s="242"/>
      <c r="R1908" s="242"/>
      <c r="S1908" s="242"/>
      <c r="T1908" s="243"/>
      <c r="AT1908" s="244" t="s">
        <v>247</v>
      </c>
      <c r="AU1908" s="244" t="s">
        <v>83</v>
      </c>
      <c r="AV1908" s="15" t="s">
        <v>254</v>
      </c>
      <c r="AW1908" s="15" t="s">
        <v>37</v>
      </c>
      <c r="AX1908" s="15" t="s">
        <v>76</v>
      </c>
      <c r="AY1908" s="244" t="s">
        <v>236</v>
      </c>
    </row>
    <row r="1909" spans="1:65" s="16" customFormat="1" ht="10.199999999999999">
      <c r="B1909" s="245"/>
      <c r="C1909" s="246"/>
      <c r="D1909" s="209" t="s">
        <v>247</v>
      </c>
      <c r="E1909" s="247" t="s">
        <v>20</v>
      </c>
      <c r="F1909" s="248" t="s">
        <v>309</v>
      </c>
      <c r="G1909" s="246"/>
      <c r="H1909" s="249">
        <v>152.84</v>
      </c>
      <c r="I1909" s="250"/>
      <c r="J1909" s="246"/>
      <c r="K1909" s="246"/>
      <c r="L1909" s="251"/>
      <c r="M1909" s="252"/>
      <c r="N1909" s="253"/>
      <c r="O1909" s="253"/>
      <c r="P1909" s="253"/>
      <c r="Q1909" s="253"/>
      <c r="R1909" s="253"/>
      <c r="S1909" s="253"/>
      <c r="T1909" s="254"/>
      <c r="AT1909" s="255" t="s">
        <v>247</v>
      </c>
      <c r="AU1909" s="255" t="s">
        <v>83</v>
      </c>
      <c r="AV1909" s="16" t="s">
        <v>243</v>
      </c>
      <c r="AW1909" s="16" t="s">
        <v>37</v>
      </c>
      <c r="AX1909" s="16" t="s">
        <v>22</v>
      </c>
      <c r="AY1909" s="255" t="s">
        <v>236</v>
      </c>
    </row>
    <row r="1910" spans="1:65" s="2" customFormat="1" ht="11.4">
      <c r="A1910" s="36"/>
      <c r="B1910" s="37"/>
      <c r="C1910" s="256" t="s">
        <v>2227</v>
      </c>
      <c r="D1910" s="256" t="s">
        <v>482</v>
      </c>
      <c r="E1910" s="257" t="s">
        <v>2228</v>
      </c>
      <c r="F1910" s="258" t="s">
        <v>2229</v>
      </c>
      <c r="G1910" s="259" t="s">
        <v>463</v>
      </c>
      <c r="H1910" s="260">
        <v>65.361999999999995</v>
      </c>
      <c r="I1910" s="261"/>
      <c r="J1910" s="262">
        <f>ROUND(I1910*H1910,2)</f>
        <v>0</v>
      </c>
      <c r="K1910" s="258" t="s">
        <v>20</v>
      </c>
      <c r="L1910" s="263"/>
      <c r="M1910" s="264" t="s">
        <v>20</v>
      </c>
      <c r="N1910" s="265" t="s">
        <v>47</v>
      </c>
      <c r="O1910" s="66"/>
      <c r="P1910" s="205">
        <f>O1910*H1910</f>
        <v>0</v>
      </c>
      <c r="Q1910" s="205">
        <v>0</v>
      </c>
      <c r="R1910" s="205">
        <f>Q1910*H1910</f>
        <v>0</v>
      </c>
      <c r="S1910" s="205">
        <v>0</v>
      </c>
      <c r="T1910" s="206">
        <f>S1910*H1910</f>
        <v>0</v>
      </c>
      <c r="U1910" s="36"/>
      <c r="V1910" s="36"/>
      <c r="W1910" s="36"/>
      <c r="X1910" s="36"/>
      <c r="Y1910" s="36"/>
      <c r="Z1910" s="36"/>
      <c r="AA1910" s="36"/>
      <c r="AB1910" s="36"/>
      <c r="AC1910" s="36"/>
      <c r="AD1910" s="36"/>
      <c r="AE1910" s="36"/>
      <c r="AR1910" s="207" t="s">
        <v>455</v>
      </c>
      <c r="AT1910" s="207" t="s">
        <v>482</v>
      </c>
      <c r="AU1910" s="207" t="s">
        <v>83</v>
      </c>
      <c r="AY1910" s="19" t="s">
        <v>236</v>
      </c>
      <c r="BE1910" s="208">
        <f>IF(N1910="základní",J1910,0)</f>
        <v>0</v>
      </c>
      <c r="BF1910" s="208">
        <f>IF(N1910="snížená",J1910,0)</f>
        <v>0</v>
      </c>
      <c r="BG1910" s="208">
        <f>IF(N1910="zákl. přenesená",J1910,0)</f>
        <v>0</v>
      </c>
      <c r="BH1910" s="208">
        <f>IF(N1910="sníž. přenesená",J1910,0)</f>
        <v>0</v>
      </c>
      <c r="BI1910" s="208">
        <f>IF(N1910="nulová",J1910,0)</f>
        <v>0</v>
      </c>
      <c r="BJ1910" s="19" t="s">
        <v>22</v>
      </c>
      <c r="BK1910" s="208">
        <f>ROUND(I1910*H1910,2)</f>
        <v>0</v>
      </c>
      <c r="BL1910" s="19" t="s">
        <v>336</v>
      </c>
      <c r="BM1910" s="207" t="s">
        <v>2230</v>
      </c>
    </row>
    <row r="1911" spans="1:65" s="14" customFormat="1" ht="10.199999999999999">
      <c r="B1911" s="223"/>
      <c r="C1911" s="224"/>
      <c r="D1911" s="209" t="s">
        <v>247</v>
      </c>
      <c r="E1911" s="225" t="s">
        <v>20</v>
      </c>
      <c r="F1911" s="226" t="s">
        <v>148</v>
      </c>
      <c r="G1911" s="224"/>
      <c r="H1911" s="227">
        <v>59.42</v>
      </c>
      <c r="I1911" s="228"/>
      <c r="J1911" s="224"/>
      <c r="K1911" s="224"/>
      <c r="L1911" s="229"/>
      <c r="M1911" s="230"/>
      <c r="N1911" s="231"/>
      <c r="O1911" s="231"/>
      <c r="P1911" s="231"/>
      <c r="Q1911" s="231"/>
      <c r="R1911" s="231"/>
      <c r="S1911" s="231"/>
      <c r="T1911" s="232"/>
      <c r="AT1911" s="233" t="s">
        <v>247</v>
      </c>
      <c r="AU1911" s="233" t="s">
        <v>83</v>
      </c>
      <c r="AV1911" s="14" t="s">
        <v>83</v>
      </c>
      <c r="AW1911" s="14" t="s">
        <v>37</v>
      </c>
      <c r="AX1911" s="14" t="s">
        <v>22</v>
      </c>
      <c r="AY1911" s="233" t="s">
        <v>236</v>
      </c>
    </row>
    <row r="1912" spans="1:65" s="14" customFormat="1" ht="10.199999999999999">
      <c r="B1912" s="223"/>
      <c r="C1912" s="224"/>
      <c r="D1912" s="209" t="s">
        <v>247</v>
      </c>
      <c r="E1912" s="224"/>
      <c r="F1912" s="226" t="s">
        <v>2231</v>
      </c>
      <c r="G1912" s="224"/>
      <c r="H1912" s="227">
        <v>65.361999999999995</v>
      </c>
      <c r="I1912" s="228"/>
      <c r="J1912" s="224"/>
      <c r="K1912" s="224"/>
      <c r="L1912" s="229"/>
      <c r="M1912" s="230"/>
      <c r="N1912" s="231"/>
      <c r="O1912" s="231"/>
      <c r="P1912" s="231"/>
      <c r="Q1912" s="231"/>
      <c r="R1912" s="231"/>
      <c r="S1912" s="231"/>
      <c r="T1912" s="232"/>
      <c r="AT1912" s="233" t="s">
        <v>247</v>
      </c>
      <c r="AU1912" s="233" t="s">
        <v>83</v>
      </c>
      <c r="AV1912" s="14" t="s">
        <v>83</v>
      </c>
      <c r="AW1912" s="14" t="s">
        <v>4</v>
      </c>
      <c r="AX1912" s="14" t="s">
        <v>22</v>
      </c>
      <c r="AY1912" s="233" t="s">
        <v>236</v>
      </c>
    </row>
    <row r="1913" spans="1:65" s="2" customFormat="1" ht="11.4">
      <c r="A1913" s="36"/>
      <c r="B1913" s="37"/>
      <c r="C1913" s="256" t="s">
        <v>2232</v>
      </c>
      <c r="D1913" s="256" t="s">
        <v>482</v>
      </c>
      <c r="E1913" s="257" t="s">
        <v>2233</v>
      </c>
      <c r="F1913" s="258" t="s">
        <v>2234</v>
      </c>
      <c r="G1913" s="259" t="s">
        <v>463</v>
      </c>
      <c r="H1913" s="260">
        <v>102.762</v>
      </c>
      <c r="I1913" s="261"/>
      <c r="J1913" s="262">
        <f>ROUND(I1913*H1913,2)</f>
        <v>0</v>
      </c>
      <c r="K1913" s="258" t="s">
        <v>20</v>
      </c>
      <c r="L1913" s="263"/>
      <c r="M1913" s="264" t="s">
        <v>20</v>
      </c>
      <c r="N1913" s="265" t="s">
        <v>47</v>
      </c>
      <c r="O1913" s="66"/>
      <c r="P1913" s="205">
        <f>O1913*H1913</f>
        <v>0</v>
      </c>
      <c r="Q1913" s="205">
        <v>0</v>
      </c>
      <c r="R1913" s="205">
        <f>Q1913*H1913</f>
        <v>0</v>
      </c>
      <c r="S1913" s="205">
        <v>0</v>
      </c>
      <c r="T1913" s="206">
        <f>S1913*H1913</f>
        <v>0</v>
      </c>
      <c r="U1913" s="36"/>
      <c r="V1913" s="36"/>
      <c r="W1913" s="36"/>
      <c r="X1913" s="36"/>
      <c r="Y1913" s="36"/>
      <c r="Z1913" s="36"/>
      <c r="AA1913" s="36"/>
      <c r="AB1913" s="36"/>
      <c r="AC1913" s="36"/>
      <c r="AD1913" s="36"/>
      <c r="AE1913" s="36"/>
      <c r="AR1913" s="207" t="s">
        <v>455</v>
      </c>
      <c r="AT1913" s="207" t="s">
        <v>482</v>
      </c>
      <c r="AU1913" s="207" t="s">
        <v>83</v>
      </c>
      <c r="AY1913" s="19" t="s">
        <v>236</v>
      </c>
      <c r="BE1913" s="208">
        <f>IF(N1913="základní",J1913,0)</f>
        <v>0</v>
      </c>
      <c r="BF1913" s="208">
        <f>IF(N1913="snížená",J1913,0)</f>
        <v>0</v>
      </c>
      <c r="BG1913" s="208">
        <f>IF(N1913="zákl. přenesená",J1913,0)</f>
        <v>0</v>
      </c>
      <c r="BH1913" s="208">
        <f>IF(N1913="sníž. přenesená",J1913,0)</f>
        <v>0</v>
      </c>
      <c r="BI1913" s="208">
        <f>IF(N1913="nulová",J1913,0)</f>
        <v>0</v>
      </c>
      <c r="BJ1913" s="19" t="s">
        <v>22</v>
      </c>
      <c r="BK1913" s="208">
        <f>ROUND(I1913*H1913,2)</f>
        <v>0</v>
      </c>
      <c r="BL1913" s="19" t="s">
        <v>336</v>
      </c>
      <c r="BM1913" s="207" t="s">
        <v>2235</v>
      </c>
    </row>
    <row r="1914" spans="1:65" s="14" customFormat="1" ht="10.199999999999999">
      <c r="B1914" s="223"/>
      <c r="C1914" s="224"/>
      <c r="D1914" s="209" t="s">
        <v>247</v>
      </c>
      <c r="E1914" s="225" t="s">
        <v>20</v>
      </c>
      <c r="F1914" s="226" t="s">
        <v>176</v>
      </c>
      <c r="G1914" s="224"/>
      <c r="H1914" s="227">
        <v>93.42</v>
      </c>
      <c r="I1914" s="228"/>
      <c r="J1914" s="224"/>
      <c r="K1914" s="224"/>
      <c r="L1914" s="229"/>
      <c r="M1914" s="230"/>
      <c r="N1914" s="231"/>
      <c r="O1914" s="231"/>
      <c r="P1914" s="231"/>
      <c r="Q1914" s="231"/>
      <c r="R1914" s="231"/>
      <c r="S1914" s="231"/>
      <c r="T1914" s="232"/>
      <c r="AT1914" s="233" t="s">
        <v>247</v>
      </c>
      <c r="AU1914" s="233" t="s">
        <v>83</v>
      </c>
      <c r="AV1914" s="14" t="s">
        <v>83</v>
      </c>
      <c r="AW1914" s="14" t="s">
        <v>37</v>
      </c>
      <c r="AX1914" s="14" t="s">
        <v>22</v>
      </c>
      <c r="AY1914" s="233" t="s">
        <v>236</v>
      </c>
    </row>
    <row r="1915" spans="1:65" s="14" customFormat="1" ht="10.199999999999999">
      <c r="B1915" s="223"/>
      <c r="C1915" s="224"/>
      <c r="D1915" s="209" t="s">
        <v>247</v>
      </c>
      <c r="E1915" s="224"/>
      <c r="F1915" s="226" t="s">
        <v>2236</v>
      </c>
      <c r="G1915" s="224"/>
      <c r="H1915" s="227">
        <v>102.762</v>
      </c>
      <c r="I1915" s="228"/>
      <c r="J1915" s="224"/>
      <c r="K1915" s="224"/>
      <c r="L1915" s="229"/>
      <c r="M1915" s="230"/>
      <c r="N1915" s="231"/>
      <c r="O1915" s="231"/>
      <c r="P1915" s="231"/>
      <c r="Q1915" s="231"/>
      <c r="R1915" s="231"/>
      <c r="S1915" s="231"/>
      <c r="T1915" s="232"/>
      <c r="AT1915" s="233" t="s">
        <v>247</v>
      </c>
      <c r="AU1915" s="233" t="s">
        <v>83</v>
      </c>
      <c r="AV1915" s="14" t="s">
        <v>83</v>
      </c>
      <c r="AW1915" s="14" t="s">
        <v>4</v>
      </c>
      <c r="AX1915" s="14" t="s">
        <v>22</v>
      </c>
      <c r="AY1915" s="233" t="s">
        <v>236</v>
      </c>
    </row>
    <row r="1916" spans="1:65" s="2" customFormat="1" ht="11.4">
      <c r="A1916" s="36"/>
      <c r="B1916" s="37"/>
      <c r="C1916" s="196" t="s">
        <v>2237</v>
      </c>
      <c r="D1916" s="196" t="s">
        <v>238</v>
      </c>
      <c r="E1916" s="197" t="s">
        <v>2238</v>
      </c>
      <c r="F1916" s="198" t="s">
        <v>2239</v>
      </c>
      <c r="G1916" s="199" t="s">
        <v>328</v>
      </c>
      <c r="H1916" s="200">
        <v>1304.4000000000001</v>
      </c>
      <c r="I1916" s="201"/>
      <c r="J1916" s="202">
        <f>ROUND(I1916*H1916,2)</f>
        <v>0</v>
      </c>
      <c r="K1916" s="198" t="s">
        <v>242</v>
      </c>
      <c r="L1916" s="41"/>
      <c r="M1916" s="203" t="s">
        <v>20</v>
      </c>
      <c r="N1916" s="204" t="s">
        <v>47</v>
      </c>
      <c r="O1916" s="66"/>
      <c r="P1916" s="205">
        <f>O1916*H1916</f>
        <v>0</v>
      </c>
      <c r="Q1916" s="205">
        <v>0</v>
      </c>
      <c r="R1916" s="205">
        <f>Q1916*H1916</f>
        <v>0</v>
      </c>
      <c r="S1916" s="205">
        <v>0</v>
      </c>
      <c r="T1916" s="206">
        <f>S1916*H1916</f>
        <v>0</v>
      </c>
      <c r="U1916" s="36"/>
      <c r="V1916" s="36"/>
      <c r="W1916" s="36"/>
      <c r="X1916" s="36"/>
      <c r="Y1916" s="36"/>
      <c r="Z1916" s="36"/>
      <c r="AA1916" s="36"/>
      <c r="AB1916" s="36"/>
      <c r="AC1916" s="36"/>
      <c r="AD1916" s="36"/>
      <c r="AE1916" s="36"/>
      <c r="AR1916" s="207" t="s">
        <v>336</v>
      </c>
      <c r="AT1916" s="207" t="s">
        <v>238</v>
      </c>
      <c r="AU1916" s="207" t="s">
        <v>83</v>
      </c>
      <c r="AY1916" s="19" t="s">
        <v>236</v>
      </c>
      <c r="BE1916" s="208">
        <f>IF(N1916="základní",J1916,0)</f>
        <v>0</v>
      </c>
      <c r="BF1916" s="208">
        <f>IF(N1916="snížená",J1916,0)</f>
        <v>0</v>
      </c>
      <c r="BG1916" s="208">
        <f>IF(N1916="zákl. přenesená",J1916,0)</f>
        <v>0</v>
      </c>
      <c r="BH1916" s="208">
        <f>IF(N1916="sníž. přenesená",J1916,0)</f>
        <v>0</v>
      </c>
      <c r="BI1916" s="208">
        <f>IF(N1916="nulová",J1916,0)</f>
        <v>0</v>
      </c>
      <c r="BJ1916" s="19" t="s">
        <v>22</v>
      </c>
      <c r="BK1916" s="208">
        <f>ROUND(I1916*H1916,2)</f>
        <v>0</v>
      </c>
      <c r="BL1916" s="19" t="s">
        <v>336</v>
      </c>
      <c r="BM1916" s="207" t="s">
        <v>2240</v>
      </c>
    </row>
    <row r="1917" spans="1:65" s="2" customFormat="1" ht="38.4">
      <c r="A1917" s="36"/>
      <c r="B1917" s="37"/>
      <c r="C1917" s="38"/>
      <c r="D1917" s="209" t="s">
        <v>245</v>
      </c>
      <c r="E1917" s="38"/>
      <c r="F1917" s="210" t="s">
        <v>2241</v>
      </c>
      <c r="G1917" s="38"/>
      <c r="H1917" s="38"/>
      <c r="I1917" s="118"/>
      <c r="J1917" s="38"/>
      <c r="K1917" s="38"/>
      <c r="L1917" s="41"/>
      <c r="M1917" s="211"/>
      <c r="N1917" s="212"/>
      <c r="O1917" s="66"/>
      <c r="P1917" s="66"/>
      <c r="Q1917" s="66"/>
      <c r="R1917" s="66"/>
      <c r="S1917" s="66"/>
      <c r="T1917" s="67"/>
      <c r="U1917" s="36"/>
      <c r="V1917" s="36"/>
      <c r="W1917" s="36"/>
      <c r="X1917" s="36"/>
      <c r="Y1917" s="36"/>
      <c r="Z1917" s="36"/>
      <c r="AA1917" s="36"/>
      <c r="AB1917" s="36"/>
      <c r="AC1917" s="36"/>
      <c r="AD1917" s="36"/>
      <c r="AE1917" s="36"/>
      <c r="AT1917" s="19" t="s">
        <v>245</v>
      </c>
      <c r="AU1917" s="19" t="s">
        <v>83</v>
      </c>
    </row>
    <row r="1918" spans="1:65" s="14" customFormat="1" ht="10.199999999999999">
      <c r="B1918" s="223"/>
      <c r="C1918" s="224"/>
      <c r="D1918" s="209" t="s">
        <v>247</v>
      </c>
      <c r="E1918" s="225" t="s">
        <v>20</v>
      </c>
      <c r="F1918" s="226" t="s">
        <v>151</v>
      </c>
      <c r="G1918" s="224"/>
      <c r="H1918" s="227">
        <v>366.5</v>
      </c>
      <c r="I1918" s="228"/>
      <c r="J1918" s="224"/>
      <c r="K1918" s="224"/>
      <c r="L1918" s="229"/>
      <c r="M1918" s="230"/>
      <c r="N1918" s="231"/>
      <c r="O1918" s="231"/>
      <c r="P1918" s="231"/>
      <c r="Q1918" s="231"/>
      <c r="R1918" s="231"/>
      <c r="S1918" s="231"/>
      <c r="T1918" s="232"/>
      <c r="AT1918" s="233" t="s">
        <v>247</v>
      </c>
      <c r="AU1918" s="233" t="s">
        <v>83</v>
      </c>
      <c r="AV1918" s="14" t="s">
        <v>83</v>
      </c>
      <c r="AW1918" s="14" t="s">
        <v>37</v>
      </c>
      <c r="AX1918" s="14" t="s">
        <v>76</v>
      </c>
      <c r="AY1918" s="233" t="s">
        <v>236</v>
      </c>
    </row>
    <row r="1919" spans="1:65" s="14" customFormat="1" ht="10.199999999999999">
      <c r="B1919" s="223"/>
      <c r="C1919" s="224"/>
      <c r="D1919" s="209" t="s">
        <v>247</v>
      </c>
      <c r="E1919" s="225" t="s">
        <v>20</v>
      </c>
      <c r="F1919" s="226" t="s">
        <v>156</v>
      </c>
      <c r="G1919" s="224"/>
      <c r="H1919" s="227">
        <v>140.30000000000001</v>
      </c>
      <c r="I1919" s="228"/>
      <c r="J1919" s="224"/>
      <c r="K1919" s="224"/>
      <c r="L1919" s="229"/>
      <c r="M1919" s="230"/>
      <c r="N1919" s="231"/>
      <c r="O1919" s="231"/>
      <c r="P1919" s="231"/>
      <c r="Q1919" s="231"/>
      <c r="R1919" s="231"/>
      <c r="S1919" s="231"/>
      <c r="T1919" s="232"/>
      <c r="AT1919" s="233" t="s">
        <v>247</v>
      </c>
      <c r="AU1919" s="233" t="s">
        <v>83</v>
      </c>
      <c r="AV1919" s="14" t="s">
        <v>83</v>
      </c>
      <c r="AW1919" s="14" t="s">
        <v>37</v>
      </c>
      <c r="AX1919" s="14" t="s">
        <v>76</v>
      </c>
      <c r="AY1919" s="233" t="s">
        <v>236</v>
      </c>
    </row>
    <row r="1920" spans="1:65" s="14" customFormat="1" ht="10.199999999999999">
      <c r="B1920" s="223"/>
      <c r="C1920" s="224"/>
      <c r="D1920" s="209" t="s">
        <v>247</v>
      </c>
      <c r="E1920" s="225" t="s">
        <v>20</v>
      </c>
      <c r="F1920" s="226" t="s">
        <v>161</v>
      </c>
      <c r="G1920" s="224"/>
      <c r="H1920" s="227">
        <v>7.7</v>
      </c>
      <c r="I1920" s="228"/>
      <c r="J1920" s="224"/>
      <c r="K1920" s="224"/>
      <c r="L1920" s="229"/>
      <c r="M1920" s="230"/>
      <c r="N1920" s="231"/>
      <c r="O1920" s="231"/>
      <c r="P1920" s="231"/>
      <c r="Q1920" s="231"/>
      <c r="R1920" s="231"/>
      <c r="S1920" s="231"/>
      <c r="T1920" s="232"/>
      <c r="AT1920" s="233" t="s">
        <v>247</v>
      </c>
      <c r="AU1920" s="233" t="s">
        <v>83</v>
      </c>
      <c r="AV1920" s="14" t="s">
        <v>83</v>
      </c>
      <c r="AW1920" s="14" t="s">
        <v>37</v>
      </c>
      <c r="AX1920" s="14" t="s">
        <v>76</v>
      </c>
      <c r="AY1920" s="233" t="s">
        <v>236</v>
      </c>
    </row>
    <row r="1921" spans="1:65" s="14" customFormat="1" ht="10.199999999999999">
      <c r="B1921" s="223"/>
      <c r="C1921" s="224"/>
      <c r="D1921" s="209" t="s">
        <v>247</v>
      </c>
      <c r="E1921" s="225" t="s">
        <v>20</v>
      </c>
      <c r="F1921" s="226" t="s">
        <v>163</v>
      </c>
      <c r="G1921" s="224"/>
      <c r="H1921" s="227">
        <v>444.8</v>
      </c>
      <c r="I1921" s="228"/>
      <c r="J1921" s="224"/>
      <c r="K1921" s="224"/>
      <c r="L1921" s="229"/>
      <c r="M1921" s="230"/>
      <c r="N1921" s="231"/>
      <c r="O1921" s="231"/>
      <c r="P1921" s="231"/>
      <c r="Q1921" s="231"/>
      <c r="R1921" s="231"/>
      <c r="S1921" s="231"/>
      <c r="T1921" s="232"/>
      <c r="AT1921" s="233" t="s">
        <v>247</v>
      </c>
      <c r="AU1921" s="233" t="s">
        <v>83</v>
      </c>
      <c r="AV1921" s="14" t="s">
        <v>83</v>
      </c>
      <c r="AW1921" s="14" t="s">
        <v>37</v>
      </c>
      <c r="AX1921" s="14" t="s">
        <v>76</v>
      </c>
      <c r="AY1921" s="233" t="s">
        <v>236</v>
      </c>
    </row>
    <row r="1922" spans="1:65" s="14" customFormat="1" ht="10.199999999999999">
      <c r="B1922" s="223"/>
      <c r="C1922" s="224"/>
      <c r="D1922" s="209" t="s">
        <v>247</v>
      </c>
      <c r="E1922" s="225" t="s">
        <v>20</v>
      </c>
      <c r="F1922" s="226" t="s">
        <v>173</v>
      </c>
      <c r="G1922" s="224"/>
      <c r="H1922" s="227">
        <v>123</v>
      </c>
      <c r="I1922" s="228"/>
      <c r="J1922" s="224"/>
      <c r="K1922" s="224"/>
      <c r="L1922" s="229"/>
      <c r="M1922" s="230"/>
      <c r="N1922" s="231"/>
      <c r="O1922" s="231"/>
      <c r="P1922" s="231"/>
      <c r="Q1922" s="231"/>
      <c r="R1922" s="231"/>
      <c r="S1922" s="231"/>
      <c r="T1922" s="232"/>
      <c r="AT1922" s="233" t="s">
        <v>247</v>
      </c>
      <c r="AU1922" s="233" t="s">
        <v>83</v>
      </c>
      <c r="AV1922" s="14" t="s">
        <v>83</v>
      </c>
      <c r="AW1922" s="14" t="s">
        <v>37</v>
      </c>
      <c r="AX1922" s="14" t="s">
        <v>76</v>
      </c>
      <c r="AY1922" s="233" t="s">
        <v>236</v>
      </c>
    </row>
    <row r="1923" spans="1:65" s="14" customFormat="1" ht="10.199999999999999">
      <c r="B1923" s="223"/>
      <c r="C1923" s="224"/>
      <c r="D1923" s="209" t="s">
        <v>247</v>
      </c>
      <c r="E1923" s="225" t="s">
        <v>20</v>
      </c>
      <c r="F1923" s="226" t="s">
        <v>168</v>
      </c>
      <c r="G1923" s="224"/>
      <c r="H1923" s="227">
        <v>222.1</v>
      </c>
      <c r="I1923" s="228"/>
      <c r="J1923" s="224"/>
      <c r="K1923" s="224"/>
      <c r="L1923" s="229"/>
      <c r="M1923" s="230"/>
      <c r="N1923" s="231"/>
      <c r="O1923" s="231"/>
      <c r="P1923" s="231"/>
      <c r="Q1923" s="231"/>
      <c r="R1923" s="231"/>
      <c r="S1923" s="231"/>
      <c r="T1923" s="232"/>
      <c r="AT1923" s="233" t="s">
        <v>247</v>
      </c>
      <c r="AU1923" s="233" t="s">
        <v>83</v>
      </c>
      <c r="AV1923" s="14" t="s">
        <v>83</v>
      </c>
      <c r="AW1923" s="14" t="s">
        <v>37</v>
      </c>
      <c r="AX1923" s="14" t="s">
        <v>76</v>
      </c>
      <c r="AY1923" s="233" t="s">
        <v>236</v>
      </c>
    </row>
    <row r="1924" spans="1:65" s="16" customFormat="1" ht="10.199999999999999">
      <c r="B1924" s="245"/>
      <c r="C1924" s="246"/>
      <c r="D1924" s="209" t="s">
        <v>247</v>
      </c>
      <c r="E1924" s="247" t="s">
        <v>20</v>
      </c>
      <c r="F1924" s="248" t="s">
        <v>309</v>
      </c>
      <c r="G1924" s="246"/>
      <c r="H1924" s="249">
        <v>1304.3999999999999</v>
      </c>
      <c r="I1924" s="250"/>
      <c r="J1924" s="246"/>
      <c r="K1924" s="246"/>
      <c r="L1924" s="251"/>
      <c r="M1924" s="252"/>
      <c r="N1924" s="253"/>
      <c r="O1924" s="253"/>
      <c r="P1924" s="253"/>
      <c r="Q1924" s="253"/>
      <c r="R1924" s="253"/>
      <c r="S1924" s="253"/>
      <c r="T1924" s="254"/>
      <c r="AT1924" s="255" t="s">
        <v>247</v>
      </c>
      <c r="AU1924" s="255" t="s">
        <v>83</v>
      </c>
      <c r="AV1924" s="16" t="s">
        <v>243</v>
      </c>
      <c r="AW1924" s="16" t="s">
        <v>37</v>
      </c>
      <c r="AX1924" s="16" t="s">
        <v>22</v>
      </c>
      <c r="AY1924" s="255" t="s">
        <v>236</v>
      </c>
    </row>
    <row r="1925" spans="1:65" s="2" customFormat="1" ht="11.4">
      <c r="A1925" s="36"/>
      <c r="B1925" s="37"/>
      <c r="C1925" s="196" t="s">
        <v>2242</v>
      </c>
      <c r="D1925" s="196" t="s">
        <v>238</v>
      </c>
      <c r="E1925" s="197" t="s">
        <v>2243</v>
      </c>
      <c r="F1925" s="198" t="s">
        <v>2244</v>
      </c>
      <c r="G1925" s="199" t="s">
        <v>328</v>
      </c>
      <c r="H1925" s="200">
        <v>1304.4000000000001</v>
      </c>
      <c r="I1925" s="201"/>
      <c r="J1925" s="202">
        <f>ROUND(I1925*H1925,2)</f>
        <v>0</v>
      </c>
      <c r="K1925" s="198" t="s">
        <v>242</v>
      </c>
      <c r="L1925" s="41"/>
      <c r="M1925" s="203" t="s">
        <v>20</v>
      </c>
      <c r="N1925" s="204" t="s">
        <v>47</v>
      </c>
      <c r="O1925" s="66"/>
      <c r="P1925" s="205">
        <f>O1925*H1925</f>
        <v>0</v>
      </c>
      <c r="Q1925" s="205">
        <v>3.15E-5</v>
      </c>
      <c r="R1925" s="205">
        <f>Q1925*H1925</f>
        <v>4.1088600000000003E-2</v>
      </c>
      <c r="S1925" s="205">
        <v>0</v>
      </c>
      <c r="T1925" s="206">
        <f>S1925*H1925</f>
        <v>0</v>
      </c>
      <c r="U1925" s="36"/>
      <c r="V1925" s="36"/>
      <c r="W1925" s="36"/>
      <c r="X1925" s="36"/>
      <c r="Y1925" s="36"/>
      <c r="Z1925" s="36"/>
      <c r="AA1925" s="36"/>
      <c r="AB1925" s="36"/>
      <c r="AC1925" s="36"/>
      <c r="AD1925" s="36"/>
      <c r="AE1925" s="36"/>
      <c r="AR1925" s="207" t="s">
        <v>336</v>
      </c>
      <c r="AT1925" s="207" t="s">
        <v>238</v>
      </c>
      <c r="AU1925" s="207" t="s">
        <v>83</v>
      </c>
      <c r="AY1925" s="19" t="s">
        <v>236</v>
      </c>
      <c r="BE1925" s="208">
        <f>IF(N1925="základní",J1925,0)</f>
        <v>0</v>
      </c>
      <c r="BF1925" s="208">
        <f>IF(N1925="snížená",J1925,0)</f>
        <v>0</v>
      </c>
      <c r="BG1925" s="208">
        <f>IF(N1925="zákl. přenesená",J1925,0)</f>
        <v>0</v>
      </c>
      <c r="BH1925" s="208">
        <f>IF(N1925="sníž. přenesená",J1925,0)</f>
        <v>0</v>
      </c>
      <c r="BI1925" s="208">
        <f>IF(N1925="nulová",J1925,0)</f>
        <v>0</v>
      </c>
      <c r="BJ1925" s="19" t="s">
        <v>22</v>
      </c>
      <c r="BK1925" s="208">
        <f>ROUND(I1925*H1925,2)</f>
        <v>0</v>
      </c>
      <c r="BL1925" s="19" t="s">
        <v>336</v>
      </c>
      <c r="BM1925" s="207" t="s">
        <v>2245</v>
      </c>
    </row>
    <row r="1926" spans="1:65" s="2" customFormat="1" ht="38.4">
      <c r="A1926" s="36"/>
      <c r="B1926" s="37"/>
      <c r="C1926" s="38"/>
      <c r="D1926" s="209" t="s">
        <v>245</v>
      </c>
      <c r="E1926" s="38"/>
      <c r="F1926" s="210" t="s">
        <v>2241</v>
      </c>
      <c r="G1926" s="38"/>
      <c r="H1926" s="38"/>
      <c r="I1926" s="118"/>
      <c r="J1926" s="38"/>
      <c r="K1926" s="38"/>
      <c r="L1926" s="41"/>
      <c r="M1926" s="211"/>
      <c r="N1926" s="212"/>
      <c r="O1926" s="66"/>
      <c r="P1926" s="66"/>
      <c r="Q1926" s="66"/>
      <c r="R1926" s="66"/>
      <c r="S1926" s="66"/>
      <c r="T1926" s="67"/>
      <c r="U1926" s="36"/>
      <c r="V1926" s="36"/>
      <c r="W1926" s="36"/>
      <c r="X1926" s="36"/>
      <c r="Y1926" s="36"/>
      <c r="Z1926" s="36"/>
      <c r="AA1926" s="36"/>
      <c r="AB1926" s="36"/>
      <c r="AC1926" s="36"/>
      <c r="AD1926" s="36"/>
      <c r="AE1926" s="36"/>
      <c r="AT1926" s="19" t="s">
        <v>245</v>
      </c>
      <c r="AU1926" s="19" t="s">
        <v>83</v>
      </c>
    </row>
    <row r="1927" spans="1:65" s="2" customFormat="1" ht="11.4">
      <c r="A1927" s="36"/>
      <c r="B1927" s="37"/>
      <c r="C1927" s="196" t="s">
        <v>2246</v>
      </c>
      <c r="D1927" s="196" t="s">
        <v>238</v>
      </c>
      <c r="E1927" s="197" t="s">
        <v>2247</v>
      </c>
      <c r="F1927" s="198" t="s">
        <v>2248</v>
      </c>
      <c r="G1927" s="199" t="s">
        <v>328</v>
      </c>
      <c r="H1927" s="200">
        <v>1014.5</v>
      </c>
      <c r="I1927" s="201"/>
      <c r="J1927" s="202">
        <f>ROUND(I1927*H1927,2)</f>
        <v>0</v>
      </c>
      <c r="K1927" s="198" t="s">
        <v>242</v>
      </c>
      <c r="L1927" s="41"/>
      <c r="M1927" s="203" t="s">
        <v>20</v>
      </c>
      <c r="N1927" s="204" t="s">
        <v>47</v>
      </c>
      <c r="O1927" s="66"/>
      <c r="P1927" s="205">
        <f>O1927*H1927</f>
        <v>0</v>
      </c>
      <c r="Q1927" s="205">
        <v>0</v>
      </c>
      <c r="R1927" s="205">
        <f>Q1927*H1927</f>
        <v>0</v>
      </c>
      <c r="S1927" s="205">
        <v>0</v>
      </c>
      <c r="T1927" s="206">
        <f>S1927*H1927</f>
        <v>0</v>
      </c>
      <c r="U1927" s="36"/>
      <c r="V1927" s="36"/>
      <c r="W1927" s="36"/>
      <c r="X1927" s="36"/>
      <c r="Y1927" s="36"/>
      <c r="Z1927" s="36"/>
      <c r="AA1927" s="36"/>
      <c r="AB1927" s="36"/>
      <c r="AC1927" s="36"/>
      <c r="AD1927" s="36"/>
      <c r="AE1927" s="36"/>
      <c r="AR1927" s="207" t="s">
        <v>336</v>
      </c>
      <c r="AT1927" s="207" t="s">
        <v>238</v>
      </c>
      <c r="AU1927" s="207" t="s">
        <v>83</v>
      </c>
      <c r="AY1927" s="19" t="s">
        <v>236</v>
      </c>
      <c r="BE1927" s="208">
        <f>IF(N1927="základní",J1927,0)</f>
        <v>0</v>
      </c>
      <c r="BF1927" s="208">
        <f>IF(N1927="snížená",J1927,0)</f>
        <v>0</v>
      </c>
      <c r="BG1927" s="208">
        <f>IF(N1927="zákl. přenesená",J1927,0)</f>
        <v>0</v>
      </c>
      <c r="BH1927" s="208">
        <f>IF(N1927="sníž. přenesená",J1927,0)</f>
        <v>0</v>
      </c>
      <c r="BI1927" s="208">
        <f>IF(N1927="nulová",J1927,0)</f>
        <v>0</v>
      </c>
      <c r="BJ1927" s="19" t="s">
        <v>22</v>
      </c>
      <c r="BK1927" s="208">
        <f>ROUND(I1927*H1927,2)</f>
        <v>0</v>
      </c>
      <c r="BL1927" s="19" t="s">
        <v>336</v>
      </c>
      <c r="BM1927" s="207" t="s">
        <v>2249</v>
      </c>
    </row>
    <row r="1928" spans="1:65" s="14" customFormat="1" ht="10.199999999999999">
      <c r="B1928" s="223"/>
      <c r="C1928" s="224"/>
      <c r="D1928" s="209" t="s">
        <v>247</v>
      </c>
      <c r="E1928" s="225" t="s">
        <v>20</v>
      </c>
      <c r="F1928" s="226" t="s">
        <v>2250</v>
      </c>
      <c r="G1928" s="224"/>
      <c r="H1928" s="227">
        <v>641</v>
      </c>
      <c r="I1928" s="228"/>
      <c r="J1928" s="224"/>
      <c r="K1928" s="224"/>
      <c r="L1928" s="229"/>
      <c r="M1928" s="230"/>
      <c r="N1928" s="231"/>
      <c r="O1928" s="231"/>
      <c r="P1928" s="231"/>
      <c r="Q1928" s="231"/>
      <c r="R1928" s="231"/>
      <c r="S1928" s="231"/>
      <c r="T1928" s="232"/>
      <c r="AT1928" s="233" t="s">
        <v>247</v>
      </c>
      <c r="AU1928" s="233" t="s">
        <v>83</v>
      </c>
      <c r="AV1928" s="14" t="s">
        <v>83</v>
      </c>
      <c r="AW1928" s="14" t="s">
        <v>37</v>
      </c>
      <c r="AX1928" s="14" t="s">
        <v>76</v>
      </c>
      <c r="AY1928" s="233" t="s">
        <v>236</v>
      </c>
    </row>
    <row r="1929" spans="1:65" s="14" customFormat="1" ht="10.199999999999999">
      <c r="B1929" s="223"/>
      <c r="C1929" s="224"/>
      <c r="D1929" s="209" t="s">
        <v>247</v>
      </c>
      <c r="E1929" s="225" t="s">
        <v>20</v>
      </c>
      <c r="F1929" s="226" t="s">
        <v>2251</v>
      </c>
      <c r="G1929" s="224"/>
      <c r="H1929" s="227">
        <v>373.5</v>
      </c>
      <c r="I1929" s="228"/>
      <c r="J1929" s="224"/>
      <c r="K1929" s="224"/>
      <c r="L1929" s="229"/>
      <c r="M1929" s="230"/>
      <c r="N1929" s="231"/>
      <c r="O1929" s="231"/>
      <c r="P1929" s="231"/>
      <c r="Q1929" s="231"/>
      <c r="R1929" s="231"/>
      <c r="S1929" s="231"/>
      <c r="T1929" s="232"/>
      <c r="AT1929" s="233" t="s">
        <v>247</v>
      </c>
      <c r="AU1929" s="233" t="s">
        <v>83</v>
      </c>
      <c r="AV1929" s="14" t="s">
        <v>83</v>
      </c>
      <c r="AW1929" s="14" t="s">
        <v>37</v>
      </c>
      <c r="AX1929" s="14" t="s">
        <v>76</v>
      </c>
      <c r="AY1929" s="233" t="s">
        <v>236</v>
      </c>
    </row>
    <row r="1930" spans="1:65" s="16" customFormat="1" ht="10.199999999999999">
      <c r="B1930" s="245"/>
      <c r="C1930" s="246"/>
      <c r="D1930" s="209" t="s">
        <v>247</v>
      </c>
      <c r="E1930" s="247" t="s">
        <v>20</v>
      </c>
      <c r="F1930" s="248" t="s">
        <v>309</v>
      </c>
      <c r="G1930" s="246"/>
      <c r="H1930" s="249">
        <v>1014.5</v>
      </c>
      <c r="I1930" s="250"/>
      <c r="J1930" s="246"/>
      <c r="K1930" s="246"/>
      <c r="L1930" s="251"/>
      <c r="M1930" s="252"/>
      <c r="N1930" s="253"/>
      <c r="O1930" s="253"/>
      <c r="P1930" s="253"/>
      <c r="Q1930" s="253"/>
      <c r="R1930" s="253"/>
      <c r="S1930" s="253"/>
      <c r="T1930" s="254"/>
      <c r="AT1930" s="255" t="s">
        <v>247</v>
      </c>
      <c r="AU1930" s="255" t="s">
        <v>83</v>
      </c>
      <c r="AV1930" s="16" t="s">
        <v>243</v>
      </c>
      <c r="AW1930" s="16" t="s">
        <v>37</v>
      </c>
      <c r="AX1930" s="16" t="s">
        <v>22</v>
      </c>
      <c r="AY1930" s="255" t="s">
        <v>236</v>
      </c>
    </row>
    <row r="1931" spans="1:65" s="2" customFormat="1" ht="22.8">
      <c r="A1931" s="36"/>
      <c r="B1931" s="37"/>
      <c r="C1931" s="196" t="s">
        <v>2252</v>
      </c>
      <c r="D1931" s="196" t="s">
        <v>238</v>
      </c>
      <c r="E1931" s="197" t="s">
        <v>2253</v>
      </c>
      <c r="F1931" s="198" t="s">
        <v>2254</v>
      </c>
      <c r="G1931" s="199" t="s">
        <v>266</v>
      </c>
      <c r="H1931" s="200">
        <v>11.082000000000001</v>
      </c>
      <c r="I1931" s="201"/>
      <c r="J1931" s="202">
        <f>ROUND(I1931*H1931,2)</f>
        <v>0</v>
      </c>
      <c r="K1931" s="198" t="s">
        <v>242</v>
      </c>
      <c r="L1931" s="41"/>
      <c r="M1931" s="203" t="s">
        <v>20</v>
      </c>
      <c r="N1931" s="204" t="s">
        <v>47</v>
      </c>
      <c r="O1931" s="66"/>
      <c r="P1931" s="205">
        <f>O1931*H1931</f>
        <v>0</v>
      </c>
      <c r="Q1931" s="205">
        <v>0</v>
      </c>
      <c r="R1931" s="205">
        <f>Q1931*H1931</f>
        <v>0</v>
      </c>
      <c r="S1931" s="205">
        <v>0</v>
      </c>
      <c r="T1931" s="206">
        <f>S1931*H1931</f>
        <v>0</v>
      </c>
      <c r="U1931" s="36"/>
      <c r="V1931" s="36"/>
      <c r="W1931" s="36"/>
      <c r="X1931" s="36"/>
      <c r="Y1931" s="36"/>
      <c r="Z1931" s="36"/>
      <c r="AA1931" s="36"/>
      <c r="AB1931" s="36"/>
      <c r="AC1931" s="36"/>
      <c r="AD1931" s="36"/>
      <c r="AE1931" s="36"/>
      <c r="AR1931" s="207" t="s">
        <v>336</v>
      </c>
      <c r="AT1931" s="207" t="s">
        <v>238</v>
      </c>
      <c r="AU1931" s="207" t="s">
        <v>83</v>
      </c>
      <c r="AY1931" s="19" t="s">
        <v>236</v>
      </c>
      <c r="BE1931" s="208">
        <f>IF(N1931="základní",J1931,0)</f>
        <v>0</v>
      </c>
      <c r="BF1931" s="208">
        <f>IF(N1931="snížená",J1931,0)</f>
        <v>0</v>
      </c>
      <c r="BG1931" s="208">
        <f>IF(N1931="zákl. přenesená",J1931,0)</f>
        <v>0</v>
      </c>
      <c r="BH1931" s="208">
        <f>IF(N1931="sníž. přenesená",J1931,0)</f>
        <v>0</v>
      </c>
      <c r="BI1931" s="208">
        <f>IF(N1931="nulová",J1931,0)</f>
        <v>0</v>
      </c>
      <c r="BJ1931" s="19" t="s">
        <v>22</v>
      </c>
      <c r="BK1931" s="208">
        <f>ROUND(I1931*H1931,2)</f>
        <v>0</v>
      </c>
      <c r="BL1931" s="19" t="s">
        <v>336</v>
      </c>
      <c r="BM1931" s="207" t="s">
        <v>2255</v>
      </c>
    </row>
    <row r="1932" spans="1:65" s="2" customFormat="1" ht="96">
      <c r="A1932" s="36"/>
      <c r="B1932" s="37"/>
      <c r="C1932" s="38"/>
      <c r="D1932" s="209" t="s">
        <v>245</v>
      </c>
      <c r="E1932" s="38"/>
      <c r="F1932" s="210" t="s">
        <v>1742</v>
      </c>
      <c r="G1932" s="38"/>
      <c r="H1932" s="38"/>
      <c r="I1932" s="118"/>
      <c r="J1932" s="38"/>
      <c r="K1932" s="38"/>
      <c r="L1932" s="41"/>
      <c r="M1932" s="211"/>
      <c r="N1932" s="212"/>
      <c r="O1932" s="66"/>
      <c r="P1932" s="66"/>
      <c r="Q1932" s="66"/>
      <c r="R1932" s="66"/>
      <c r="S1932" s="66"/>
      <c r="T1932" s="67"/>
      <c r="U1932" s="36"/>
      <c r="V1932" s="36"/>
      <c r="W1932" s="36"/>
      <c r="X1932" s="36"/>
      <c r="Y1932" s="36"/>
      <c r="Z1932" s="36"/>
      <c r="AA1932" s="36"/>
      <c r="AB1932" s="36"/>
      <c r="AC1932" s="36"/>
      <c r="AD1932" s="36"/>
      <c r="AE1932" s="36"/>
      <c r="AT1932" s="19" t="s">
        <v>245</v>
      </c>
      <c r="AU1932" s="19" t="s">
        <v>83</v>
      </c>
    </row>
    <row r="1933" spans="1:65" s="12" customFormat="1" ht="13.2">
      <c r="B1933" s="180"/>
      <c r="C1933" s="181"/>
      <c r="D1933" s="182" t="s">
        <v>75</v>
      </c>
      <c r="E1933" s="194" t="s">
        <v>2256</v>
      </c>
      <c r="F1933" s="194" t="s">
        <v>2257</v>
      </c>
      <c r="G1933" s="181"/>
      <c r="H1933" s="181"/>
      <c r="I1933" s="184"/>
      <c r="J1933" s="195">
        <f>BK1933</f>
        <v>0</v>
      </c>
      <c r="K1933" s="181"/>
      <c r="L1933" s="186"/>
      <c r="M1933" s="187"/>
      <c r="N1933" s="188"/>
      <c r="O1933" s="188"/>
      <c r="P1933" s="189">
        <f>SUM(P1934:P2069)</f>
        <v>0</v>
      </c>
      <c r="Q1933" s="188"/>
      <c r="R1933" s="189">
        <f>SUM(R1934:R2069)</f>
        <v>16.564909099999998</v>
      </c>
      <c r="S1933" s="188"/>
      <c r="T1933" s="190">
        <f>SUM(T1934:T2069)</f>
        <v>36.601976000000001</v>
      </c>
      <c r="AR1933" s="191" t="s">
        <v>83</v>
      </c>
      <c r="AT1933" s="192" t="s">
        <v>75</v>
      </c>
      <c r="AU1933" s="192" t="s">
        <v>22</v>
      </c>
      <c r="AY1933" s="191" t="s">
        <v>236</v>
      </c>
      <c r="BK1933" s="193">
        <f>SUM(BK1934:BK2069)</f>
        <v>0</v>
      </c>
    </row>
    <row r="1934" spans="1:65" s="2" customFormat="1" ht="11.4">
      <c r="A1934" s="36"/>
      <c r="B1934" s="37"/>
      <c r="C1934" s="196" t="s">
        <v>2258</v>
      </c>
      <c r="D1934" s="196" t="s">
        <v>238</v>
      </c>
      <c r="E1934" s="197" t="s">
        <v>2259</v>
      </c>
      <c r="F1934" s="198" t="s">
        <v>2260</v>
      </c>
      <c r="G1934" s="199" t="s">
        <v>328</v>
      </c>
      <c r="H1934" s="200">
        <v>449.10399999999998</v>
      </c>
      <c r="I1934" s="201"/>
      <c r="J1934" s="202">
        <f>ROUND(I1934*H1934,2)</f>
        <v>0</v>
      </c>
      <c r="K1934" s="198" t="s">
        <v>242</v>
      </c>
      <c r="L1934" s="41"/>
      <c r="M1934" s="203" t="s">
        <v>20</v>
      </c>
      <c r="N1934" s="204" t="s">
        <v>47</v>
      </c>
      <c r="O1934" s="66"/>
      <c r="P1934" s="205">
        <f>O1934*H1934</f>
        <v>0</v>
      </c>
      <c r="Q1934" s="205">
        <v>0</v>
      </c>
      <c r="R1934" s="205">
        <f>Q1934*H1934</f>
        <v>0</v>
      </c>
      <c r="S1934" s="205">
        <v>8.1500000000000003E-2</v>
      </c>
      <c r="T1934" s="206">
        <f>S1934*H1934</f>
        <v>36.601976000000001</v>
      </c>
      <c r="U1934" s="36"/>
      <c r="V1934" s="36"/>
      <c r="W1934" s="36"/>
      <c r="X1934" s="36"/>
      <c r="Y1934" s="36"/>
      <c r="Z1934" s="36"/>
      <c r="AA1934" s="36"/>
      <c r="AB1934" s="36"/>
      <c r="AC1934" s="36"/>
      <c r="AD1934" s="36"/>
      <c r="AE1934" s="36"/>
      <c r="AR1934" s="207" t="s">
        <v>336</v>
      </c>
      <c r="AT1934" s="207" t="s">
        <v>238</v>
      </c>
      <c r="AU1934" s="207" t="s">
        <v>83</v>
      </c>
      <c r="AY1934" s="19" t="s">
        <v>236</v>
      </c>
      <c r="BE1934" s="208">
        <f>IF(N1934="základní",J1934,0)</f>
        <v>0</v>
      </c>
      <c r="BF1934" s="208">
        <f>IF(N1934="snížená",J1934,0)</f>
        <v>0</v>
      </c>
      <c r="BG1934" s="208">
        <f>IF(N1934="zákl. přenesená",J1934,0)</f>
        <v>0</v>
      </c>
      <c r="BH1934" s="208">
        <f>IF(N1934="sníž. přenesená",J1934,0)</f>
        <v>0</v>
      </c>
      <c r="BI1934" s="208">
        <f>IF(N1934="nulová",J1934,0)</f>
        <v>0</v>
      </c>
      <c r="BJ1934" s="19" t="s">
        <v>22</v>
      </c>
      <c r="BK1934" s="208">
        <f>ROUND(I1934*H1934,2)</f>
        <v>0</v>
      </c>
      <c r="BL1934" s="19" t="s">
        <v>336</v>
      </c>
      <c r="BM1934" s="207" t="s">
        <v>2261</v>
      </c>
    </row>
    <row r="1935" spans="1:65" s="13" customFormat="1" ht="10.199999999999999">
      <c r="B1935" s="213"/>
      <c r="C1935" s="214"/>
      <c r="D1935" s="209" t="s">
        <v>247</v>
      </c>
      <c r="E1935" s="215" t="s">
        <v>20</v>
      </c>
      <c r="F1935" s="216" t="s">
        <v>304</v>
      </c>
      <c r="G1935" s="214"/>
      <c r="H1935" s="215" t="s">
        <v>20</v>
      </c>
      <c r="I1935" s="217"/>
      <c r="J1935" s="214"/>
      <c r="K1935" s="214"/>
      <c r="L1935" s="218"/>
      <c r="M1935" s="219"/>
      <c r="N1935" s="220"/>
      <c r="O1935" s="220"/>
      <c r="P1935" s="220"/>
      <c r="Q1935" s="220"/>
      <c r="R1935" s="220"/>
      <c r="S1935" s="220"/>
      <c r="T1935" s="221"/>
      <c r="AT1935" s="222" t="s">
        <v>247</v>
      </c>
      <c r="AU1935" s="222" t="s">
        <v>83</v>
      </c>
      <c r="AV1935" s="13" t="s">
        <v>22</v>
      </c>
      <c r="AW1935" s="13" t="s">
        <v>37</v>
      </c>
      <c r="AX1935" s="13" t="s">
        <v>76</v>
      </c>
      <c r="AY1935" s="222" t="s">
        <v>236</v>
      </c>
    </row>
    <row r="1936" spans="1:65" s="13" customFormat="1" ht="10.199999999999999">
      <c r="B1936" s="213"/>
      <c r="C1936" s="214"/>
      <c r="D1936" s="209" t="s">
        <v>247</v>
      </c>
      <c r="E1936" s="215" t="s">
        <v>20</v>
      </c>
      <c r="F1936" s="216" t="s">
        <v>937</v>
      </c>
      <c r="G1936" s="214"/>
      <c r="H1936" s="215" t="s">
        <v>20</v>
      </c>
      <c r="I1936" s="217"/>
      <c r="J1936" s="214"/>
      <c r="K1936" s="214"/>
      <c r="L1936" s="218"/>
      <c r="M1936" s="219"/>
      <c r="N1936" s="220"/>
      <c r="O1936" s="220"/>
      <c r="P1936" s="220"/>
      <c r="Q1936" s="220"/>
      <c r="R1936" s="220"/>
      <c r="S1936" s="220"/>
      <c r="T1936" s="221"/>
      <c r="AT1936" s="222" t="s">
        <v>247</v>
      </c>
      <c r="AU1936" s="222" t="s">
        <v>83</v>
      </c>
      <c r="AV1936" s="13" t="s">
        <v>22</v>
      </c>
      <c r="AW1936" s="13" t="s">
        <v>37</v>
      </c>
      <c r="AX1936" s="13" t="s">
        <v>76</v>
      </c>
      <c r="AY1936" s="222" t="s">
        <v>236</v>
      </c>
    </row>
    <row r="1937" spans="2:51" s="14" customFormat="1" ht="10.199999999999999">
      <c r="B1937" s="223"/>
      <c r="C1937" s="224"/>
      <c r="D1937" s="209" t="s">
        <v>247</v>
      </c>
      <c r="E1937" s="225" t="s">
        <v>20</v>
      </c>
      <c r="F1937" s="226" t="s">
        <v>2262</v>
      </c>
      <c r="G1937" s="224"/>
      <c r="H1937" s="227">
        <v>12.8</v>
      </c>
      <c r="I1937" s="228"/>
      <c r="J1937" s="224"/>
      <c r="K1937" s="224"/>
      <c r="L1937" s="229"/>
      <c r="M1937" s="230"/>
      <c r="N1937" s="231"/>
      <c r="O1937" s="231"/>
      <c r="P1937" s="231"/>
      <c r="Q1937" s="231"/>
      <c r="R1937" s="231"/>
      <c r="S1937" s="231"/>
      <c r="T1937" s="232"/>
      <c r="AT1937" s="233" t="s">
        <v>247</v>
      </c>
      <c r="AU1937" s="233" t="s">
        <v>83</v>
      </c>
      <c r="AV1937" s="14" t="s">
        <v>83</v>
      </c>
      <c r="AW1937" s="14" t="s">
        <v>37</v>
      </c>
      <c r="AX1937" s="14" t="s">
        <v>76</v>
      </c>
      <c r="AY1937" s="233" t="s">
        <v>236</v>
      </c>
    </row>
    <row r="1938" spans="2:51" s="14" customFormat="1" ht="10.199999999999999">
      <c r="B1938" s="223"/>
      <c r="C1938" s="224"/>
      <c r="D1938" s="209" t="s">
        <v>247</v>
      </c>
      <c r="E1938" s="225" t="s">
        <v>20</v>
      </c>
      <c r="F1938" s="226" t="s">
        <v>2263</v>
      </c>
      <c r="G1938" s="224"/>
      <c r="H1938" s="227">
        <v>10</v>
      </c>
      <c r="I1938" s="228"/>
      <c r="J1938" s="224"/>
      <c r="K1938" s="224"/>
      <c r="L1938" s="229"/>
      <c r="M1938" s="230"/>
      <c r="N1938" s="231"/>
      <c r="O1938" s="231"/>
      <c r="P1938" s="231"/>
      <c r="Q1938" s="231"/>
      <c r="R1938" s="231"/>
      <c r="S1938" s="231"/>
      <c r="T1938" s="232"/>
      <c r="AT1938" s="233" t="s">
        <v>247</v>
      </c>
      <c r="AU1938" s="233" t="s">
        <v>83</v>
      </c>
      <c r="AV1938" s="14" t="s">
        <v>83</v>
      </c>
      <c r="AW1938" s="14" t="s">
        <v>37</v>
      </c>
      <c r="AX1938" s="14" t="s">
        <v>76</v>
      </c>
      <c r="AY1938" s="233" t="s">
        <v>236</v>
      </c>
    </row>
    <row r="1939" spans="2:51" s="14" customFormat="1" ht="10.199999999999999">
      <c r="B1939" s="223"/>
      <c r="C1939" s="224"/>
      <c r="D1939" s="209" t="s">
        <v>247</v>
      </c>
      <c r="E1939" s="225" t="s">
        <v>20</v>
      </c>
      <c r="F1939" s="226" t="s">
        <v>2264</v>
      </c>
      <c r="G1939" s="224"/>
      <c r="H1939" s="227">
        <v>-3.5459999999999998</v>
      </c>
      <c r="I1939" s="228"/>
      <c r="J1939" s="224"/>
      <c r="K1939" s="224"/>
      <c r="L1939" s="229"/>
      <c r="M1939" s="230"/>
      <c r="N1939" s="231"/>
      <c r="O1939" s="231"/>
      <c r="P1939" s="231"/>
      <c r="Q1939" s="231"/>
      <c r="R1939" s="231"/>
      <c r="S1939" s="231"/>
      <c r="T1939" s="232"/>
      <c r="AT1939" s="233" t="s">
        <v>247</v>
      </c>
      <c r="AU1939" s="233" t="s">
        <v>83</v>
      </c>
      <c r="AV1939" s="14" t="s">
        <v>83</v>
      </c>
      <c r="AW1939" s="14" t="s">
        <v>37</v>
      </c>
      <c r="AX1939" s="14" t="s">
        <v>76</v>
      </c>
      <c r="AY1939" s="233" t="s">
        <v>236</v>
      </c>
    </row>
    <row r="1940" spans="2:51" s="14" customFormat="1" ht="10.199999999999999">
      <c r="B1940" s="223"/>
      <c r="C1940" s="224"/>
      <c r="D1940" s="209" t="s">
        <v>247</v>
      </c>
      <c r="E1940" s="225" t="s">
        <v>20</v>
      </c>
      <c r="F1940" s="226" t="s">
        <v>2265</v>
      </c>
      <c r="G1940" s="224"/>
      <c r="H1940" s="227">
        <v>18</v>
      </c>
      <c r="I1940" s="228"/>
      <c r="J1940" s="224"/>
      <c r="K1940" s="224"/>
      <c r="L1940" s="229"/>
      <c r="M1940" s="230"/>
      <c r="N1940" s="231"/>
      <c r="O1940" s="231"/>
      <c r="P1940" s="231"/>
      <c r="Q1940" s="231"/>
      <c r="R1940" s="231"/>
      <c r="S1940" s="231"/>
      <c r="T1940" s="232"/>
      <c r="AT1940" s="233" t="s">
        <v>247</v>
      </c>
      <c r="AU1940" s="233" t="s">
        <v>83</v>
      </c>
      <c r="AV1940" s="14" t="s">
        <v>83</v>
      </c>
      <c r="AW1940" s="14" t="s">
        <v>37</v>
      </c>
      <c r="AX1940" s="14" t="s">
        <v>76</v>
      </c>
      <c r="AY1940" s="233" t="s">
        <v>236</v>
      </c>
    </row>
    <row r="1941" spans="2:51" s="14" customFormat="1" ht="10.199999999999999">
      <c r="B1941" s="223"/>
      <c r="C1941" s="224"/>
      <c r="D1941" s="209" t="s">
        <v>247</v>
      </c>
      <c r="E1941" s="225" t="s">
        <v>20</v>
      </c>
      <c r="F1941" s="226" t="s">
        <v>2266</v>
      </c>
      <c r="G1941" s="224"/>
      <c r="H1941" s="227">
        <v>5.6</v>
      </c>
      <c r="I1941" s="228"/>
      <c r="J1941" s="224"/>
      <c r="K1941" s="224"/>
      <c r="L1941" s="229"/>
      <c r="M1941" s="230"/>
      <c r="N1941" s="231"/>
      <c r="O1941" s="231"/>
      <c r="P1941" s="231"/>
      <c r="Q1941" s="231"/>
      <c r="R1941" s="231"/>
      <c r="S1941" s="231"/>
      <c r="T1941" s="232"/>
      <c r="AT1941" s="233" t="s">
        <v>247</v>
      </c>
      <c r="AU1941" s="233" t="s">
        <v>83</v>
      </c>
      <c r="AV1941" s="14" t="s">
        <v>83</v>
      </c>
      <c r="AW1941" s="14" t="s">
        <v>37</v>
      </c>
      <c r="AX1941" s="14" t="s">
        <v>76</v>
      </c>
      <c r="AY1941" s="233" t="s">
        <v>236</v>
      </c>
    </row>
    <row r="1942" spans="2:51" s="14" customFormat="1" ht="10.199999999999999">
      <c r="B1942" s="223"/>
      <c r="C1942" s="224"/>
      <c r="D1942" s="209" t="s">
        <v>247</v>
      </c>
      <c r="E1942" s="225" t="s">
        <v>20</v>
      </c>
      <c r="F1942" s="226" t="s">
        <v>2267</v>
      </c>
      <c r="G1942" s="224"/>
      <c r="H1942" s="227">
        <v>30.338000000000001</v>
      </c>
      <c r="I1942" s="228"/>
      <c r="J1942" s="224"/>
      <c r="K1942" s="224"/>
      <c r="L1942" s="229"/>
      <c r="M1942" s="230"/>
      <c r="N1942" s="231"/>
      <c r="O1942" s="231"/>
      <c r="P1942" s="231"/>
      <c r="Q1942" s="231"/>
      <c r="R1942" s="231"/>
      <c r="S1942" s="231"/>
      <c r="T1942" s="232"/>
      <c r="AT1942" s="233" t="s">
        <v>247</v>
      </c>
      <c r="AU1942" s="233" t="s">
        <v>83</v>
      </c>
      <c r="AV1942" s="14" t="s">
        <v>83</v>
      </c>
      <c r="AW1942" s="14" t="s">
        <v>37</v>
      </c>
      <c r="AX1942" s="14" t="s">
        <v>76</v>
      </c>
      <c r="AY1942" s="233" t="s">
        <v>236</v>
      </c>
    </row>
    <row r="1943" spans="2:51" s="14" customFormat="1" ht="10.199999999999999">
      <c r="B1943" s="223"/>
      <c r="C1943" s="224"/>
      <c r="D1943" s="209" t="s">
        <v>247</v>
      </c>
      <c r="E1943" s="225" t="s">
        <v>20</v>
      </c>
      <c r="F1943" s="226" t="s">
        <v>675</v>
      </c>
      <c r="G1943" s="224"/>
      <c r="H1943" s="227">
        <v>-1.5760000000000001</v>
      </c>
      <c r="I1943" s="228"/>
      <c r="J1943" s="224"/>
      <c r="K1943" s="224"/>
      <c r="L1943" s="229"/>
      <c r="M1943" s="230"/>
      <c r="N1943" s="231"/>
      <c r="O1943" s="231"/>
      <c r="P1943" s="231"/>
      <c r="Q1943" s="231"/>
      <c r="R1943" s="231"/>
      <c r="S1943" s="231"/>
      <c r="T1943" s="232"/>
      <c r="AT1943" s="233" t="s">
        <v>247</v>
      </c>
      <c r="AU1943" s="233" t="s">
        <v>83</v>
      </c>
      <c r="AV1943" s="14" t="s">
        <v>83</v>
      </c>
      <c r="AW1943" s="14" t="s">
        <v>37</v>
      </c>
      <c r="AX1943" s="14" t="s">
        <v>76</v>
      </c>
      <c r="AY1943" s="233" t="s">
        <v>236</v>
      </c>
    </row>
    <row r="1944" spans="2:51" s="14" customFormat="1" ht="10.199999999999999">
      <c r="B1944" s="223"/>
      <c r="C1944" s="224"/>
      <c r="D1944" s="209" t="s">
        <v>247</v>
      </c>
      <c r="E1944" s="225" t="s">
        <v>20</v>
      </c>
      <c r="F1944" s="226" t="s">
        <v>2268</v>
      </c>
      <c r="G1944" s="224"/>
      <c r="H1944" s="227">
        <v>6</v>
      </c>
      <c r="I1944" s="228"/>
      <c r="J1944" s="224"/>
      <c r="K1944" s="224"/>
      <c r="L1944" s="229"/>
      <c r="M1944" s="230"/>
      <c r="N1944" s="231"/>
      <c r="O1944" s="231"/>
      <c r="P1944" s="231"/>
      <c r="Q1944" s="231"/>
      <c r="R1944" s="231"/>
      <c r="S1944" s="231"/>
      <c r="T1944" s="232"/>
      <c r="AT1944" s="233" t="s">
        <v>247</v>
      </c>
      <c r="AU1944" s="233" t="s">
        <v>83</v>
      </c>
      <c r="AV1944" s="14" t="s">
        <v>83</v>
      </c>
      <c r="AW1944" s="14" t="s">
        <v>37</v>
      </c>
      <c r="AX1944" s="14" t="s">
        <v>76</v>
      </c>
      <c r="AY1944" s="233" t="s">
        <v>236</v>
      </c>
    </row>
    <row r="1945" spans="2:51" s="14" customFormat="1" ht="10.199999999999999">
      <c r="B1945" s="223"/>
      <c r="C1945" s="224"/>
      <c r="D1945" s="209" t="s">
        <v>247</v>
      </c>
      <c r="E1945" s="225" t="s">
        <v>20</v>
      </c>
      <c r="F1945" s="226" t="s">
        <v>2269</v>
      </c>
      <c r="G1945" s="224"/>
      <c r="H1945" s="227">
        <v>10.23</v>
      </c>
      <c r="I1945" s="228"/>
      <c r="J1945" s="224"/>
      <c r="K1945" s="224"/>
      <c r="L1945" s="229"/>
      <c r="M1945" s="230"/>
      <c r="N1945" s="231"/>
      <c r="O1945" s="231"/>
      <c r="P1945" s="231"/>
      <c r="Q1945" s="231"/>
      <c r="R1945" s="231"/>
      <c r="S1945" s="231"/>
      <c r="T1945" s="232"/>
      <c r="AT1945" s="233" t="s">
        <v>247</v>
      </c>
      <c r="AU1945" s="233" t="s">
        <v>83</v>
      </c>
      <c r="AV1945" s="14" t="s">
        <v>83</v>
      </c>
      <c r="AW1945" s="14" t="s">
        <v>37</v>
      </c>
      <c r="AX1945" s="14" t="s">
        <v>76</v>
      </c>
      <c r="AY1945" s="233" t="s">
        <v>236</v>
      </c>
    </row>
    <row r="1946" spans="2:51" s="14" customFormat="1" ht="10.199999999999999">
      <c r="B1946" s="223"/>
      <c r="C1946" s="224"/>
      <c r="D1946" s="209" t="s">
        <v>247</v>
      </c>
      <c r="E1946" s="225" t="s">
        <v>20</v>
      </c>
      <c r="F1946" s="226" t="s">
        <v>2270</v>
      </c>
      <c r="G1946" s="224"/>
      <c r="H1946" s="227">
        <v>50.951999999999998</v>
      </c>
      <c r="I1946" s="228"/>
      <c r="J1946" s="224"/>
      <c r="K1946" s="224"/>
      <c r="L1946" s="229"/>
      <c r="M1946" s="230"/>
      <c r="N1946" s="231"/>
      <c r="O1946" s="231"/>
      <c r="P1946" s="231"/>
      <c r="Q1946" s="231"/>
      <c r="R1946" s="231"/>
      <c r="S1946" s="231"/>
      <c r="T1946" s="232"/>
      <c r="AT1946" s="233" t="s">
        <v>247</v>
      </c>
      <c r="AU1946" s="233" t="s">
        <v>83</v>
      </c>
      <c r="AV1946" s="14" t="s">
        <v>83</v>
      </c>
      <c r="AW1946" s="14" t="s">
        <v>37</v>
      </c>
      <c r="AX1946" s="14" t="s">
        <v>76</v>
      </c>
      <c r="AY1946" s="233" t="s">
        <v>236</v>
      </c>
    </row>
    <row r="1947" spans="2:51" s="14" customFormat="1" ht="10.199999999999999">
      <c r="B1947" s="223"/>
      <c r="C1947" s="224"/>
      <c r="D1947" s="209" t="s">
        <v>247</v>
      </c>
      <c r="E1947" s="225" t="s">
        <v>20</v>
      </c>
      <c r="F1947" s="226" t="s">
        <v>680</v>
      </c>
      <c r="G1947" s="224"/>
      <c r="H1947" s="227">
        <v>-3.1520000000000001</v>
      </c>
      <c r="I1947" s="228"/>
      <c r="J1947" s="224"/>
      <c r="K1947" s="224"/>
      <c r="L1947" s="229"/>
      <c r="M1947" s="230"/>
      <c r="N1947" s="231"/>
      <c r="O1947" s="231"/>
      <c r="P1947" s="231"/>
      <c r="Q1947" s="231"/>
      <c r="R1947" s="231"/>
      <c r="S1947" s="231"/>
      <c r="T1947" s="232"/>
      <c r="AT1947" s="233" t="s">
        <v>247</v>
      </c>
      <c r="AU1947" s="233" t="s">
        <v>83</v>
      </c>
      <c r="AV1947" s="14" t="s">
        <v>83</v>
      </c>
      <c r="AW1947" s="14" t="s">
        <v>37</v>
      </c>
      <c r="AX1947" s="14" t="s">
        <v>76</v>
      </c>
      <c r="AY1947" s="233" t="s">
        <v>236</v>
      </c>
    </row>
    <row r="1948" spans="2:51" s="14" customFormat="1" ht="10.199999999999999">
      <c r="B1948" s="223"/>
      <c r="C1948" s="224"/>
      <c r="D1948" s="209" t="s">
        <v>247</v>
      </c>
      <c r="E1948" s="225" t="s">
        <v>20</v>
      </c>
      <c r="F1948" s="226" t="s">
        <v>2271</v>
      </c>
      <c r="G1948" s="224"/>
      <c r="H1948" s="227">
        <v>27.015999999999998</v>
      </c>
      <c r="I1948" s="228"/>
      <c r="J1948" s="224"/>
      <c r="K1948" s="224"/>
      <c r="L1948" s="229"/>
      <c r="M1948" s="230"/>
      <c r="N1948" s="231"/>
      <c r="O1948" s="231"/>
      <c r="P1948" s="231"/>
      <c r="Q1948" s="231"/>
      <c r="R1948" s="231"/>
      <c r="S1948" s="231"/>
      <c r="T1948" s="232"/>
      <c r="AT1948" s="233" t="s">
        <v>247</v>
      </c>
      <c r="AU1948" s="233" t="s">
        <v>83</v>
      </c>
      <c r="AV1948" s="14" t="s">
        <v>83</v>
      </c>
      <c r="AW1948" s="14" t="s">
        <v>37</v>
      </c>
      <c r="AX1948" s="14" t="s">
        <v>76</v>
      </c>
      <c r="AY1948" s="233" t="s">
        <v>236</v>
      </c>
    </row>
    <row r="1949" spans="2:51" s="14" customFormat="1" ht="10.199999999999999">
      <c r="B1949" s="223"/>
      <c r="C1949" s="224"/>
      <c r="D1949" s="209" t="s">
        <v>247</v>
      </c>
      <c r="E1949" s="225" t="s">
        <v>20</v>
      </c>
      <c r="F1949" s="226" t="s">
        <v>680</v>
      </c>
      <c r="G1949" s="224"/>
      <c r="H1949" s="227">
        <v>-3.1520000000000001</v>
      </c>
      <c r="I1949" s="228"/>
      <c r="J1949" s="224"/>
      <c r="K1949" s="224"/>
      <c r="L1949" s="229"/>
      <c r="M1949" s="230"/>
      <c r="N1949" s="231"/>
      <c r="O1949" s="231"/>
      <c r="P1949" s="231"/>
      <c r="Q1949" s="231"/>
      <c r="R1949" s="231"/>
      <c r="S1949" s="231"/>
      <c r="T1949" s="232"/>
      <c r="AT1949" s="233" t="s">
        <v>247</v>
      </c>
      <c r="AU1949" s="233" t="s">
        <v>83</v>
      </c>
      <c r="AV1949" s="14" t="s">
        <v>83</v>
      </c>
      <c r="AW1949" s="14" t="s">
        <v>37</v>
      </c>
      <c r="AX1949" s="14" t="s">
        <v>76</v>
      </c>
      <c r="AY1949" s="233" t="s">
        <v>236</v>
      </c>
    </row>
    <row r="1950" spans="2:51" s="14" customFormat="1" ht="10.199999999999999">
      <c r="B1950" s="223"/>
      <c r="C1950" s="224"/>
      <c r="D1950" s="209" t="s">
        <v>247</v>
      </c>
      <c r="E1950" s="225" t="s">
        <v>20</v>
      </c>
      <c r="F1950" s="226" t="s">
        <v>2272</v>
      </c>
      <c r="G1950" s="224"/>
      <c r="H1950" s="227">
        <v>23.738</v>
      </c>
      <c r="I1950" s="228"/>
      <c r="J1950" s="224"/>
      <c r="K1950" s="224"/>
      <c r="L1950" s="229"/>
      <c r="M1950" s="230"/>
      <c r="N1950" s="231"/>
      <c r="O1950" s="231"/>
      <c r="P1950" s="231"/>
      <c r="Q1950" s="231"/>
      <c r="R1950" s="231"/>
      <c r="S1950" s="231"/>
      <c r="T1950" s="232"/>
      <c r="AT1950" s="233" t="s">
        <v>247</v>
      </c>
      <c r="AU1950" s="233" t="s">
        <v>83</v>
      </c>
      <c r="AV1950" s="14" t="s">
        <v>83</v>
      </c>
      <c r="AW1950" s="14" t="s">
        <v>37</v>
      </c>
      <c r="AX1950" s="14" t="s">
        <v>76</v>
      </c>
      <c r="AY1950" s="233" t="s">
        <v>236</v>
      </c>
    </row>
    <row r="1951" spans="2:51" s="14" customFormat="1" ht="10.199999999999999">
      <c r="B1951" s="223"/>
      <c r="C1951" s="224"/>
      <c r="D1951" s="209" t="s">
        <v>247</v>
      </c>
      <c r="E1951" s="225" t="s">
        <v>20</v>
      </c>
      <c r="F1951" s="226" t="s">
        <v>675</v>
      </c>
      <c r="G1951" s="224"/>
      <c r="H1951" s="227">
        <v>-1.5760000000000001</v>
      </c>
      <c r="I1951" s="228"/>
      <c r="J1951" s="224"/>
      <c r="K1951" s="224"/>
      <c r="L1951" s="229"/>
      <c r="M1951" s="230"/>
      <c r="N1951" s="231"/>
      <c r="O1951" s="231"/>
      <c r="P1951" s="231"/>
      <c r="Q1951" s="231"/>
      <c r="R1951" s="231"/>
      <c r="S1951" s="231"/>
      <c r="T1951" s="232"/>
      <c r="AT1951" s="233" t="s">
        <v>247</v>
      </c>
      <c r="AU1951" s="233" t="s">
        <v>83</v>
      </c>
      <c r="AV1951" s="14" t="s">
        <v>83</v>
      </c>
      <c r="AW1951" s="14" t="s">
        <v>37</v>
      </c>
      <c r="AX1951" s="14" t="s">
        <v>76</v>
      </c>
      <c r="AY1951" s="233" t="s">
        <v>236</v>
      </c>
    </row>
    <row r="1952" spans="2:51" s="14" customFormat="1" ht="10.199999999999999">
      <c r="B1952" s="223"/>
      <c r="C1952" s="224"/>
      <c r="D1952" s="209" t="s">
        <v>247</v>
      </c>
      <c r="E1952" s="225" t="s">
        <v>20</v>
      </c>
      <c r="F1952" s="226" t="s">
        <v>2265</v>
      </c>
      <c r="G1952" s="224"/>
      <c r="H1952" s="227">
        <v>18</v>
      </c>
      <c r="I1952" s="228"/>
      <c r="J1952" s="224"/>
      <c r="K1952" s="224"/>
      <c r="L1952" s="229"/>
      <c r="M1952" s="230"/>
      <c r="N1952" s="231"/>
      <c r="O1952" s="231"/>
      <c r="P1952" s="231"/>
      <c r="Q1952" s="231"/>
      <c r="R1952" s="231"/>
      <c r="S1952" s="231"/>
      <c r="T1952" s="232"/>
      <c r="AT1952" s="233" t="s">
        <v>247</v>
      </c>
      <c r="AU1952" s="233" t="s">
        <v>83</v>
      </c>
      <c r="AV1952" s="14" t="s">
        <v>83</v>
      </c>
      <c r="AW1952" s="14" t="s">
        <v>37</v>
      </c>
      <c r="AX1952" s="14" t="s">
        <v>76</v>
      </c>
      <c r="AY1952" s="233" t="s">
        <v>236</v>
      </c>
    </row>
    <row r="1953" spans="2:51" s="15" customFormat="1" ht="10.199999999999999">
      <c r="B1953" s="234"/>
      <c r="C1953" s="235"/>
      <c r="D1953" s="209" t="s">
        <v>247</v>
      </c>
      <c r="E1953" s="236" t="s">
        <v>20</v>
      </c>
      <c r="F1953" s="237" t="s">
        <v>306</v>
      </c>
      <c r="G1953" s="235"/>
      <c r="H1953" s="238">
        <v>199.672</v>
      </c>
      <c r="I1953" s="239"/>
      <c r="J1953" s="235"/>
      <c r="K1953" s="235"/>
      <c r="L1953" s="240"/>
      <c r="M1953" s="241"/>
      <c r="N1953" s="242"/>
      <c r="O1953" s="242"/>
      <c r="P1953" s="242"/>
      <c r="Q1953" s="242"/>
      <c r="R1953" s="242"/>
      <c r="S1953" s="242"/>
      <c r="T1953" s="243"/>
      <c r="AT1953" s="244" t="s">
        <v>247</v>
      </c>
      <c r="AU1953" s="244" t="s">
        <v>83</v>
      </c>
      <c r="AV1953" s="15" t="s">
        <v>254</v>
      </c>
      <c r="AW1953" s="15" t="s">
        <v>37</v>
      </c>
      <c r="AX1953" s="15" t="s">
        <v>76</v>
      </c>
      <c r="AY1953" s="244" t="s">
        <v>236</v>
      </c>
    </row>
    <row r="1954" spans="2:51" s="13" customFormat="1" ht="10.199999999999999">
      <c r="B1954" s="213"/>
      <c r="C1954" s="214"/>
      <c r="D1954" s="209" t="s">
        <v>247</v>
      </c>
      <c r="E1954" s="215" t="s">
        <v>20</v>
      </c>
      <c r="F1954" s="216" t="s">
        <v>307</v>
      </c>
      <c r="G1954" s="214"/>
      <c r="H1954" s="215" t="s">
        <v>20</v>
      </c>
      <c r="I1954" s="217"/>
      <c r="J1954" s="214"/>
      <c r="K1954" s="214"/>
      <c r="L1954" s="218"/>
      <c r="M1954" s="219"/>
      <c r="N1954" s="220"/>
      <c r="O1954" s="220"/>
      <c r="P1954" s="220"/>
      <c r="Q1954" s="220"/>
      <c r="R1954" s="220"/>
      <c r="S1954" s="220"/>
      <c r="T1954" s="221"/>
      <c r="AT1954" s="222" t="s">
        <v>247</v>
      </c>
      <c r="AU1954" s="222" t="s">
        <v>83</v>
      </c>
      <c r="AV1954" s="13" t="s">
        <v>22</v>
      </c>
      <c r="AW1954" s="13" t="s">
        <v>37</v>
      </c>
      <c r="AX1954" s="13" t="s">
        <v>76</v>
      </c>
      <c r="AY1954" s="222" t="s">
        <v>236</v>
      </c>
    </row>
    <row r="1955" spans="2:51" s="13" customFormat="1" ht="10.199999999999999">
      <c r="B1955" s="213"/>
      <c r="C1955" s="214"/>
      <c r="D1955" s="209" t="s">
        <v>247</v>
      </c>
      <c r="E1955" s="215" t="s">
        <v>20</v>
      </c>
      <c r="F1955" s="216" t="s">
        <v>984</v>
      </c>
      <c r="G1955" s="214"/>
      <c r="H1955" s="215" t="s">
        <v>20</v>
      </c>
      <c r="I1955" s="217"/>
      <c r="J1955" s="214"/>
      <c r="K1955" s="214"/>
      <c r="L1955" s="218"/>
      <c r="M1955" s="219"/>
      <c r="N1955" s="220"/>
      <c r="O1955" s="220"/>
      <c r="P1955" s="220"/>
      <c r="Q1955" s="220"/>
      <c r="R1955" s="220"/>
      <c r="S1955" s="220"/>
      <c r="T1955" s="221"/>
      <c r="AT1955" s="222" t="s">
        <v>247</v>
      </c>
      <c r="AU1955" s="222" t="s">
        <v>83</v>
      </c>
      <c r="AV1955" s="13" t="s">
        <v>22</v>
      </c>
      <c r="AW1955" s="13" t="s">
        <v>37</v>
      </c>
      <c r="AX1955" s="13" t="s">
        <v>76</v>
      </c>
      <c r="AY1955" s="222" t="s">
        <v>236</v>
      </c>
    </row>
    <row r="1956" spans="2:51" s="14" customFormat="1" ht="10.199999999999999">
      <c r="B1956" s="223"/>
      <c r="C1956" s="224"/>
      <c r="D1956" s="209" t="s">
        <v>247</v>
      </c>
      <c r="E1956" s="225" t="s">
        <v>20</v>
      </c>
      <c r="F1956" s="226" t="s">
        <v>2273</v>
      </c>
      <c r="G1956" s="224"/>
      <c r="H1956" s="227">
        <v>32.648000000000003</v>
      </c>
      <c r="I1956" s="228"/>
      <c r="J1956" s="224"/>
      <c r="K1956" s="224"/>
      <c r="L1956" s="229"/>
      <c r="M1956" s="230"/>
      <c r="N1956" s="231"/>
      <c r="O1956" s="231"/>
      <c r="P1956" s="231"/>
      <c r="Q1956" s="231"/>
      <c r="R1956" s="231"/>
      <c r="S1956" s="231"/>
      <c r="T1956" s="232"/>
      <c r="AT1956" s="233" t="s">
        <v>247</v>
      </c>
      <c r="AU1956" s="233" t="s">
        <v>83</v>
      </c>
      <c r="AV1956" s="14" t="s">
        <v>83</v>
      </c>
      <c r="AW1956" s="14" t="s">
        <v>37</v>
      </c>
      <c r="AX1956" s="14" t="s">
        <v>76</v>
      </c>
      <c r="AY1956" s="233" t="s">
        <v>236</v>
      </c>
    </row>
    <row r="1957" spans="2:51" s="14" customFormat="1" ht="10.199999999999999">
      <c r="B1957" s="223"/>
      <c r="C1957" s="224"/>
      <c r="D1957" s="209" t="s">
        <v>247</v>
      </c>
      <c r="E1957" s="225" t="s">
        <v>20</v>
      </c>
      <c r="F1957" s="226" t="s">
        <v>2274</v>
      </c>
      <c r="G1957" s="224"/>
      <c r="H1957" s="227">
        <v>30.888000000000002</v>
      </c>
      <c r="I1957" s="228"/>
      <c r="J1957" s="224"/>
      <c r="K1957" s="224"/>
      <c r="L1957" s="229"/>
      <c r="M1957" s="230"/>
      <c r="N1957" s="231"/>
      <c r="O1957" s="231"/>
      <c r="P1957" s="231"/>
      <c r="Q1957" s="231"/>
      <c r="R1957" s="231"/>
      <c r="S1957" s="231"/>
      <c r="T1957" s="232"/>
      <c r="AT1957" s="233" t="s">
        <v>247</v>
      </c>
      <c r="AU1957" s="233" t="s">
        <v>83</v>
      </c>
      <c r="AV1957" s="14" t="s">
        <v>83</v>
      </c>
      <c r="AW1957" s="14" t="s">
        <v>37</v>
      </c>
      <c r="AX1957" s="14" t="s">
        <v>76</v>
      </c>
      <c r="AY1957" s="233" t="s">
        <v>236</v>
      </c>
    </row>
    <row r="1958" spans="2:51" s="14" customFormat="1" ht="10.199999999999999">
      <c r="B1958" s="223"/>
      <c r="C1958" s="224"/>
      <c r="D1958" s="209" t="s">
        <v>247</v>
      </c>
      <c r="E1958" s="225" t="s">
        <v>20</v>
      </c>
      <c r="F1958" s="226" t="s">
        <v>675</v>
      </c>
      <c r="G1958" s="224"/>
      <c r="H1958" s="227">
        <v>-1.5760000000000001</v>
      </c>
      <c r="I1958" s="228"/>
      <c r="J1958" s="224"/>
      <c r="K1958" s="224"/>
      <c r="L1958" s="229"/>
      <c r="M1958" s="230"/>
      <c r="N1958" s="231"/>
      <c r="O1958" s="231"/>
      <c r="P1958" s="231"/>
      <c r="Q1958" s="231"/>
      <c r="R1958" s="231"/>
      <c r="S1958" s="231"/>
      <c r="T1958" s="232"/>
      <c r="AT1958" s="233" t="s">
        <v>247</v>
      </c>
      <c r="AU1958" s="233" t="s">
        <v>83</v>
      </c>
      <c r="AV1958" s="14" t="s">
        <v>83</v>
      </c>
      <c r="AW1958" s="14" t="s">
        <v>37</v>
      </c>
      <c r="AX1958" s="14" t="s">
        <v>76</v>
      </c>
      <c r="AY1958" s="233" t="s">
        <v>236</v>
      </c>
    </row>
    <row r="1959" spans="2:51" s="14" customFormat="1" ht="10.199999999999999">
      <c r="B1959" s="223"/>
      <c r="C1959" s="224"/>
      <c r="D1959" s="209" t="s">
        <v>247</v>
      </c>
      <c r="E1959" s="225" t="s">
        <v>20</v>
      </c>
      <c r="F1959" s="226" t="s">
        <v>2275</v>
      </c>
      <c r="G1959" s="224"/>
      <c r="H1959" s="227">
        <v>16.984000000000002</v>
      </c>
      <c r="I1959" s="228"/>
      <c r="J1959" s="224"/>
      <c r="K1959" s="224"/>
      <c r="L1959" s="229"/>
      <c r="M1959" s="230"/>
      <c r="N1959" s="231"/>
      <c r="O1959" s="231"/>
      <c r="P1959" s="231"/>
      <c r="Q1959" s="231"/>
      <c r="R1959" s="231"/>
      <c r="S1959" s="231"/>
      <c r="T1959" s="232"/>
      <c r="AT1959" s="233" t="s">
        <v>247</v>
      </c>
      <c r="AU1959" s="233" t="s">
        <v>83</v>
      </c>
      <c r="AV1959" s="14" t="s">
        <v>83</v>
      </c>
      <c r="AW1959" s="14" t="s">
        <v>37</v>
      </c>
      <c r="AX1959" s="14" t="s">
        <v>76</v>
      </c>
      <c r="AY1959" s="233" t="s">
        <v>236</v>
      </c>
    </row>
    <row r="1960" spans="2:51" s="14" customFormat="1" ht="10.199999999999999">
      <c r="B1960" s="223"/>
      <c r="C1960" s="224"/>
      <c r="D1960" s="209" t="s">
        <v>247</v>
      </c>
      <c r="E1960" s="225" t="s">
        <v>20</v>
      </c>
      <c r="F1960" s="226" t="s">
        <v>2276</v>
      </c>
      <c r="G1960" s="224"/>
      <c r="H1960" s="227">
        <v>16.015999999999998</v>
      </c>
      <c r="I1960" s="228"/>
      <c r="J1960" s="224"/>
      <c r="K1960" s="224"/>
      <c r="L1960" s="229"/>
      <c r="M1960" s="230"/>
      <c r="N1960" s="231"/>
      <c r="O1960" s="231"/>
      <c r="P1960" s="231"/>
      <c r="Q1960" s="231"/>
      <c r="R1960" s="231"/>
      <c r="S1960" s="231"/>
      <c r="T1960" s="232"/>
      <c r="AT1960" s="233" t="s">
        <v>247</v>
      </c>
      <c r="AU1960" s="233" t="s">
        <v>83</v>
      </c>
      <c r="AV1960" s="14" t="s">
        <v>83</v>
      </c>
      <c r="AW1960" s="14" t="s">
        <v>37</v>
      </c>
      <c r="AX1960" s="14" t="s">
        <v>76</v>
      </c>
      <c r="AY1960" s="233" t="s">
        <v>236</v>
      </c>
    </row>
    <row r="1961" spans="2:51" s="14" customFormat="1" ht="10.199999999999999">
      <c r="B1961" s="223"/>
      <c r="C1961" s="224"/>
      <c r="D1961" s="209" t="s">
        <v>247</v>
      </c>
      <c r="E1961" s="225" t="s">
        <v>20</v>
      </c>
      <c r="F1961" s="226" t="s">
        <v>651</v>
      </c>
      <c r="G1961" s="224"/>
      <c r="H1961" s="227">
        <v>-1.1819999999999999</v>
      </c>
      <c r="I1961" s="228"/>
      <c r="J1961" s="224"/>
      <c r="K1961" s="224"/>
      <c r="L1961" s="229"/>
      <c r="M1961" s="230"/>
      <c r="N1961" s="231"/>
      <c r="O1961" s="231"/>
      <c r="P1961" s="231"/>
      <c r="Q1961" s="231"/>
      <c r="R1961" s="231"/>
      <c r="S1961" s="231"/>
      <c r="T1961" s="232"/>
      <c r="AT1961" s="233" t="s">
        <v>247</v>
      </c>
      <c r="AU1961" s="233" t="s">
        <v>83</v>
      </c>
      <c r="AV1961" s="14" t="s">
        <v>83</v>
      </c>
      <c r="AW1961" s="14" t="s">
        <v>37</v>
      </c>
      <c r="AX1961" s="14" t="s">
        <v>76</v>
      </c>
      <c r="AY1961" s="233" t="s">
        <v>236</v>
      </c>
    </row>
    <row r="1962" spans="2:51" s="14" customFormat="1" ht="10.199999999999999">
      <c r="B1962" s="223"/>
      <c r="C1962" s="224"/>
      <c r="D1962" s="209" t="s">
        <v>247</v>
      </c>
      <c r="E1962" s="225" t="s">
        <v>20</v>
      </c>
      <c r="F1962" s="226" t="s">
        <v>2277</v>
      </c>
      <c r="G1962" s="224"/>
      <c r="H1962" s="227">
        <v>14.08</v>
      </c>
      <c r="I1962" s="228"/>
      <c r="J1962" s="224"/>
      <c r="K1962" s="224"/>
      <c r="L1962" s="229"/>
      <c r="M1962" s="230"/>
      <c r="N1962" s="231"/>
      <c r="O1962" s="231"/>
      <c r="P1962" s="231"/>
      <c r="Q1962" s="231"/>
      <c r="R1962" s="231"/>
      <c r="S1962" s="231"/>
      <c r="T1962" s="232"/>
      <c r="AT1962" s="233" t="s">
        <v>247</v>
      </c>
      <c r="AU1962" s="233" t="s">
        <v>83</v>
      </c>
      <c r="AV1962" s="14" t="s">
        <v>83</v>
      </c>
      <c r="AW1962" s="14" t="s">
        <v>37</v>
      </c>
      <c r="AX1962" s="14" t="s">
        <v>76</v>
      </c>
      <c r="AY1962" s="233" t="s">
        <v>236</v>
      </c>
    </row>
    <row r="1963" spans="2:51" s="14" customFormat="1" ht="10.199999999999999">
      <c r="B1963" s="223"/>
      <c r="C1963" s="224"/>
      <c r="D1963" s="209" t="s">
        <v>247</v>
      </c>
      <c r="E1963" s="225" t="s">
        <v>20</v>
      </c>
      <c r="F1963" s="226" t="s">
        <v>2270</v>
      </c>
      <c r="G1963" s="224"/>
      <c r="H1963" s="227">
        <v>50.951999999999998</v>
      </c>
      <c r="I1963" s="228"/>
      <c r="J1963" s="224"/>
      <c r="K1963" s="224"/>
      <c r="L1963" s="229"/>
      <c r="M1963" s="230"/>
      <c r="N1963" s="231"/>
      <c r="O1963" s="231"/>
      <c r="P1963" s="231"/>
      <c r="Q1963" s="231"/>
      <c r="R1963" s="231"/>
      <c r="S1963" s="231"/>
      <c r="T1963" s="232"/>
      <c r="AT1963" s="233" t="s">
        <v>247</v>
      </c>
      <c r="AU1963" s="233" t="s">
        <v>83</v>
      </c>
      <c r="AV1963" s="14" t="s">
        <v>83</v>
      </c>
      <c r="AW1963" s="14" t="s">
        <v>37</v>
      </c>
      <c r="AX1963" s="14" t="s">
        <v>76</v>
      </c>
      <c r="AY1963" s="233" t="s">
        <v>236</v>
      </c>
    </row>
    <row r="1964" spans="2:51" s="14" customFormat="1" ht="10.199999999999999">
      <c r="B1964" s="223"/>
      <c r="C1964" s="224"/>
      <c r="D1964" s="209" t="s">
        <v>247</v>
      </c>
      <c r="E1964" s="225" t="s">
        <v>20</v>
      </c>
      <c r="F1964" s="226" t="s">
        <v>680</v>
      </c>
      <c r="G1964" s="224"/>
      <c r="H1964" s="227">
        <v>-3.1520000000000001</v>
      </c>
      <c r="I1964" s="228"/>
      <c r="J1964" s="224"/>
      <c r="K1964" s="224"/>
      <c r="L1964" s="229"/>
      <c r="M1964" s="230"/>
      <c r="N1964" s="231"/>
      <c r="O1964" s="231"/>
      <c r="P1964" s="231"/>
      <c r="Q1964" s="231"/>
      <c r="R1964" s="231"/>
      <c r="S1964" s="231"/>
      <c r="T1964" s="232"/>
      <c r="AT1964" s="233" t="s">
        <v>247</v>
      </c>
      <c r="AU1964" s="233" t="s">
        <v>83</v>
      </c>
      <c r="AV1964" s="14" t="s">
        <v>83</v>
      </c>
      <c r="AW1964" s="14" t="s">
        <v>37</v>
      </c>
      <c r="AX1964" s="14" t="s">
        <v>76</v>
      </c>
      <c r="AY1964" s="233" t="s">
        <v>236</v>
      </c>
    </row>
    <row r="1965" spans="2:51" s="14" customFormat="1" ht="10.199999999999999">
      <c r="B1965" s="223"/>
      <c r="C1965" s="224"/>
      <c r="D1965" s="209" t="s">
        <v>247</v>
      </c>
      <c r="E1965" s="225" t="s">
        <v>20</v>
      </c>
      <c r="F1965" s="226" t="s">
        <v>2278</v>
      </c>
      <c r="G1965" s="224"/>
      <c r="H1965" s="227">
        <v>20.152000000000001</v>
      </c>
      <c r="I1965" s="228"/>
      <c r="J1965" s="224"/>
      <c r="K1965" s="224"/>
      <c r="L1965" s="229"/>
      <c r="M1965" s="230"/>
      <c r="N1965" s="231"/>
      <c r="O1965" s="231"/>
      <c r="P1965" s="231"/>
      <c r="Q1965" s="231"/>
      <c r="R1965" s="231"/>
      <c r="S1965" s="231"/>
      <c r="T1965" s="232"/>
      <c r="AT1965" s="233" t="s">
        <v>247</v>
      </c>
      <c r="AU1965" s="233" t="s">
        <v>83</v>
      </c>
      <c r="AV1965" s="14" t="s">
        <v>83</v>
      </c>
      <c r="AW1965" s="14" t="s">
        <v>37</v>
      </c>
      <c r="AX1965" s="14" t="s">
        <v>76</v>
      </c>
      <c r="AY1965" s="233" t="s">
        <v>236</v>
      </c>
    </row>
    <row r="1966" spans="2:51" s="14" customFormat="1" ht="10.199999999999999">
      <c r="B1966" s="223"/>
      <c r="C1966" s="224"/>
      <c r="D1966" s="209" t="s">
        <v>247</v>
      </c>
      <c r="E1966" s="225" t="s">
        <v>20</v>
      </c>
      <c r="F1966" s="226" t="s">
        <v>2279</v>
      </c>
      <c r="G1966" s="224"/>
      <c r="H1966" s="227">
        <v>33.198</v>
      </c>
      <c r="I1966" s="228"/>
      <c r="J1966" s="224"/>
      <c r="K1966" s="224"/>
      <c r="L1966" s="229"/>
      <c r="M1966" s="230"/>
      <c r="N1966" s="231"/>
      <c r="O1966" s="231"/>
      <c r="P1966" s="231"/>
      <c r="Q1966" s="231"/>
      <c r="R1966" s="231"/>
      <c r="S1966" s="231"/>
      <c r="T1966" s="232"/>
      <c r="AT1966" s="233" t="s">
        <v>247</v>
      </c>
      <c r="AU1966" s="233" t="s">
        <v>83</v>
      </c>
      <c r="AV1966" s="14" t="s">
        <v>83</v>
      </c>
      <c r="AW1966" s="14" t="s">
        <v>37</v>
      </c>
      <c r="AX1966" s="14" t="s">
        <v>76</v>
      </c>
      <c r="AY1966" s="233" t="s">
        <v>236</v>
      </c>
    </row>
    <row r="1967" spans="2:51" s="14" customFormat="1" ht="10.199999999999999">
      <c r="B1967" s="223"/>
      <c r="C1967" s="224"/>
      <c r="D1967" s="209" t="s">
        <v>247</v>
      </c>
      <c r="E1967" s="225" t="s">
        <v>20</v>
      </c>
      <c r="F1967" s="226" t="s">
        <v>675</v>
      </c>
      <c r="G1967" s="224"/>
      <c r="H1967" s="227">
        <v>-1.5760000000000001</v>
      </c>
      <c r="I1967" s="228"/>
      <c r="J1967" s="224"/>
      <c r="K1967" s="224"/>
      <c r="L1967" s="229"/>
      <c r="M1967" s="230"/>
      <c r="N1967" s="231"/>
      <c r="O1967" s="231"/>
      <c r="P1967" s="231"/>
      <c r="Q1967" s="231"/>
      <c r="R1967" s="231"/>
      <c r="S1967" s="231"/>
      <c r="T1967" s="232"/>
      <c r="AT1967" s="233" t="s">
        <v>247</v>
      </c>
      <c r="AU1967" s="233" t="s">
        <v>83</v>
      </c>
      <c r="AV1967" s="14" t="s">
        <v>83</v>
      </c>
      <c r="AW1967" s="14" t="s">
        <v>37</v>
      </c>
      <c r="AX1967" s="14" t="s">
        <v>76</v>
      </c>
      <c r="AY1967" s="233" t="s">
        <v>236</v>
      </c>
    </row>
    <row r="1968" spans="2:51" s="14" customFormat="1" ht="10.199999999999999">
      <c r="B1968" s="223"/>
      <c r="C1968" s="224"/>
      <c r="D1968" s="209" t="s">
        <v>247</v>
      </c>
      <c r="E1968" s="225" t="s">
        <v>20</v>
      </c>
      <c r="F1968" s="226" t="s">
        <v>2280</v>
      </c>
      <c r="G1968" s="224"/>
      <c r="H1968" s="227">
        <v>42</v>
      </c>
      <c r="I1968" s="228"/>
      <c r="J1968" s="224"/>
      <c r="K1968" s="224"/>
      <c r="L1968" s="229"/>
      <c r="M1968" s="230"/>
      <c r="N1968" s="231"/>
      <c r="O1968" s="231"/>
      <c r="P1968" s="231"/>
      <c r="Q1968" s="231"/>
      <c r="R1968" s="231"/>
      <c r="S1968" s="231"/>
      <c r="T1968" s="232"/>
      <c r="AT1968" s="233" t="s">
        <v>247</v>
      </c>
      <c r="AU1968" s="233" t="s">
        <v>83</v>
      </c>
      <c r="AV1968" s="14" t="s">
        <v>83</v>
      </c>
      <c r="AW1968" s="14" t="s">
        <v>37</v>
      </c>
      <c r="AX1968" s="14" t="s">
        <v>76</v>
      </c>
      <c r="AY1968" s="233" t="s">
        <v>236</v>
      </c>
    </row>
    <row r="1969" spans="1:65" s="15" customFormat="1" ht="10.199999999999999">
      <c r="B1969" s="234"/>
      <c r="C1969" s="235"/>
      <c r="D1969" s="209" t="s">
        <v>247</v>
      </c>
      <c r="E1969" s="236" t="s">
        <v>20</v>
      </c>
      <c r="F1969" s="237" t="s">
        <v>306</v>
      </c>
      <c r="G1969" s="235"/>
      <c r="H1969" s="238">
        <v>249.43199999999999</v>
      </c>
      <c r="I1969" s="239"/>
      <c r="J1969" s="235"/>
      <c r="K1969" s="235"/>
      <c r="L1969" s="240"/>
      <c r="M1969" s="241"/>
      <c r="N1969" s="242"/>
      <c r="O1969" s="242"/>
      <c r="P1969" s="242"/>
      <c r="Q1969" s="242"/>
      <c r="R1969" s="242"/>
      <c r="S1969" s="242"/>
      <c r="T1969" s="243"/>
      <c r="AT1969" s="244" t="s">
        <v>247</v>
      </c>
      <c r="AU1969" s="244" t="s">
        <v>83</v>
      </c>
      <c r="AV1969" s="15" t="s">
        <v>254</v>
      </c>
      <c r="AW1969" s="15" t="s">
        <v>37</v>
      </c>
      <c r="AX1969" s="15" t="s">
        <v>76</v>
      </c>
      <c r="AY1969" s="244" t="s">
        <v>236</v>
      </c>
    </row>
    <row r="1970" spans="1:65" s="16" customFormat="1" ht="10.199999999999999">
      <c r="B1970" s="245"/>
      <c r="C1970" s="246"/>
      <c r="D1970" s="209" t="s">
        <v>247</v>
      </c>
      <c r="E1970" s="247" t="s">
        <v>20</v>
      </c>
      <c r="F1970" s="248" t="s">
        <v>309</v>
      </c>
      <c r="G1970" s="246"/>
      <c r="H1970" s="249">
        <v>449.10399999999998</v>
      </c>
      <c r="I1970" s="250"/>
      <c r="J1970" s="246"/>
      <c r="K1970" s="246"/>
      <c r="L1970" s="251"/>
      <c r="M1970" s="252"/>
      <c r="N1970" s="253"/>
      <c r="O1970" s="253"/>
      <c r="P1970" s="253"/>
      <c r="Q1970" s="253"/>
      <c r="R1970" s="253"/>
      <c r="S1970" s="253"/>
      <c r="T1970" s="254"/>
      <c r="AT1970" s="255" t="s">
        <v>247</v>
      </c>
      <c r="AU1970" s="255" t="s">
        <v>83</v>
      </c>
      <c r="AV1970" s="16" t="s">
        <v>243</v>
      </c>
      <c r="AW1970" s="16" t="s">
        <v>37</v>
      </c>
      <c r="AX1970" s="16" t="s">
        <v>22</v>
      </c>
      <c r="AY1970" s="255" t="s">
        <v>236</v>
      </c>
    </row>
    <row r="1971" spans="1:65" s="2" customFormat="1" ht="45.6">
      <c r="A1971" s="36"/>
      <c r="B1971" s="37"/>
      <c r="C1971" s="196" t="s">
        <v>2281</v>
      </c>
      <c r="D1971" s="196" t="s">
        <v>238</v>
      </c>
      <c r="E1971" s="197" t="s">
        <v>2282</v>
      </c>
      <c r="F1971" s="198" t="s">
        <v>2283</v>
      </c>
      <c r="G1971" s="199" t="s">
        <v>328</v>
      </c>
      <c r="H1971" s="200">
        <v>547.50199999999995</v>
      </c>
      <c r="I1971" s="201"/>
      <c r="J1971" s="202">
        <f>ROUND(I1971*H1971,2)</f>
        <v>0</v>
      </c>
      <c r="K1971" s="198" t="s">
        <v>20</v>
      </c>
      <c r="L1971" s="41"/>
      <c r="M1971" s="203" t="s">
        <v>20</v>
      </c>
      <c r="N1971" s="204" t="s">
        <v>47</v>
      </c>
      <c r="O1971" s="66"/>
      <c r="P1971" s="205">
        <f>O1971*H1971</f>
        <v>0</v>
      </c>
      <c r="Q1971" s="205">
        <v>3.5999999999999999E-3</v>
      </c>
      <c r="R1971" s="205">
        <f>Q1971*H1971</f>
        <v>1.9710071999999998</v>
      </c>
      <c r="S1971" s="205">
        <v>0</v>
      </c>
      <c r="T1971" s="206">
        <f>S1971*H1971</f>
        <v>0</v>
      </c>
      <c r="U1971" s="36"/>
      <c r="V1971" s="36"/>
      <c r="W1971" s="36"/>
      <c r="X1971" s="36"/>
      <c r="Y1971" s="36"/>
      <c r="Z1971" s="36"/>
      <c r="AA1971" s="36"/>
      <c r="AB1971" s="36"/>
      <c r="AC1971" s="36"/>
      <c r="AD1971" s="36"/>
      <c r="AE1971" s="36"/>
      <c r="AR1971" s="207" t="s">
        <v>336</v>
      </c>
      <c r="AT1971" s="207" t="s">
        <v>238</v>
      </c>
      <c r="AU1971" s="207" t="s">
        <v>83</v>
      </c>
      <c r="AY1971" s="19" t="s">
        <v>236</v>
      </c>
      <c r="BE1971" s="208">
        <f>IF(N1971="základní",J1971,0)</f>
        <v>0</v>
      </c>
      <c r="BF1971" s="208">
        <f>IF(N1971="snížená",J1971,0)</f>
        <v>0</v>
      </c>
      <c r="BG1971" s="208">
        <f>IF(N1971="zákl. přenesená",J1971,0)</f>
        <v>0</v>
      </c>
      <c r="BH1971" s="208">
        <f>IF(N1971="sníž. přenesená",J1971,0)</f>
        <v>0</v>
      </c>
      <c r="BI1971" s="208">
        <f>IF(N1971="nulová",J1971,0)</f>
        <v>0</v>
      </c>
      <c r="BJ1971" s="19" t="s">
        <v>22</v>
      </c>
      <c r="BK1971" s="208">
        <f>ROUND(I1971*H1971,2)</f>
        <v>0</v>
      </c>
      <c r="BL1971" s="19" t="s">
        <v>336</v>
      </c>
      <c r="BM1971" s="207" t="s">
        <v>2284</v>
      </c>
    </row>
    <row r="1972" spans="1:65" s="13" customFormat="1" ht="10.199999999999999">
      <c r="B1972" s="213"/>
      <c r="C1972" s="214"/>
      <c r="D1972" s="209" t="s">
        <v>247</v>
      </c>
      <c r="E1972" s="215" t="s">
        <v>20</v>
      </c>
      <c r="F1972" s="216" t="s">
        <v>324</v>
      </c>
      <c r="G1972" s="214"/>
      <c r="H1972" s="215" t="s">
        <v>20</v>
      </c>
      <c r="I1972" s="217"/>
      <c r="J1972" s="214"/>
      <c r="K1972" s="214"/>
      <c r="L1972" s="218"/>
      <c r="M1972" s="219"/>
      <c r="N1972" s="220"/>
      <c r="O1972" s="220"/>
      <c r="P1972" s="220"/>
      <c r="Q1972" s="220"/>
      <c r="R1972" s="220"/>
      <c r="S1972" s="220"/>
      <c r="T1972" s="221"/>
      <c r="AT1972" s="222" t="s">
        <v>247</v>
      </c>
      <c r="AU1972" s="222" t="s">
        <v>83</v>
      </c>
      <c r="AV1972" s="13" t="s">
        <v>22</v>
      </c>
      <c r="AW1972" s="13" t="s">
        <v>37</v>
      </c>
      <c r="AX1972" s="13" t="s">
        <v>76</v>
      </c>
      <c r="AY1972" s="222" t="s">
        <v>236</v>
      </c>
    </row>
    <row r="1973" spans="1:65" s="13" customFormat="1" ht="10.199999999999999">
      <c r="B1973" s="213"/>
      <c r="C1973" s="214"/>
      <c r="D1973" s="209" t="s">
        <v>247</v>
      </c>
      <c r="E1973" s="215" t="s">
        <v>20</v>
      </c>
      <c r="F1973" s="216" t="s">
        <v>937</v>
      </c>
      <c r="G1973" s="214"/>
      <c r="H1973" s="215" t="s">
        <v>20</v>
      </c>
      <c r="I1973" s="217"/>
      <c r="J1973" s="214"/>
      <c r="K1973" s="214"/>
      <c r="L1973" s="218"/>
      <c r="M1973" s="219"/>
      <c r="N1973" s="220"/>
      <c r="O1973" s="220"/>
      <c r="P1973" s="220"/>
      <c r="Q1973" s="220"/>
      <c r="R1973" s="220"/>
      <c r="S1973" s="220"/>
      <c r="T1973" s="221"/>
      <c r="AT1973" s="222" t="s">
        <v>247</v>
      </c>
      <c r="AU1973" s="222" t="s">
        <v>83</v>
      </c>
      <c r="AV1973" s="13" t="s">
        <v>22</v>
      </c>
      <c r="AW1973" s="13" t="s">
        <v>37</v>
      </c>
      <c r="AX1973" s="13" t="s">
        <v>76</v>
      </c>
      <c r="AY1973" s="222" t="s">
        <v>236</v>
      </c>
    </row>
    <row r="1974" spans="1:65" s="14" customFormat="1" ht="10.199999999999999">
      <c r="B1974" s="223"/>
      <c r="C1974" s="224"/>
      <c r="D1974" s="209" t="s">
        <v>247</v>
      </c>
      <c r="E1974" s="225" t="s">
        <v>20</v>
      </c>
      <c r="F1974" s="226" t="s">
        <v>2285</v>
      </c>
      <c r="G1974" s="224"/>
      <c r="H1974" s="227">
        <v>30.4</v>
      </c>
      <c r="I1974" s="228"/>
      <c r="J1974" s="224"/>
      <c r="K1974" s="224"/>
      <c r="L1974" s="229"/>
      <c r="M1974" s="230"/>
      <c r="N1974" s="231"/>
      <c r="O1974" s="231"/>
      <c r="P1974" s="231"/>
      <c r="Q1974" s="231"/>
      <c r="R1974" s="231"/>
      <c r="S1974" s="231"/>
      <c r="T1974" s="232"/>
      <c r="AT1974" s="233" t="s">
        <v>247</v>
      </c>
      <c r="AU1974" s="233" t="s">
        <v>83</v>
      </c>
      <c r="AV1974" s="14" t="s">
        <v>83</v>
      </c>
      <c r="AW1974" s="14" t="s">
        <v>37</v>
      </c>
      <c r="AX1974" s="14" t="s">
        <v>76</v>
      </c>
      <c r="AY1974" s="233" t="s">
        <v>236</v>
      </c>
    </row>
    <row r="1975" spans="1:65" s="14" customFormat="1" ht="10.199999999999999">
      <c r="B1975" s="223"/>
      <c r="C1975" s="224"/>
      <c r="D1975" s="209" t="s">
        <v>247</v>
      </c>
      <c r="E1975" s="225" t="s">
        <v>20</v>
      </c>
      <c r="F1975" s="226" t="s">
        <v>2286</v>
      </c>
      <c r="G1975" s="224"/>
      <c r="H1975" s="227">
        <v>23.625</v>
      </c>
      <c r="I1975" s="228"/>
      <c r="J1975" s="224"/>
      <c r="K1975" s="224"/>
      <c r="L1975" s="229"/>
      <c r="M1975" s="230"/>
      <c r="N1975" s="231"/>
      <c r="O1975" s="231"/>
      <c r="P1975" s="231"/>
      <c r="Q1975" s="231"/>
      <c r="R1975" s="231"/>
      <c r="S1975" s="231"/>
      <c r="T1975" s="232"/>
      <c r="AT1975" s="233" t="s">
        <v>247</v>
      </c>
      <c r="AU1975" s="233" t="s">
        <v>83</v>
      </c>
      <c r="AV1975" s="14" t="s">
        <v>83</v>
      </c>
      <c r="AW1975" s="14" t="s">
        <v>37</v>
      </c>
      <c r="AX1975" s="14" t="s">
        <v>76</v>
      </c>
      <c r="AY1975" s="233" t="s">
        <v>236</v>
      </c>
    </row>
    <row r="1976" spans="1:65" s="14" customFormat="1" ht="10.199999999999999">
      <c r="B1976" s="223"/>
      <c r="C1976" s="224"/>
      <c r="D1976" s="209" t="s">
        <v>247</v>
      </c>
      <c r="E1976" s="225" t="s">
        <v>20</v>
      </c>
      <c r="F1976" s="226" t="s">
        <v>2287</v>
      </c>
      <c r="G1976" s="224"/>
      <c r="H1976" s="227">
        <v>21.33</v>
      </c>
      <c r="I1976" s="228"/>
      <c r="J1976" s="224"/>
      <c r="K1976" s="224"/>
      <c r="L1976" s="229"/>
      <c r="M1976" s="230"/>
      <c r="N1976" s="231"/>
      <c r="O1976" s="231"/>
      <c r="P1976" s="231"/>
      <c r="Q1976" s="231"/>
      <c r="R1976" s="231"/>
      <c r="S1976" s="231"/>
      <c r="T1976" s="232"/>
      <c r="AT1976" s="233" t="s">
        <v>247</v>
      </c>
      <c r="AU1976" s="233" t="s">
        <v>83</v>
      </c>
      <c r="AV1976" s="14" t="s">
        <v>83</v>
      </c>
      <c r="AW1976" s="14" t="s">
        <v>37</v>
      </c>
      <c r="AX1976" s="14" t="s">
        <v>76</v>
      </c>
      <c r="AY1976" s="233" t="s">
        <v>236</v>
      </c>
    </row>
    <row r="1977" spans="1:65" s="14" customFormat="1" ht="10.199999999999999">
      <c r="B1977" s="223"/>
      <c r="C1977" s="224"/>
      <c r="D1977" s="209" t="s">
        <v>247</v>
      </c>
      <c r="E1977" s="225" t="s">
        <v>20</v>
      </c>
      <c r="F1977" s="226" t="s">
        <v>2288</v>
      </c>
      <c r="G1977" s="224"/>
      <c r="H1977" s="227">
        <v>12.15</v>
      </c>
      <c r="I1977" s="228"/>
      <c r="J1977" s="224"/>
      <c r="K1977" s="224"/>
      <c r="L1977" s="229"/>
      <c r="M1977" s="230"/>
      <c r="N1977" s="231"/>
      <c r="O1977" s="231"/>
      <c r="P1977" s="231"/>
      <c r="Q1977" s="231"/>
      <c r="R1977" s="231"/>
      <c r="S1977" s="231"/>
      <c r="T1977" s="232"/>
      <c r="AT1977" s="233" t="s">
        <v>247</v>
      </c>
      <c r="AU1977" s="233" t="s">
        <v>83</v>
      </c>
      <c r="AV1977" s="14" t="s">
        <v>83</v>
      </c>
      <c r="AW1977" s="14" t="s">
        <v>37</v>
      </c>
      <c r="AX1977" s="14" t="s">
        <v>76</v>
      </c>
      <c r="AY1977" s="233" t="s">
        <v>236</v>
      </c>
    </row>
    <row r="1978" spans="1:65" s="14" customFormat="1" ht="10.199999999999999">
      <c r="B1978" s="223"/>
      <c r="C1978" s="224"/>
      <c r="D1978" s="209" t="s">
        <v>247</v>
      </c>
      <c r="E1978" s="225" t="s">
        <v>20</v>
      </c>
      <c r="F1978" s="226" t="s">
        <v>2289</v>
      </c>
      <c r="G1978" s="224"/>
      <c r="H1978" s="227">
        <v>25.155000000000001</v>
      </c>
      <c r="I1978" s="228"/>
      <c r="J1978" s="224"/>
      <c r="K1978" s="224"/>
      <c r="L1978" s="229"/>
      <c r="M1978" s="230"/>
      <c r="N1978" s="231"/>
      <c r="O1978" s="231"/>
      <c r="P1978" s="231"/>
      <c r="Q1978" s="231"/>
      <c r="R1978" s="231"/>
      <c r="S1978" s="231"/>
      <c r="T1978" s="232"/>
      <c r="AT1978" s="233" t="s">
        <v>247</v>
      </c>
      <c r="AU1978" s="233" t="s">
        <v>83</v>
      </c>
      <c r="AV1978" s="14" t="s">
        <v>83</v>
      </c>
      <c r="AW1978" s="14" t="s">
        <v>37</v>
      </c>
      <c r="AX1978" s="14" t="s">
        <v>76</v>
      </c>
      <c r="AY1978" s="233" t="s">
        <v>236</v>
      </c>
    </row>
    <row r="1979" spans="1:65" s="14" customFormat="1" ht="10.199999999999999">
      <c r="B1979" s="223"/>
      <c r="C1979" s="224"/>
      <c r="D1979" s="209" t="s">
        <v>247</v>
      </c>
      <c r="E1979" s="225" t="s">
        <v>20</v>
      </c>
      <c r="F1979" s="226" t="s">
        <v>2290</v>
      </c>
      <c r="G1979" s="224"/>
      <c r="H1979" s="227">
        <v>23.94</v>
      </c>
      <c r="I1979" s="228"/>
      <c r="J1979" s="224"/>
      <c r="K1979" s="224"/>
      <c r="L1979" s="229"/>
      <c r="M1979" s="230"/>
      <c r="N1979" s="231"/>
      <c r="O1979" s="231"/>
      <c r="P1979" s="231"/>
      <c r="Q1979" s="231"/>
      <c r="R1979" s="231"/>
      <c r="S1979" s="231"/>
      <c r="T1979" s="232"/>
      <c r="AT1979" s="233" t="s">
        <v>247</v>
      </c>
      <c r="AU1979" s="233" t="s">
        <v>83</v>
      </c>
      <c r="AV1979" s="14" t="s">
        <v>83</v>
      </c>
      <c r="AW1979" s="14" t="s">
        <v>37</v>
      </c>
      <c r="AX1979" s="14" t="s">
        <v>76</v>
      </c>
      <c r="AY1979" s="233" t="s">
        <v>236</v>
      </c>
    </row>
    <row r="1980" spans="1:65" s="14" customFormat="1" ht="10.199999999999999">
      <c r="B1980" s="223"/>
      <c r="C1980" s="224"/>
      <c r="D1980" s="209" t="s">
        <v>247</v>
      </c>
      <c r="E1980" s="225" t="s">
        <v>20</v>
      </c>
      <c r="F1980" s="226" t="s">
        <v>2291</v>
      </c>
      <c r="G1980" s="224"/>
      <c r="H1980" s="227">
        <v>21.06</v>
      </c>
      <c r="I1980" s="228"/>
      <c r="J1980" s="224"/>
      <c r="K1980" s="224"/>
      <c r="L1980" s="229"/>
      <c r="M1980" s="230"/>
      <c r="N1980" s="231"/>
      <c r="O1980" s="231"/>
      <c r="P1980" s="231"/>
      <c r="Q1980" s="231"/>
      <c r="R1980" s="231"/>
      <c r="S1980" s="231"/>
      <c r="T1980" s="232"/>
      <c r="AT1980" s="233" t="s">
        <v>247</v>
      </c>
      <c r="AU1980" s="233" t="s">
        <v>83</v>
      </c>
      <c r="AV1980" s="14" t="s">
        <v>83</v>
      </c>
      <c r="AW1980" s="14" t="s">
        <v>37</v>
      </c>
      <c r="AX1980" s="14" t="s">
        <v>76</v>
      </c>
      <c r="AY1980" s="233" t="s">
        <v>236</v>
      </c>
    </row>
    <row r="1981" spans="1:65" s="14" customFormat="1" ht="10.199999999999999">
      <c r="B1981" s="223"/>
      <c r="C1981" s="224"/>
      <c r="D1981" s="209" t="s">
        <v>247</v>
      </c>
      <c r="E1981" s="225" t="s">
        <v>20</v>
      </c>
      <c r="F1981" s="226" t="s">
        <v>2292</v>
      </c>
      <c r="G1981" s="224"/>
      <c r="H1981" s="227">
        <v>26.28</v>
      </c>
      <c r="I1981" s="228"/>
      <c r="J1981" s="224"/>
      <c r="K1981" s="224"/>
      <c r="L1981" s="229"/>
      <c r="M1981" s="230"/>
      <c r="N1981" s="231"/>
      <c r="O1981" s="231"/>
      <c r="P1981" s="231"/>
      <c r="Q1981" s="231"/>
      <c r="R1981" s="231"/>
      <c r="S1981" s="231"/>
      <c r="T1981" s="232"/>
      <c r="AT1981" s="233" t="s">
        <v>247</v>
      </c>
      <c r="AU1981" s="233" t="s">
        <v>83</v>
      </c>
      <c r="AV1981" s="14" t="s">
        <v>83</v>
      </c>
      <c r="AW1981" s="14" t="s">
        <v>37</v>
      </c>
      <c r="AX1981" s="14" t="s">
        <v>76</v>
      </c>
      <c r="AY1981" s="233" t="s">
        <v>236</v>
      </c>
    </row>
    <row r="1982" spans="1:65" s="14" customFormat="1" ht="10.199999999999999">
      <c r="B1982" s="223"/>
      <c r="C1982" s="224"/>
      <c r="D1982" s="209" t="s">
        <v>247</v>
      </c>
      <c r="E1982" s="225" t="s">
        <v>20</v>
      </c>
      <c r="F1982" s="226" t="s">
        <v>2293</v>
      </c>
      <c r="G1982" s="224"/>
      <c r="H1982" s="227">
        <v>13.5</v>
      </c>
      <c r="I1982" s="228"/>
      <c r="J1982" s="224"/>
      <c r="K1982" s="224"/>
      <c r="L1982" s="229"/>
      <c r="M1982" s="230"/>
      <c r="N1982" s="231"/>
      <c r="O1982" s="231"/>
      <c r="P1982" s="231"/>
      <c r="Q1982" s="231"/>
      <c r="R1982" s="231"/>
      <c r="S1982" s="231"/>
      <c r="T1982" s="232"/>
      <c r="AT1982" s="233" t="s">
        <v>247</v>
      </c>
      <c r="AU1982" s="233" t="s">
        <v>83</v>
      </c>
      <c r="AV1982" s="14" t="s">
        <v>83</v>
      </c>
      <c r="AW1982" s="14" t="s">
        <v>37</v>
      </c>
      <c r="AX1982" s="14" t="s">
        <v>76</v>
      </c>
      <c r="AY1982" s="233" t="s">
        <v>236</v>
      </c>
    </row>
    <row r="1983" spans="1:65" s="14" customFormat="1" ht="10.199999999999999">
      <c r="B1983" s="223"/>
      <c r="C1983" s="224"/>
      <c r="D1983" s="209" t="s">
        <v>247</v>
      </c>
      <c r="E1983" s="225" t="s">
        <v>20</v>
      </c>
      <c r="F1983" s="226" t="s">
        <v>2294</v>
      </c>
      <c r="G1983" s="224"/>
      <c r="H1983" s="227">
        <v>10.778</v>
      </c>
      <c r="I1983" s="228"/>
      <c r="J1983" s="224"/>
      <c r="K1983" s="224"/>
      <c r="L1983" s="229"/>
      <c r="M1983" s="230"/>
      <c r="N1983" s="231"/>
      <c r="O1983" s="231"/>
      <c r="P1983" s="231"/>
      <c r="Q1983" s="231"/>
      <c r="R1983" s="231"/>
      <c r="S1983" s="231"/>
      <c r="T1983" s="232"/>
      <c r="AT1983" s="233" t="s">
        <v>247</v>
      </c>
      <c r="AU1983" s="233" t="s">
        <v>83</v>
      </c>
      <c r="AV1983" s="14" t="s">
        <v>83</v>
      </c>
      <c r="AW1983" s="14" t="s">
        <v>37</v>
      </c>
      <c r="AX1983" s="14" t="s">
        <v>76</v>
      </c>
      <c r="AY1983" s="233" t="s">
        <v>236</v>
      </c>
    </row>
    <row r="1984" spans="1:65" s="14" customFormat="1" ht="10.199999999999999">
      <c r="B1984" s="223"/>
      <c r="C1984" s="224"/>
      <c r="D1984" s="209" t="s">
        <v>247</v>
      </c>
      <c r="E1984" s="225" t="s">
        <v>20</v>
      </c>
      <c r="F1984" s="226" t="s">
        <v>2295</v>
      </c>
      <c r="G1984" s="224"/>
      <c r="H1984" s="227">
        <v>20.295000000000002</v>
      </c>
      <c r="I1984" s="228"/>
      <c r="J1984" s="224"/>
      <c r="K1984" s="224"/>
      <c r="L1984" s="229"/>
      <c r="M1984" s="230"/>
      <c r="N1984" s="231"/>
      <c r="O1984" s="231"/>
      <c r="P1984" s="231"/>
      <c r="Q1984" s="231"/>
      <c r="R1984" s="231"/>
      <c r="S1984" s="231"/>
      <c r="T1984" s="232"/>
      <c r="AT1984" s="233" t="s">
        <v>247</v>
      </c>
      <c r="AU1984" s="233" t="s">
        <v>83</v>
      </c>
      <c r="AV1984" s="14" t="s">
        <v>83</v>
      </c>
      <c r="AW1984" s="14" t="s">
        <v>37</v>
      </c>
      <c r="AX1984" s="14" t="s">
        <v>76</v>
      </c>
      <c r="AY1984" s="233" t="s">
        <v>236</v>
      </c>
    </row>
    <row r="1985" spans="2:51" s="14" customFormat="1" ht="10.199999999999999">
      <c r="B1985" s="223"/>
      <c r="C1985" s="224"/>
      <c r="D1985" s="209" t="s">
        <v>247</v>
      </c>
      <c r="E1985" s="225" t="s">
        <v>20</v>
      </c>
      <c r="F1985" s="226" t="s">
        <v>2296</v>
      </c>
      <c r="G1985" s="224"/>
      <c r="H1985" s="227">
        <v>11.205</v>
      </c>
      <c r="I1985" s="228"/>
      <c r="J1985" s="224"/>
      <c r="K1985" s="224"/>
      <c r="L1985" s="229"/>
      <c r="M1985" s="230"/>
      <c r="N1985" s="231"/>
      <c r="O1985" s="231"/>
      <c r="P1985" s="231"/>
      <c r="Q1985" s="231"/>
      <c r="R1985" s="231"/>
      <c r="S1985" s="231"/>
      <c r="T1985" s="232"/>
      <c r="AT1985" s="233" t="s">
        <v>247</v>
      </c>
      <c r="AU1985" s="233" t="s">
        <v>83</v>
      </c>
      <c r="AV1985" s="14" t="s">
        <v>83</v>
      </c>
      <c r="AW1985" s="14" t="s">
        <v>37</v>
      </c>
      <c r="AX1985" s="14" t="s">
        <v>76</v>
      </c>
      <c r="AY1985" s="233" t="s">
        <v>236</v>
      </c>
    </row>
    <row r="1986" spans="2:51" s="14" customFormat="1" ht="10.199999999999999">
      <c r="B1986" s="223"/>
      <c r="C1986" s="224"/>
      <c r="D1986" s="209" t="s">
        <v>247</v>
      </c>
      <c r="E1986" s="225" t="s">
        <v>20</v>
      </c>
      <c r="F1986" s="226" t="s">
        <v>2297</v>
      </c>
      <c r="G1986" s="224"/>
      <c r="H1986" s="227">
        <v>27.63</v>
      </c>
      <c r="I1986" s="228"/>
      <c r="J1986" s="224"/>
      <c r="K1986" s="224"/>
      <c r="L1986" s="229"/>
      <c r="M1986" s="230"/>
      <c r="N1986" s="231"/>
      <c r="O1986" s="231"/>
      <c r="P1986" s="231"/>
      <c r="Q1986" s="231"/>
      <c r="R1986" s="231"/>
      <c r="S1986" s="231"/>
      <c r="T1986" s="232"/>
      <c r="AT1986" s="233" t="s">
        <v>247</v>
      </c>
      <c r="AU1986" s="233" t="s">
        <v>83</v>
      </c>
      <c r="AV1986" s="14" t="s">
        <v>83</v>
      </c>
      <c r="AW1986" s="14" t="s">
        <v>37</v>
      </c>
      <c r="AX1986" s="14" t="s">
        <v>76</v>
      </c>
      <c r="AY1986" s="233" t="s">
        <v>236</v>
      </c>
    </row>
    <row r="1987" spans="2:51" s="14" customFormat="1" ht="10.199999999999999">
      <c r="B1987" s="223"/>
      <c r="C1987" s="224"/>
      <c r="D1987" s="209" t="s">
        <v>247</v>
      </c>
      <c r="E1987" s="225" t="s">
        <v>20</v>
      </c>
      <c r="F1987" s="226" t="s">
        <v>2298</v>
      </c>
      <c r="G1987" s="224"/>
      <c r="H1987" s="227">
        <v>20.25</v>
      </c>
      <c r="I1987" s="228"/>
      <c r="J1987" s="224"/>
      <c r="K1987" s="224"/>
      <c r="L1987" s="229"/>
      <c r="M1987" s="230"/>
      <c r="N1987" s="231"/>
      <c r="O1987" s="231"/>
      <c r="P1987" s="231"/>
      <c r="Q1987" s="231"/>
      <c r="R1987" s="231"/>
      <c r="S1987" s="231"/>
      <c r="T1987" s="232"/>
      <c r="AT1987" s="233" t="s">
        <v>247</v>
      </c>
      <c r="AU1987" s="233" t="s">
        <v>83</v>
      </c>
      <c r="AV1987" s="14" t="s">
        <v>83</v>
      </c>
      <c r="AW1987" s="14" t="s">
        <v>37</v>
      </c>
      <c r="AX1987" s="14" t="s">
        <v>76</v>
      </c>
      <c r="AY1987" s="233" t="s">
        <v>236</v>
      </c>
    </row>
    <row r="1988" spans="2:51" s="14" customFormat="1" ht="10.199999999999999">
      <c r="B1988" s="223"/>
      <c r="C1988" s="224"/>
      <c r="D1988" s="209" t="s">
        <v>247</v>
      </c>
      <c r="E1988" s="225" t="s">
        <v>20</v>
      </c>
      <c r="F1988" s="226" t="s">
        <v>2299</v>
      </c>
      <c r="G1988" s="224"/>
      <c r="H1988" s="227">
        <v>21.465</v>
      </c>
      <c r="I1988" s="228"/>
      <c r="J1988" s="224"/>
      <c r="K1988" s="224"/>
      <c r="L1988" s="229"/>
      <c r="M1988" s="230"/>
      <c r="N1988" s="231"/>
      <c r="O1988" s="231"/>
      <c r="P1988" s="231"/>
      <c r="Q1988" s="231"/>
      <c r="R1988" s="231"/>
      <c r="S1988" s="231"/>
      <c r="T1988" s="232"/>
      <c r="AT1988" s="233" t="s">
        <v>247</v>
      </c>
      <c r="AU1988" s="233" t="s">
        <v>83</v>
      </c>
      <c r="AV1988" s="14" t="s">
        <v>83</v>
      </c>
      <c r="AW1988" s="14" t="s">
        <v>37</v>
      </c>
      <c r="AX1988" s="14" t="s">
        <v>76</v>
      </c>
      <c r="AY1988" s="233" t="s">
        <v>236</v>
      </c>
    </row>
    <row r="1989" spans="2:51" s="14" customFormat="1" ht="10.199999999999999">
      <c r="B1989" s="223"/>
      <c r="C1989" s="224"/>
      <c r="D1989" s="209" t="s">
        <v>247</v>
      </c>
      <c r="E1989" s="225" t="s">
        <v>20</v>
      </c>
      <c r="F1989" s="226" t="s">
        <v>348</v>
      </c>
      <c r="G1989" s="224"/>
      <c r="H1989" s="227">
        <v>10</v>
      </c>
      <c r="I1989" s="228"/>
      <c r="J1989" s="224"/>
      <c r="K1989" s="224"/>
      <c r="L1989" s="229"/>
      <c r="M1989" s="230"/>
      <c r="N1989" s="231"/>
      <c r="O1989" s="231"/>
      <c r="P1989" s="231"/>
      <c r="Q1989" s="231"/>
      <c r="R1989" s="231"/>
      <c r="S1989" s="231"/>
      <c r="T1989" s="232"/>
      <c r="AT1989" s="233" t="s">
        <v>247</v>
      </c>
      <c r="AU1989" s="233" t="s">
        <v>83</v>
      </c>
      <c r="AV1989" s="14" t="s">
        <v>83</v>
      </c>
      <c r="AW1989" s="14" t="s">
        <v>37</v>
      </c>
      <c r="AX1989" s="14" t="s">
        <v>76</v>
      </c>
      <c r="AY1989" s="233" t="s">
        <v>236</v>
      </c>
    </row>
    <row r="1990" spans="2:51" s="14" customFormat="1" ht="10.199999999999999">
      <c r="B1990" s="223"/>
      <c r="C1990" s="224"/>
      <c r="D1990" s="209" t="s">
        <v>247</v>
      </c>
      <c r="E1990" s="225" t="s">
        <v>20</v>
      </c>
      <c r="F1990" s="226" t="s">
        <v>2300</v>
      </c>
      <c r="G1990" s="224"/>
      <c r="H1990" s="227">
        <v>-22.05</v>
      </c>
      <c r="I1990" s="228"/>
      <c r="J1990" s="224"/>
      <c r="K1990" s="224"/>
      <c r="L1990" s="229"/>
      <c r="M1990" s="230"/>
      <c r="N1990" s="231"/>
      <c r="O1990" s="231"/>
      <c r="P1990" s="231"/>
      <c r="Q1990" s="231"/>
      <c r="R1990" s="231"/>
      <c r="S1990" s="231"/>
      <c r="T1990" s="232"/>
      <c r="AT1990" s="233" t="s">
        <v>247</v>
      </c>
      <c r="AU1990" s="233" t="s">
        <v>83</v>
      </c>
      <c r="AV1990" s="14" t="s">
        <v>83</v>
      </c>
      <c r="AW1990" s="14" t="s">
        <v>37</v>
      </c>
      <c r="AX1990" s="14" t="s">
        <v>76</v>
      </c>
      <c r="AY1990" s="233" t="s">
        <v>236</v>
      </c>
    </row>
    <row r="1991" spans="2:51" s="14" customFormat="1" ht="10.199999999999999">
      <c r="B1991" s="223"/>
      <c r="C1991" s="224"/>
      <c r="D1991" s="209" t="s">
        <v>247</v>
      </c>
      <c r="E1991" s="225" t="s">
        <v>20</v>
      </c>
      <c r="F1991" s="226" t="s">
        <v>2301</v>
      </c>
      <c r="G1991" s="224"/>
      <c r="H1991" s="227">
        <v>-13.44</v>
      </c>
      <c r="I1991" s="228"/>
      <c r="J1991" s="224"/>
      <c r="K1991" s="224"/>
      <c r="L1991" s="229"/>
      <c r="M1991" s="230"/>
      <c r="N1991" s="231"/>
      <c r="O1991" s="231"/>
      <c r="P1991" s="231"/>
      <c r="Q1991" s="231"/>
      <c r="R1991" s="231"/>
      <c r="S1991" s="231"/>
      <c r="T1991" s="232"/>
      <c r="AT1991" s="233" t="s">
        <v>247</v>
      </c>
      <c r="AU1991" s="233" t="s">
        <v>83</v>
      </c>
      <c r="AV1991" s="14" t="s">
        <v>83</v>
      </c>
      <c r="AW1991" s="14" t="s">
        <v>37</v>
      </c>
      <c r="AX1991" s="14" t="s">
        <v>76</v>
      </c>
      <c r="AY1991" s="233" t="s">
        <v>236</v>
      </c>
    </row>
    <row r="1992" spans="2:51" s="15" customFormat="1" ht="10.199999999999999">
      <c r="B1992" s="234"/>
      <c r="C1992" s="235"/>
      <c r="D1992" s="209" t="s">
        <v>247</v>
      </c>
      <c r="E1992" s="236" t="s">
        <v>20</v>
      </c>
      <c r="F1992" s="237" t="s">
        <v>306</v>
      </c>
      <c r="G1992" s="235"/>
      <c r="H1992" s="238">
        <v>283.57299999999998</v>
      </c>
      <c r="I1992" s="239"/>
      <c r="J1992" s="235"/>
      <c r="K1992" s="235"/>
      <c r="L1992" s="240"/>
      <c r="M1992" s="241"/>
      <c r="N1992" s="242"/>
      <c r="O1992" s="242"/>
      <c r="P1992" s="242"/>
      <c r="Q1992" s="242"/>
      <c r="R1992" s="242"/>
      <c r="S1992" s="242"/>
      <c r="T1992" s="243"/>
      <c r="AT1992" s="244" t="s">
        <v>247</v>
      </c>
      <c r="AU1992" s="244" t="s">
        <v>83</v>
      </c>
      <c r="AV1992" s="15" t="s">
        <v>254</v>
      </c>
      <c r="AW1992" s="15" t="s">
        <v>37</v>
      </c>
      <c r="AX1992" s="15" t="s">
        <v>76</v>
      </c>
      <c r="AY1992" s="244" t="s">
        <v>236</v>
      </c>
    </row>
    <row r="1993" spans="2:51" s="13" customFormat="1" ht="10.199999999999999">
      <c r="B1993" s="213"/>
      <c r="C1993" s="214"/>
      <c r="D1993" s="209" t="s">
        <v>247</v>
      </c>
      <c r="E1993" s="215" t="s">
        <v>20</v>
      </c>
      <c r="F1993" s="216" t="s">
        <v>324</v>
      </c>
      <c r="G1993" s="214"/>
      <c r="H1993" s="215" t="s">
        <v>20</v>
      </c>
      <c r="I1993" s="217"/>
      <c r="J1993" s="214"/>
      <c r="K1993" s="214"/>
      <c r="L1993" s="218"/>
      <c r="M1993" s="219"/>
      <c r="N1993" s="220"/>
      <c r="O1993" s="220"/>
      <c r="P1993" s="220"/>
      <c r="Q1993" s="220"/>
      <c r="R1993" s="220"/>
      <c r="S1993" s="220"/>
      <c r="T1993" s="221"/>
      <c r="AT1993" s="222" t="s">
        <v>247</v>
      </c>
      <c r="AU1993" s="222" t="s">
        <v>83</v>
      </c>
      <c r="AV1993" s="13" t="s">
        <v>22</v>
      </c>
      <c r="AW1993" s="13" t="s">
        <v>37</v>
      </c>
      <c r="AX1993" s="13" t="s">
        <v>76</v>
      </c>
      <c r="AY1993" s="222" t="s">
        <v>236</v>
      </c>
    </row>
    <row r="1994" spans="2:51" s="14" customFormat="1" ht="10.199999999999999">
      <c r="B1994" s="223"/>
      <c r="C1994" s="224"/>
      <c r="D1994" s="209" t="s">
        <v>247</v>
      </c>
      <c r="E1994" s="225" t="s">
        <v>20</v>
      </c>
      <c r="F1994" s="226" t="s">
        <v>2302</v>
      </c>
      <c r="G1994" s="224"/>
      <c r="H1994" s="227">
        <v>34.200000000000003</v>
      </c>
      <c r="I1994" s="228"/>
      <c r="J1994" s="224"/>
      <c r="K1994" s="224"/>
      <c r="L1994" s="229"/>
      <c r="M1994" s="230"/>
      <c r="N1994" s="231"/>
      <c r="O1994" s="231"/>
      <c r="P1994" s="231"/>
      <c r="Q1994" s="231"/>
      <c r="R1994" s="231"/>
      <c r="S1994" s="231"/>
      <c r="T1994" s="232"/>
      <c r="AT1994" s="233" t="s">
        <v>247</v>
      </c>
      <c r="AU1994" s="233" t="s">
        <v>83</v>
      </c>
      <c r="AV1994" s="14" t="s">
        <v>83</v>
      </c>
      <c r="AW1994" s="14" t="s">
        <v>37</v>
      </c>
      <c r="AX1994" s="14" t="s">
        <v>76</v>
      </c>
      <c r="AY1994" s="233" t="s">
        <v>236</v>
      </c>
    </row>
    <row r="1995" spans="2:51" s="14" customFormat="1" ht="10.199999999999999">
      <c r="B1995" s="223"/>
      <c r="C1995" s="224"/>
      <c r="D1995" s="209" t="s">
        <v>247</v>
      </c>
      <c r="E1995" s="225" t="s">
        <v>20</v>
      </c>
      <c r="F1995" s="226" t="s">
        <v>2303</v>
      </c>
      <c r="G1995" s="224"/>
      <c r="H1995" s="227">
        <v>18.855</v>
      </c>
      <c r="I1995" s="228"/>
      <c r="J1995" s="224"/>
      <c r="K1995" s="224"/>
      <c r="L1995" s="229"/>
      <c r="M1995" s="230"/>
      <c r="N1995" s="231"/>
      <c r="O1995" s="231"/>
      <c r="P1995" s="231"/>
      <c r="Q1995" s="231"/>
      <c r="R1995" s="231"/>
      <c r="S1995" s="231"/>
      <c r="T1995" s="232"/>
      <c r="AT1995" s="233" t="s">
        <v>247</v>
      </c>
      <c r="AU1995" s="233" t="s">
        <v>83</v>
      </c>
      <c r="AV1995" s="14" t="s">
        <v>83</v>
      </c>
      <c r="AW1995" s="14" t="s">
        <v>37</v>
      </c>
      <c r="AX1995" s="14" t="s">
        <v>76</v>
      </c>
      <c r="AY1995" s="233" t="s">
        <v>236</v>
      </c>
    </row>
    <row r="1996" spans="2:51" s="14" customFormat="1" ht="10.199999999999999">
      <c r="B1996" s="223"/>
      <c r="C1996" s="224"/>
      <c r="D1996" s="209" t="s">
        <v>247</v>
      </c>
      <c r="E1996" s="225" t="s">
        <v>20</v>
      </c>
      <c r="F1996" s="226" t="s">
        <v>2304</v>
      </c>
      <c r="G1996" s="224"/>
      <c r="H1996" s="227">
        <v>24.84</v>
      </c>
      <c r="I1996" s="228"/>
      <c r="J1996" s="224"/>
      <c r="K1996" s="224"/>
      <c r="L1996" s="229"/>
      <c r="M1996" s="230"/>
      <c r="N1996" s="231"/>
      <c r="O1996" s="231"/>
      <c r="P1996" s="231"/>
      <c r="Q1996" s="231"/>
      <c r="R1996" s="231"/>
      <c r="S1996" s="231"/>
      <c r="T1996" s="232"/>
      <c r="AT1996" s="233" t="s">
        <v>247</v>
      </c>
      <c r="AU1996" s="233" t="s">
        <v>83</v>
      </c>
      <c r="AV1996" s="14" t="s">
        <v>83</v>
      </c>
      <c r="AW1996" s="14" t="s">
        <v>37</v>
      </c>
      <c r="AX1996" s="14" t="s">
        <v>76</v>
      </c>
      <c r="AY1996" s="233" t="s">
        <v>236</v>
      </c>
    </row>
    <row r="1997" spans="2:51" s="14" customFormat="1" ht="10.199999999999999">
      <c r="B1997" s="223"/>
      <c r="C1997" s="224"/>
      <c r="D1997" s="209" t="s">
        <v>247</v>
      </c>
      <c r="E1997" s="225" t="s">
        <v>20</v>
      </c>
      <c r="F1997" s="226" t="s">
        <v>2305</v>
      </c>
      <c r="G1997" s="224"/>
      <c r="H1997" s="227">
        <v>10.35</v>
      </c>
      <c r="I1997" s="228"/>
      <c r="J1997" s="224"/>
      <c r="K1997" s="224"/>
      <c r="L1997" s="229"/>
      <c r="M1997" s="230"/>
      <c r="N1997" s="231"/>
      <c r="O1997" s="231"/>
      <c r="P1997" s="231"/>
      <c r="Q1997" s="231"/>
      <c r="R1997" s="231"/>
      <c r="S1997" s="231"/>
      <c r="T1997" s="232"/>
      <c r="AT1997" s="233" t="s">
        <v>247</v>
      </c>
      <c r="AU1997" s="233" t="s">
        <v>83</v>
      </c>
      <c r="AV1997" s="14" t="s">
        <v>83</v>
      </c>
      <c r="AW1997" s="14" t="s">
        <v>37</v>
      </c>
      <c r="AX1997" s="14" t="s">
        <v>76</v>
      </c>
      <c r="AY1997" s="233" t="s">
        <v>236</v>
      </c>
    </row>
    <row r="1998" spans="2:51" s="14" customFormat="1" ht="10.199999999999999">
      <c r="B1998" s="223"/>
      <c r="C1998" s="224"/>
      <c r="D1998" s="209" t="s">
        <v>247</v>
      </c>
      <c r="E1998" s="225" t="s">
        <v>20</v>
      </c>
      <c r="F1998" s="226" t="s">
        <v>2306</v>
      </c>
      <c r="G1998" s="224"/>
      <c r="H1998" s="227">
        <v>31.635000000000002</v>
      </c>
      <c r="I1998" s="228"/>
      <c r="J1998" s="224"/>
      <c r="K1998" s="224"/>
      <c r="L1998" s="229"/>
      <c r="M1998" s="230"/>
      <c r="N1998" s="231"/>
      <c r="O1998" s="231"/>
      <c r="P1998" s="231"/>
      <c r="Q1998" s="231"/>
      <c r="R1998" s="231"/>
      <c r="S1998" s="231"/>
      <c r="T1998" s="232"/>
      <c r="AT1998" s="233" t="s">
        <v>247</v>
      </c>
      <c r="AU1998" s="233" t="s">
        <v>83</v>
      </c>
      <c r="AV1998" s="14" t="s">
        <v>83</v>
      </c>
      <c r="AW1998" s="14" t="s">
        <v>37</v>
      </c>
      <c r="AX1998" s="14" t="s">
        <v>76</v>
      </c>
      <c r="AY1998" s="233" t="s">
        <v>236</v>
      </c>
    </row>
    <row r="1999" spans="2:51" s="14" customFormat="1" ht="10.199999999999999">
      <c r="B1999" s="223"/>
      <c r="C1999" s="224"/>
      <c r="D1999" s="209" t="s">
        <v>247</v>
      </c>
      <c r="E1999" s="225" t="s">
        <v>20</v>
      </c>
      <c r="F1999" s="226" t="s">
        <v>2307</v>
      </c>
      <c r="G1999" s="224"/>
      <c r="H1999" s="227">
        <v>28.35</v>
      </c>
      <c r="I1999" s="228"/>
      <c r="J1999" s="224"/>
      <c r="K1999" s="224"/>
      <c r="L1999" s="229"/>
      <c r="M1999" s="230"/>
      <c r="N1999" s="231"/>
      <c r="O1999" s="231"/>
      <c r="P1999" s="231"/>
      <c r="Q1999" s="231"/>
      <c r="R1999" s="231"/>
      <c r="S1999" s="231"/>
      <c r="T1999" s="232"/>
      <c r="AT1999" s="233" t="s">
        <v>247</v>
      </c>
      <c r="AU1999" s="233" t="s">
        <v>83</v>
      </c>
      <c r="AV1999" s="14" t="s">
        <v>83</v>
      </c>
      <c r="AW1999" s="14" t="s">
        <v>37</v>
      </c>
      <c r="AX1999" s="14" t="s">
        <v>76</v>
      </c>
      <c r="AY1999" s="233" t="s">
        <v>236</v>
      </c>
    </row>
    <row r="2000" spans="2:51" s="14" customFormat="1" ht="10.199999999999999">
      <c r="B2000" s="223"/>
      <c r="C2000" s="224"/>
      <c r="D2000" s="209" t="s">
        <v>247</v>
      </c>
      <c r="E2000" s="225" t="s">
        <v>20</v>
      </c>
      <c r="F2000" s="226" t="s">
        <v>2308</v>
      </c>
      <c r="G2000" s="224"/>
      <c r="H2000" s="227">
        <v>26.055</v>
      </c>
      <c r="I2000" s="228"/>
      <c r="J2000" s="224"/>
      <c r="K2000" s="224"/>
      <c r="L2000" s="229"/>
      <c r="M2000" s="230"/>
      <c r="N2000" s="231"/>
      <c r="O2000" s="231"/>
      <c r="P2000" s="231"/>
      <c r="Q2000" s="231"/>
      <c r="R2000" s="231"/>
      <c r="S2000" s="231"/>
      <c r="T2000" s="232"/>
      <c r="AT2000" s="233" t="s">
        <v>247</v>
      </c>
      <c r="AU2000" s="233" t="s">
        <v>83</v>
      </c>
      <c r="AV2000" s="14" t="s">
        <v>83</v>
      </c>
      <c r="AW2000" s="14" t="s">
        <v>37</v>
      </c>
      <c r="AX2000" s="14" t="s">
        <v>76</v>
      </c>
      <c r="AY2000" s="233" t="s">
        <v>236</v>
      </c>
    </row>
    <row r="2001" spans="1:65" s="14" customFormat="1" ht="10.199999999999999">
      <c r="B2001" s="223"/>
      <c r="C2001" s="224"/>
      <c r="D2001" s="209" t="s">
        <v>247</v>
      </c>
      <c r="E2001" s="225" t="s">
        <v>20</v>
      </c>
      <c r="F2001" s="226" t="s">
        <v>2309</v>
      </c>
      <c r="G2001" s="224"/>
      <c r="H2001" s="227">
        <v>32.018000000000001</v>
      </c>
      <c r="I2001" s="228"/>
      <c r="J2001" s="224"/>
      <c r="K2001" s="224"/>
      <c r="L2001" s="229"/>
      <c r="M2001" s="230"/>
      <c r="N2001" s="231"/>
      <c r="O2001" s="231"/>
      <c r="P2001" s="231"/>
      <c r="Q2001" s="231"/>
      <c r="R2001" s="231"/>
      <c r="S2001" s="231"/>
      <c r="T2001" s="232"/>
      <c r="AT2001" s="233" t="s">
        <v>247</v>
      </c>
      <c r="AU2001" s="233" t="s">
        <v>83</v>
      </c>
      <c r="AV2001" s="14" t="s">
        <v>83</v>
      </c>
      <c r="AW2001" s="14" t="s">
        <v>37</v>
      </c>
      <c r="AX2001" s="14" t="s">
        <v>76</v>
      </c>
      <c r="AY2001" s="233" t="s">
        <v>236</v>
      </c>
    </row>
    <row r="2002" spans="1:65" s="14" customFormat="1" ht="10.199999999999999">
      <c r="B2002" s="223"/>
      <c r="C2002" s="224"/>
      <c r="D2002" s="209" t="s">
        <v>247</v>
      </c>
      <c r="E2002" s="225" t="s">
        <v>20</v>
      </c>
      <c r="F2002" s="226" t="s">
        <v>2310</v>
      </c>
      <c r="G2002" s="224"/>
      <c r="H2002" s="227">
        <v>11.363</v>
      </c>
      <c r="I2002" s="228"/>
      <c r="J2002" s="224"/>
      <c r="K2002" s="224"/>
      <c r="L2002" s="229"/>
      <c r="M2002" s="230"/>
      <c r="N2002" s="231"/>
      <c r="O2002" s="231"/>
      <c r="P2002" s="231"/>
      <c r="Q2002" s="231"/>
      <c r="R2002" s="231"/>
      <c r="S2002" s="231"/>
      <c r="T2002" s="232"/>
      <c r="AT2002" s="233" t="s">
        <v>247</v>
      </c>
      <c r="AU2002" s="233" t="s">
        <v>83</v>
      </c>
      <c r="AV2002" s="14" t="s">
        <v>83</v>
      </c>
      <c r="AW2002" s="14" t="s">
        <v>37</v>
      </c>
      <c r="AX2002" s="14" t="s">
        <v>76</v>
      </c>
      <c r="AY2002" s="233" t="s">
        <v>236</v>
      </c>
    </row>
    <row r="2003" spans="1:65" s="14" customFormat="1" ht="10.199999999999999">
      <c r="B2003" s="223"/>
      <c r="C2003" s="224"/>
      <c r="D2003" s="209" t="s">
        <v>247</v>
      </c>
      <c r="E2003" s="225" t="s">
        <v>20</v>
      </c>
      <c r="F2003" s="226" t="s">
        <v>2311</v>
      </c>
      <c r="G2003" s="224"/>
      <c r="H2003" s="227">
        <v>33.524999999999999</v>
      </c>
      <c r="I2003" s="228"/>
      <c r="J2003" s="224"/>
      <c r="K2003" s="224"/>
      <c r="L2003" s="229"/>
      <c r="M2003" s="230"/>
      <c r="N2003" s="231"/>
      <c r="O2003" s="231"/>
      <c r="P2003" s="231"/>
      <c r="Q2003" s="231"/>
      <c r="R2003" s="231"/>
      <c r="S2003" s="231"/>
      <c r="T2003" s="232"/>
      <c r="AT2003" s="233" t="s">
        <v>247</v>
      </c>
      <c r="AU2003" s="233" t="s">
        <v>83</v>
      </c>
      <c r="AV2003" s="14" t="s">
        <v>83</v>
      </c>
      <c r="AW2003" s="14" t="s">
        <v>37</v>
      </c>
      <c r="AX2003" s="14" t="s">
        <v>76</v>
      </c>
      <c r="AY2003" s="233" t="s">
        <v>236</v>
      </c>
    </row>
    <row r="2004" spans="1:65" s="14" customFormat="1" ht="10.199999999999999">
      <c r="B2004" s="223"/>
      <c r="C2004" s="224"/>
      <c r="D2004" s="209" t="s">
        <v>247</v>
      </c>
      <c r="E2004" s="225" t="s">
        <v>20</v>
      </c>
      <c r="F2004" s="226" t="s">
        <v>2312</v>
      </c>
      <c r="G2004" s="224"/>
      <c r="H2004" s="227">
        <v>22.05</v>
      </c>
      <c r="I2004" s="228"/>
      <c r="J2004" s="224"/>
      <c r="K2004" s="224"/>
      <c r="L2004" s="229"/>
      <c r="M2004" s="230"/>
      <c r="N2004" s="231"/>
      <c r="O2004" s="231"/>
      <c r="P2004" s="231"/>
      <c r="Q2004" s="231"/>
      <c r="R2004" s="231"/>
      <c r="S2004" s="231"/>
      <c r="T2004" s="232"/>
      <c r="AT2004" s="233" t="s">
        <v>247</v>
      </c>
      <c r="AU2004" s="233" t="s">
        <v>83</v>
      </c>
      <c r="AV2004" s="14" t="s">
        <v>83</v>
      </c>
      <c r="AW2004" s="14" t="s">
        <v>37</v>
      </c>
      <c r="AX2004" s="14" t="s">
        <v>76</v>
      </c>
      <c r="AY2004" s="233" t="s">
        <v>236</v>
      </c>
    </row>
    <row r="2005" spans="1:65" s="14" customFormat="1" ht="10.199999999999999">
      <c r="B2005" s="223"/>
      <c r="C2005" s="224"/>
      <c r="D2005" s="209" t="s">
        <v>247</v>
      </c>
      <c r="E2005" s="225" t="s">
        <v>20</v>
      </c>
      <c r="F2005" s="226" t="s">
        <v>2313</v>
      </c>
      <c r="G2005" s="224"/>
      <c r="H2005" s="227">
        <v>9.4499999999999993</v>
      </c>
      <c r="I2005" s="228"/>
      <c r="J2005" s="224"/>
      <c r="K2005" s="224"/>
      <c r="L2005" s="229"/>
      <c r="M2005" s="230"/>
      <c r="N2005" s="231"/>
      <c r="O2005" s="231"/>
      <c r="P2005" s="231"/>
      <c r="Q2005" s="231"/>
      <c r="R2005" s="231"/>
      <c r="S2005" s="231"/>
      <c r="T2005" s="232"/>
      <c r="AT2005" s="233" t="s">
        <v>247</v>
      </c>
      <c r="AU2005" s="233" t="s">
        <v>83</v>
      </c>
      <c r="AV2005" s="14" t="s">
        <v>83</v>
      </c>
      <c r="AW2005" s="14" t="s">
        <v>37</v>
      </c>
      <c r="AX2005" s="14" t="s">
        <v>76</v>
      </c>
      <c r="AY2005" s="233" t="s">
        <v>236</v>
      </c>
    </row>
    <row r="2006" spans="1:65" s="14" customFormat="1" ht="10.199999999999999">
      <c r="B2006" s="223"/>
      <c r="C2006" s="224"/>
      <c r="D2006" s="209" t="s">
        <v>247</v>
      </c>
      <c r="E2006" s="225" t="s">
        <v>20</v>
      </c>
      <c r="F2006" s="226" t="s">
        <v>348</v>
      </c>
      <c r="G2006" s="224"/>
      <c r="H2006" s="227">
        <v>10</v>
      </c>
      <c r="I2006" s="228"/>
      <c r="J2006" s="224"/>
      <c r="K2006" s="224"/>
      <c r="L2006" s="229"/>
      <c r="M2006" s="230"/>
      <c r="N2006" s="231"/>
      <c r="O2006" s="231"/>
      <c r="P2006" s="231"/>
      <c r="Q2006" s="231"/>
      <c r="R2006" s="231"/>
      <c r="S2006" s="231"/>
      <c r="T2006" s="232"/>
      <c r="AT2006" s="233" t="s">
        <v>247</v>
      </c>
      <c r="AU2006" s="233" t="s">
        <v>83</v>
      </c>
      <c r="AV2006" s="14" t="s">
        <v>83</v>
      </c>
      <c r="AW2006" s="14" t="s">
        <v>37</v>
      </c>
      <c r="AX2006" s="14" t="s">
        <v>76</v>
      </c>
      <c r="AY2006" s="233" t="s">
        <v>236</v>
      </c>
    </row>
    <row r="2007" spans="1:65" s="14" customFormat="1" ht="10.199999999999999">
      <c r="B2007" s="223"/>
      <c r="C2007" s="224"/>
      <c r="D2007" s="209" t="s">
        <v>247</v>
      </c>
      <c r="E2007" s="225" t="s">
        <v>20</v>
      </c>
      <c r="F2007" s="226" t="s">
        <v>2314</v>
      </c>
      <c r="G2007" s="224"/>
      <c r="H2007" s="227">
        <v>-9.4559999999999995</v>
      </c>
      <c r="I2007" s="228"/>
      <c r="J2007" s="224"/>
      <c r="K2007" s="224"/>
      <c r="L2007" s="229"/>
      <c r="M2007" s="230"/>
      <c r="N2007" s="231"/>
      <c r="O2007" s="231"/>
      <c r="P2007" s="231"/>
      <c r="Q2007" s="231"/>
      <c r="R2007" s="231"/>
      <c r="S2007" s="231"/>
      <c r="T2007" s="232"/>
      <c r="AT2007" s="233" t="s">
        <v>247</v>
      </c>
      <c r="AU2007" s="233" t="s">
        <v>83</v>
      </c>
      <c r="AV2007" s="14" t="s">
        <v>83</v>
      </c>
      <c r="AW2007" s="14" t="s">
        <v>37</v>
      </c>
      <c r="AX2007" s="14" t="s">
        <v>76</v>
      </c>
      <c r="AY2007" s="233" t="s">
        <v>236</v>
      </c>
    </row>
    <row r="2008" spans="1:65" s="14" customFormat="1" ht="10.199999999999999">
      <c r="B2008" s="223"/>
      <c r="C2008" s="224"/>
      <c r="D2008" s="209" t="s">
        <v>247</v>
      </c>
      <c r="E2008" s="225" t="s">
        <v>20</v>
      </c>
      <c r="F2008" s="226" t="s">
        <v>2315</v>
      </c>
      <c r="G2008" s="224"/>
      <c r="H2008" s="227">
        <v>-19.306000000000001</v>
      </c>
      <c r="I2008" s="228"/>
      <c r="J2008" s="224"/>
      <c r="K2008" s="224"/>
      <c r="L2008" s="229"/>
      <c r="M2008" s="230"/>
      <c r="N2008" s="231"/>
      <c r="O2008" s="231"/>
      <c r="P2008" s="231"/>
      <c r="Q2008" s="231"/>
      <c r="R2008" s="231"/>
      <c r="S2008" s="231"/>
      <c r="T2008" s="232"/>
      <c r="AT2008" s="233" t="s">
        <v>247</v>
      </c>
      <c r="AU2008" s="233" t="s">
        <v>83</v>
      </c>
      <c r="AV2008" s="14" t="s">
        <v>83</v>
      </c>
      <c r="AW2008" s="14" t="s">
        <v>37</v>
      </c>
      <c r="AX2008" s="14" t="s">
        <v>76</v>
      </c>
      <c r="AY2008" s="233" t="s">
        <v>236</v>
      </c>
    </row>
    <row r="2009" spans="1:65" s="15" customFormat="1" ht="10.199999999999999">
      <c r="B2009" s="234"/>
      <c r="C2009" s="235"/>
      <c r="D2009" s="209" t="s">
        <v>247</v>
      </c>
      <c r="E2009" s="236" t="s">
        <v>20</v>
      </c>
      <c r="F2009" s="237" t="s">
        <v>306</v>
      </c>
      <c r="G2009" s="235"/>
      <c r="H2009" s="238">
        <v>263.92899999999997</v>
      </c>
      <c r="I2009" s="239"/>
      <c r="J2009" s="235"/>
      <c r="K2009" s="235"/>
      <c r="L2009" s="240"/>
      <c r="M2009" s="241"/>
      <c r="N2009" s="242"/>
      <c r="O2009" s="242"/>
      <c r="P2009" s="242"/>
      <c r="Q2009" s="242"/>
      <c r="R2009" s="242"/>
      <c r="S2009" s="242"/>
      <c r="T2009" s="243"/>
      <c r="AT2009" s="244" t="s">
        <v>247</v>
      </c>
      <c r="AU2009" s="244" t="s">
        <v>83</v>
      </c>
      <c r="AV2009" s="15" t="s">
        <v>254</v>
      </c>
      <c r="AW2009" s="15" t="s">
        <v>37</v>
      </c>
      <c r="AX2009" s="15" t="s">
        <v>76</v>
      </c>
      <c r="AY2009" s="244" t="s">
        <v>236</v>
      </c>
    </row>
    <row r="2010" spans="1:65" s="16" customFormat="1" ht="10.199999999999999">
      <c r="B2010" s="245"/>
      <c r="C2010" s="246"/>
      <c r="D2010" s="209" t="s">
        <v>247</v>
      </c>
      <c r="E2010" s="247" t="s">
        <v>20</v>
      </c>
      <c r="F2010" s="248" t="s">
        <v>309</v>
      </c>
      <c r="G2010" s="246"/>
      <c r="H2010" s="249">
        <v>547.50199999999995</v>
      </c>
      <c r="I2010" s="250"/>
      <c r="J2010" s="246"/>
      <c r="K2010" s="246"/>
      <c r="L2010" s="251"/>
      <c r="M2010" s="252"/>
      <c r="N2010" s="253"/>
      <c r="O2010" s="253"/>
      <c r="P2010" s="253"/>
      <c r="Q2010" s="253"/>
      <c r="R2010" s="253"/>
      <c r="S2010" s="253"/>
      <c r="T2010" s="254"/>
      <c r="AT2010" s="255" t="s">
        <v>247</v>
      </c>
      <c r="AU2010" s="255" t="s">
        <v>83</v>
      </c>
      <c r="AV2010" s="16" t="s">
        <v>243</v>
      </c>
      <c r="AW2010" s="16" t="s">
        <v>37</v>
      </c>
      <c r="AX2010" s="16" t="s">
        <v>22</v>
      </c>
      <c r="AY2010" s="255" t="s">
        <v>236</v>
      </c>
    </row>
    <row r="2011" spans="1:65" s="2" customFormat="1" ht="22.8">
      <c r="A2011" s="36"/>
      <c r="B2011" s="37"/>
      <c r="C2011" s="256" t="s">
        <v>2316</v>
      </c>
      <c r="D2011" s="256" t="s">
        <v>482</v>
      </c>
      <c r="E2011" s="257" t="s">
        <v>2317</v>
      </c>
      <c r="F2011" s="258" t="s">
        <v>2318</v>
      </c>
      <c r="G2011" s="259" t="s">
        <v>328</v>
      </c>
      <c r="H2011" s="260">
        <v>629.62699999999995</v>
      </c>
      <c r="I2011" s="261"/>
      <c r="J2011" s="262">
        <f>ROUND(I2011*H2011,2)</f>
        <v>0</v>
      </c>
      <c r="K2011" s="258" t="s">
        <v>20</v>
      </c>
      <c r="L2011" s="263"/>
      <c r="M2011" s="264" t="s">
        <v>20</v>
      </c>
      <c r="N2011" s="265" t="s">
        <v>47</v>
      </c>
      <c r="O2011" s="66"/>
      <c r="P2011" s="205">
        <f>O2011*H2011</f>
        <v>0</v>
      </c>
      <c r="Q2011" s="205">
        <v>2.2700000000000001E-2</v>
      </c>
      <c r="R2011" s="205">
        <f>Q2011*H2011</f>
        <v>14.292532899999999</v>
      </c>
      <c r="S2011" s="205">
        <v>0</v>
      </c>
      <c r="T2011" s="206">
        <f>S2011*H2011</f>
        <v>0</v>
      </c>
      <c r="U2011" s="36"/>
      <c r="V2011" s="36"/>
      <c r="W2011" s="36"/>
      <c r="X2011" s="36"/>
      <c r="Y2011" s="36"/>
      <c r="Z2011" s="36"/>
      <c r="AA2011" s="36"/>
      <c r="AB2011" s="36"/>
      <c r="AC2011" s="36"/>
      <c r="AD2011" s="36"/>
      <c r="AE2011" s="36"/>
      <c r="AR2011" s="207" t="s">
        <v>455</v>
      </c>
      <c r="AT2011" s="207" t="s">
        <v>482</v>
      </c>
      <c r="AU2011" s="207" t="s">
        <v>83</v>
      </c>
      <c r="AY2011" s="19" t="s">
        <v>236</v>
      </c>
      <c r="BE2011" s="208">
        <f>IF(N2011="základní",J2011,0)</f>
        <v>0</v>
      </c>
      <c r="BF2011" s="208">
        <f>IF(N2011="snížená",J2011,0)</f>
        <v>0</v>
      </c>
      <c r="BG2011" s="208">
        <f>IF(N2011="zákl. přenesená",J2011,0)</f>
        <v>0</v>
      </c>
      <c r="BH2011" s="208">
        <f>IF(N2011="sníž. přenesená",J2011,0)</f>
        <v>0</v>
      </c>
      <c r="BI2011" s="208">
        <f>IF(N2011="nulová",J2011,0)</f>
        <v>0</v>
      </c>
      <c r="BJ2011" s="19" t="s">
        <v>22</v>
      </c>
      <c r="BK2011" s="208">
        <f>ROUND(I2011*H2011,2)</f>
        <v>0</v>
      </c>
      <c r="BL2011" s="19" t="s">
        <v>336</v>
      </c>
      <c r="BM2011" s="207" t="s">
        <v>2319</v>
      </c>
    </row>
    <row r="2012" spans="1:65" s="14" customFormat="1" ht="10.199999999999999">
      <c r="B2012" s="223"/>
      <c r="C2012" s="224"/>
      <c r="D2012" s="209" t="s">
        <v>247</v>
      </c>
      <c r="E2012" s="224"/>
      <c r="F2012" s="226" t="s">
        <v>2320</v>
      </c>
      <c r="G2012" s="224"/>
      <c r="H2012" s="227">
        <v>629.62699999999995</v>
      </c>
      <c r="I2012" s="228"/>
      <c r="J2012" s="224"/>
      <c r="K2012" s="224"/>
      <c r="L2012" s="229"/>
      <c r="M2012" s="230"/>
      <c r="N2012" s="231"/>
      <c r="O2012" s="231"/>
      <c r="P2012" s="231"/>
      <c r="Q2012" s="231"/>
      <c r="R2012" s="231"/>
      <c r="S2012" s="231"/>
      <c r="T2012" s="232"/>
      <c r="AT2012" s="233" t="s">
        <v>247</v>
      </c>
      <c r="AU2012" s="233" t="s">
        <v>83</v>
      </c>
      <c r="AV2012" s="14" t="s">
        <v>83</v>
      </c>
      <c r="AW2012" s="14" t="s">
        <v>4</v>
      </c>
      <c r="AX2012" s="14" t="s">
        <v>22</v>
      </c>
      <c r="AY2012" s="233" t="s">
        <v>236</v>
      </c>
    </row>
    <row r="2013" spans="1:65" s="2" customFormat="1" ht="22.8">
      <c r="A2013" s="36"/>
      <c r="B2013" s="37"/>
      <c r="C2013" s="196" t="s">
        <v>2321</v>
      </c>
      <c r="D2013" s="196" t="s">
        <v>238</v>
      </c>
      <c r="E2013" s="197" t="s">
        <v>2322</v>
      </c>
      <c r="F2013" s="198" t="s">
        <v>2323</v>
      </c>
      <c r="G2013" s="199" t="s">
        <v>328</v>
      </c>
      <c r="H2013" s="200">
        <v>120</v>
      </c>
      <c r="I2013" s="201"/>
      <c r="J2013" s="202">
        <f>ROUND(I2013*H2013,2)</f>
        <v>0</v>
      </c>
      <c r="K2013" s="198" t="s">
        <v>242</v>
      </c>
      <c r="L2013" s="41"/>
      <c r="M2013" s="203" t="s">
        <v>20</v>
      </c>
      <c r="N2013" s="204" t="s">
        <v>47</v>
      </c>
      <c r="O2013" s="66"/>
      <c r="P2013" s="205">
        <f>O2013*H2013</f>
        <v>0</v>
      </c>
      <c r="Q2013" s="205">
        <v>0</v>
      </c>
      <c r="R2013" s="205">
        <f>Q2013*H2013</f>
        <v>0</v>
      </c>
      <c r="S2013" s="205">
        <v>0</v>
      </c>
      <c r="T2013" s="206">
        <f>S2013*H2013</f>
        <v>0</v>
      </c>
      <c r="U2013" s="36"/>
      <c r="V2013" s="36"/>
      <c r="W2013" s="36"/>
      <c r="X2013" s="36"/>
      <c r="Y2013" s="36"/>
      <c r="Z2013" s="36"/>
      <c r="AA2013" s="36"/>
      <c r="AB2013" s="36"/>
      <c r="AC2013" s="36"/>
      <c r="AD2013" s="36"/>
      <c r="AE2013" s="36"/>
      <c r="AR2013" s="207" t="s">
        <v>336</v>
      </c>
      <c r="AT2013" s="207" t="s">
        <v>238</v>
      </c>
      <c r="AU2013" s="207" t="s">
        <v>83</v>
      </c>
      <c r="AY2013" s="19" t="s">
        <v>236</v>
      </c>
      <c r="BE2013" s="208">
        <f>IF(N2013="základní",J2013,0)</f>
        <v>0</v>
      </c>
      <c r="BF2013" s="208">
        <f>IF(N2013="snížená",J2013,0)</f>
        <v>0</v>
      </c>
      <c r="BG2013" s="208">
        <f>IF(N2013="zákl. přenesená",J2013,0)</f>
        <v>0</v>
      </c>
      <c r="BH2013" s="208">
        <f>IF(N2013="sníž. přenesená",J2013,0)</f>
        <v>0</v>
      </c>
      <c r="BI2013" s="208">
        <f>IF(N2013="nulová",J2013,0)</f>
        <v>0</v>
      </c>
      <c r="BJ2013" s="19" t="s">
        <v>22</v>
      </c>
      <c r="BK2013" s="208">
        <f>ROUND(I2013*H2013,2)</f>
        <v>0</v>
      </c>
      <c r="BL2013" s="19" t="s">
        <v>336</v>
      </c>
      <c r="BM2013" s="207" t="s">
        <v>2324</v>
      </c>
    </row>
    <row r="2014" spans="1:65" s="2" customFormat="1" ht="28.8">
      <c r="A2014" s="36"/>
      <c r="B2014" s="37"/>
      <c r="C2014" s="38"/>
      <c r="D2014" s="209" t="s">
        <v>245</v>
      </c>
      <c r="E2014" s="38"/>
      <c r="F2014" s="210" t="s">
        <v>2325</v>
      </c>
      <c r="G2014" s="38"/>
      <c r="H2014" s="38"/>
      <c r="I2014" s="118"/>
      <c r="J2014" s="38"/>
      <c r="K2014" s="38"/>
      <c r="L2014" s="41"/>
      <c r="M2014" s="211"/>
      <c r="N2014" s="212"/>
      <c r="O2014" s="66"/>
      <c r="P2014" s="66"/>
      <c r="Q2014" s="66"/>
      <c r="R2014" s="66"/>
      <c r="S2014" s="66"/>
      <c r="T2014" s="67"/>
      <c r="U2014" s="36"/>
      <c r="V2014" s="36"/>
      <c r="W2014" s="36"/>
      <c r="X2014" s="36"/>
      <c r="Y2014" s="36"/>
      <c r="Z2014" s="36"/>
      <c r="AA2014" s="36"/>
      <c r="AB2014" s="36"/>
      <c r="AC2014" s="36"/>
      <c r="AD2014" s="36"/>
      <c r="AE2014" s="36"/>
      <c r="AT2014" s="19" t="s">
        <v>245</v>
      </c>
      <c r="AU2014" s="19" t="s">
        <v>83</v>
      </c>
    </row>
    <row r="2015" spans="1:65" s="2" customFormat="1" ht="22.8">
      <c r="A2015" s="36"/>
      <c r="B2015" s="37"/>
      <c r="C2015" s="196" t="s">
        <v>2326</v>
      </c>
      <c r="D2015" s="196" t="s">
        <v>238</v>
      </c>
      <c r="E2015" s="197" t="s">
        <v>2327</v>
      </c>
      <c r="F2015" s="198" t="s">
        <v>2328</v>
      </c>
      <c r="G2015" s="199" t="s">
        <v>328</v>
      </c>
      <c r="H2015" s="200">
        <v>547.50199999999995</v>
      </c>
      <c r="I2015" s="201"/>
      <c r="J2015" s="202">
        <f>ROUND(I2015*H2015,2)</f>
        <v>0</v>
      </c>
      <c r="K2015" s="198" t="s">
        <v>242</v>
      </c>
      <c r="L2015" s="41"/>
      <c r="M2015" s="203" t="s">
        <v>20</v>
      </c>
      <c r="N2015" s="204" t="s">
        <v>47</v>
      </c>
      <c r="O2015" s="66"/>
      <c r="P2015" s="205">
        <f>O2015*H2015</f>
        <v>0</v>
      </c>
      <c r="Q2015" s="205">
        <v>0</v>
      </c>
      <c r="R2015" s="205">
        <f>Q2015*H2015</f>
        <v>0</v>
      </c>
      <c r="S2015" s="205">
        <v>0</v>
      </c>
      <c r="T2015" s="206">
        <f>S2015*H2015</f>
        <v>0</v>
      </c>
      <c r="U2015" s="36"/>
      <c r="V2015" s="36"/>
      <c r="W2015" s="36"/>
      <c r="X2015" s="36"/>
      <c r="Y2015" s="36"/>
      <c r="Z2015" s="36"/>
      <c r="AA2015" s="36"/>
      <c r="AB2015" s="36"/>
      <c r="AC2015" s="36"/>
      <c r="AD2015" s="36"/>
      <c r="AE2015" s="36"/>
      <c r="AR2015" s="207" t="s">
        <v>336</v>
      </c>
      <c r="AT2015" s="207" t="s">
        <v>238</v>
      </c>
      <c r="AU2015" s="207" t="s">
        <v>83</v>
      </c>
      <c r="AY2015" s="19" t="s">
        <v>236</v>
      </c>
      <c r="BE2015" s="208">
        <f>IF(N2015="základní",J2015,0)</f>
        <v>0</v>
      </c>
      <c r="BF2015" s="208">
        <f>IF(N2015="snížená",J2015,0)</f>
        <v>0</v>
      </c>
      <c r="BG2015" s="208">
        <f>IF(N2015="zákl. přenesená",J2015,0)</f>
        <v>0</v>
      </c>
      <c r="BH2015" s="208">
        <f>IF(N2015="sníž. přenesená",J2015,0)</f>
        <v>0</v>
      </c>
      <c r="BI2015" s="208">
        <f>IF(N2015="nulová",J2015,0)</f>
        <v>0</v>
      </c>
      <c r="BJ2015" s="19" t="s">
        <v>22</v>
      </c>
      <c r="BK2015" s="208">
        <f>ROUND(I2015*H2015,2)</f>
        <v>0</v>
      </c>
      <c r="BL2015" s="19" t="s">
        <v>336</v>
      </c>
      <c r="BM2015" s="207" t="s">
        <v>2329</v>
      </c>
    </row>
    <row r="2016" spans="1:65" s="2" customFormat="1" ht="28.8">
      <c r="A2016" s="36"/>
      <c r="B2016" s="37"/>
      <c r="C2016" s="38"/>
      <c r="D2016" s="209" t="s">
        <v>245</v>
      </c>
      <c r="E2016" s="38"/>
      <c r="F2016" s="210" t="s">
        <v>2325</v>
      </c>
      <c r="G2016" s="38"/>
      <c r="H2016" s="38"/>
      <c r="I2016" s="118"/>
      <c r="J2016" s="38"/>
      <c r="K2016" s="38"/>
      <c r="L2016" s="41"/>
      <c r="M2016" s="211"/>
      <c r="N2016" s="212"/>
      <c r="O2016" s="66"/>
      <c r="P2016" s="66"/>
      <c r="Q2016" s="66"/>
      <c r="R2016" s="66"/>
      <c r="S2016" s="66"/>
      <c r="T2016" s="67"/>
      <c r="U2016" s="36"/>
      <c r="V2016" s="36"/>
      <c r="W2016" s="36"/>
      <c r="X2016" s="36"/>
      <c r="Y2016" s="36"/>
      <c r="Z2016" s="36"/>
      <c r="AA2016" s="36"/>
      <c r="AB2016" s="36"/>
      <c r="AC2016" s="36"/>
      <c r="AD2016" s="36"/>
      <c r="AE2016" s="36"/>
      <c r="AT2016" s="19" t="s">
        <v>245</v>
      </c>
      <c r="AU2016" s="19" t="s">
        <v>83</v>
      </c>
    </row>
    <row r="2017" spans="1:65" s="2" customFormat="1" ht="11.4">
      <c r="A2017" s="36"/>
      <c r="B2017" s="37"/>
      <c r="C2017" s="196" t="s">
        <v>2330</v>
      </c>
      <c r="D2017" s="196" t="s">
        <v>238</v>
      </c>
      <c r="E2017" s="197" t="s">
        <v>2331</v>
      </c>
      <c r="F2017" s="198" t="s">
        <v>2332</v>
      </c>
      <c r="G2017" s="199" t="s">
        <v>463</v>
      </c>
      <c r="H2017" s="200">
        <v>113.5</v>
      </c>
      <c r="I2017" s="201"/>
      <c r="J2017" s="202">
        <f>ROUND(I2017*H2017,2)</f>
        <v>0</v>
      </c>
      <c r="K2017" s="198" t="s">
        <v>20</v>
      </c>
      <c r="L2017" s="41"/>
      <c r="M2017" s="203" t="s">
        <v>20</v>
      </c>
      <c r="N2017" s="204" t="s">
        <v>47</v>
      </c>
      <c r="O2017" s="66"/>
      <c r="P2017" s="205">
        <f>O2017*H2017</f>
        <v>0</v>
      </c>
      <c r="Q2017" s="205">
        <v>3.1E-4</v>
      </c>
      <c r="R2017" s="205">
        <f>Q2017*H2017</f>
        <v>3.5185000000000001E-2</v>
      </c>
      <c r="S2017" s="205">
        <v>0</v>
      </c>
      <c r="T2017" s="206">
        <f>S2017*H2017</f>
        <v>0</v>
      </c>
      <c r="U2017" s="36"/>
      <c r="V2017" s="36"/>
      <c r="W2017" s="36"/>
      <c r="X2017" s="36"/>
      <c r="Y2017" s="36"/>
      <c r="Z2017" s="36"/>
      <c r="AA2017" s="36"/>
      <c r="AB2017" s="36"/>
      <c r="AC2017" s="36"/>
      <c r="AD2017" s="36"/>
      <c r="AE2017" s="36"/>
      <c r="AR2017" s="207" t="s">
        <v>336</v>
      </c>
      <c r="AT2017" s="207" t="s">
        <v>238</v>
      </c>
      <c r="AU2017" s="207" t="s">
        <v>83</v>
      </c>
      <c r="AY2017" s="19" t="s">
        <v>236</v>
      </c>
      <c r="BE2017" s="208">
        <f>IF(N2017="základní",J2017,0)</f>
        <v>0</v>
      </c>
      <c r="BF2017" s="208">
        <f>IF(N2017="snížená",J2017,0)</f>
        <v>0</v>
      </c>
      <c r="BG2017" s="208">
        <f>IF(N2017="zákl. přenesená",J2017,0)</f>
        <v>0</v>
      </c>
      <c r="BH2017" s="208">
        <f>IF(N2017="sníž. přenesená",J2017,0)</f>
        <v>0</v>
      </c>
      <c r="BI2017" s="208">
        <f>IF(N2017="nulová",J2017,0)</f>
        <v>0</v>
      </c>
      <c r="BJ2017" s="19" t="s">
        <v>22</v>
      </c>
      <c r="BK2017" s="208">
        <f>ROUND(I2017*H2017,2)</f>
        <v>0</v>
      </c>
      <c r="BL2017" s="19" t="s">
        <v>336</v>
      </c>
      <c r="BM2017" s="207" t="s">
        <v>2333</v>
      </c>
    </row>
    <row r="2018" spans="1:65" s="13" customFormat="1" ht="10.199999999999999">
      <c r="B2018" s="213"/>
      <c r="C2018" s="214"/>
      <c r="D2018" s="209" t="s">
        <v>247</v>
      </c>
      <c r="E2018" s="215" t="s">
        <v>20</v>
      </c>
      <c r="F2018" s="216" t="s">
        <v>324</v>
      </c>
      <c r="G2018" s="214"/>
      <c r="H2018" s="215" t="s">
        <v>20</v>
      </c>
      <c r="I2018" s="217"/>
      <c r="J2018" s="214"/>
      <c r="K2018" s="214"/>
      <c r="L2018" s="218"/>
      <c r="M2018" s="219"/>
      <c r="N2018" s="220"/>
      <c r="O2018" s="220"/>
      <c r="P2018" s="220"/>
      <c r="Q2018" s="220"/>
      <c r="R2018" s="220"/>
      <c r="S2018" s="220"/>
      <c r="T2018" s="221"/>
      <c r="AT2018" s="222" t="s">
        <v>247</v>
      </c>
      <c r="AU2018" s="222" t="s">
        <v>83</v>
      </c>
      <c r="AV2018" s="13" t="s">
        <v>22</v>
      </c>
      <c r="AW2018" s="13" t="s">
        <v>37</v>
      </c>
      <c r="AX2018" s="13" t="s">
        <v>76</v>
      </c>
      <c r="AY2018" s="222" t="s">
        <v>236</v>
      </c>
    </row>
    <row r="2019" spans="1:65" s="14" customFormat="1" ht="10.199999999999999">
      <c r="B2019" s="223"/>
      <c r="C2019" s="224"/>
      <c r="D2019" s="209" t="s">
        <v>247</v>
      </c>
      <c r="E2019" s="225" t="s">
        <v>20</v>
      </c>
      <c r="F2019" s="226" t="s">
        <v>2334</v>
      </c>
      <c r="G2019" s="224"/>
      <c r="H2019" s="227">
        <v>27</v>
      </c>
      <c r="I2019" s="228"/>
      <c r="J2019" s="224"/>
      <c r="K2019" s="224"/>
      <c r="L2019" s="229"/>
      <c r="M2019" s="230"/>
      <c r="N2019" s="231"/>
      <c r="O2019" s="231"/>
      <c r="P2019" s="231"/>
      <c r="Q2019" s="231"/>
      <c r="R2019" s="231"/>
      <c r="S2019" s="231"/>
      <c r="T2019" s="232"/>
      <c r="AT2019" s="233" t="s">
        <v>247</v>
      </c>
      <c r="AU2019" s="233" t="s">
        <v>83</v>
      </c>
      <c r="AV2019" s="14" t="s">
        <v>83</v>
      </c>
      <c r="AW2019" s="14" t="s">
        <v>37</v>
      </c>
      <c r="AX2019" s="14" t="s">
        <v>76</v>
      </c>
      <c r="AY2019" s="233" t="s">
        <v>236</v>
      </c>
    </row>
    <row r="2020" spans="1:65" s="14" customFormat="1" ht="10.199999999999999">
      <c r="B2020" s="223"/>
      <c r="C2020" s="224"/>
      <c r="D2020" s="209" t="s">
        <v>247</v>
      </c>
      <c r="E2020" s="225" t="s">
        <v>20</v>
      </c>
      <c r="F2020" s="226" t="s">
        <v>2335</v>
      </c>
      <c r="G2020" s="224"/>
      <c r="H2020" s="227">
        <v>22.5</v>
      </c>
      <c r="I2020" s="228"/>
      <c r="J2020" s="224"/>
      <c r="K2020" s="224"/>
      <c r="L2020" s="229"/>
      <c r="M2020" s="230"/>
      <c r="N2020" s="231"/>
      <c r="O2020" s="231"/>
      <c r="P2020" s="231"/>
      <c r="Q2020" s="231"/>
      <c r="R2020" s="231"/>
      <c r="S2020" s="231"/>
      <c r="T2020" s="232"/>
      <c r="AT2020" s="233" t="s">
        <v>247</v>
      </c>
      <c r="AU2020" s="233" t="s">
        <v>83</v>
      </c>
      <c r="AV2020" s="14" t="s">
        <v>83</v>
      </c>
      <c r="AW2020" s="14" t="s">
        <v>37</v>
      </c>
      <c r="AX2020" s="14" t="s">
        <v>76</v>
      </c>
      <c r="AY2020" s="233" t="s">
        <v>236</v>
      </c>
    </row>
    <row r="2021" spans="1:65" s="14" customFormat="1" ht="10.199999999999999">
      <c r="B2021" s="223"/>
      <c r="C2021" s="224"/>
      <c r="D2021" s="209" t="s">
        <v>247</v>
      </c>
      <c r="E2021" s="225" t="s">
        <v>20</v>
      </c>
      <c r="F2021" s="226" t="s">
        <v>1420</v>
      </c>
      <c r="G2021" s="224"/>
      <c r="H2021" s="227">
        <v>5</v>
      </c>
      <c r="I2021" s="228"/>
      <c r="J2021" s="224"/>
      <c r="K2021" s="224"/>
      <c r="L2021" s="229"/>
      <c r="M2021" s="230"/>
      <c r="N2021" s="231"/>
      <c r="O2021" s="231"/>
      <c r="P2021" s="231"/>
      <c r="Q2021" s="231"/>
      <c r="R2021" s="231"/>
      <c r="S2021" s="231"/>
      <c r="T2021" s="232"/>
      <c r="AT2021" s="233" t="s">
        <v>247</v>
      </c>
      <c r="AU2021" s="233" t="s">
        <v>83</v>
      </c>
      <c r="AV2021" s="14" t="s">
        <v>83</v>
      </c>
      <c r="AW2021" s="14" t="s">
        <v>37</v>
      </c>
      <c r="AX2021" s="14" t="s">
        <v>76</v>
      </c>
      <c r="AY2021" s="233" t="s">
        <v>236</v>
      </c>
    </row>
    <row r="2022" spans="1:65" s="13" customFormat="1" ht="10.199999999999999">
      <c r="B2022" s="213"/>
      <c r="C2022" s="214"/>
      <c r="D2022" s="209" t="s">
        <v>247</v>
      </c>
      <c r="E2022" s="215" t="s">
        <v>20</v>
      </c>
      <c r="F2022" s="216" t="s">
        <v>325</v>
      </c>
      <c r="G2022" s="214"/>
      <c r="H2022" s="215" t="s">
        <v>20</v>
      </c>
      <c r="I2022" s="217"/>
      <c r="J2022" s="214"/>
      <c r="K2022" s="214"/>
      <c r="L2022" s="218"/>
      <c r="M2022" s="219"/>
      <c r="N2022" s="220"/>
      <c r="O2022" s="220"/>
      <c r="P2022" s="220"/>
      <c r="Q2022" s="220"/>
      <c r="R2022" s="220"/>
      <c r="S2022" s="220"/>
      <c r="T2022" s="221"/>
      <c r="AT2022" s="222" t="s">
        <v>247</v>
      </c>
      <c r="AU2022" s="222" t="s">
        <v>83</v>
      </c>
      <c r="AV2022" s="13" t="s">
        <v>22</v>
      </c>
      <c r="AW2022" s="13" t="s">
        <v>37</v>
      </c>
      <c r="AX2022" s="13" t="s">
        <v>76</v>
      </c>
      <c r="AY2022" s="222" t="s">
        <v>236</v>
      </c>
    </row>
    <row r="2023" spans="1:65" s="14" customFormat="1" ht="10.199999999999999">
      <c r="B2023" s="223"/>
      <c r="C2023" s="224"/>
      <c r="D2023" s="209" t="s">
        <v>247</v>
      </c>
      <c r="E2023" s="225" t="s">
        <v>20</v>
      </c>
      <c r="F2023" s="226" t="s">
        <v>2334</v>
      </c>
      <c r="G2023" s="224"/>
      <c r="H2023" s="227">
        <v>27</v>
      </c>
      <c r="I2023" s="228"/>
      <c r="J2023" s="224"/>
      <c r="K2023" s="224"/>
      <c r="L2023" s="229"/>
      <c r="M2023" s="230"/>
      <c r="N2023" s="231"/>
      <c r="O2023" s="231"/>
      <c r="P2023" s="231"/>
      <c r="Q2023" s="231"/>
      <c r="R2023" s="231"/>
      <c r="S2023" s="231"/>
      <c r="T2023" s="232"/>
      <c r="AT2023" s="233" t="s">
        <v>247</v>
      </c>
      <c r="AU2023" s="233" t="s">
        <v>83</v>
      </c>
      <c r="AV2023" s="14" t="s">
        <v>83</v>
      </c>
      <c r="AW2023" s="14" t="s">
        <v>37</v>
      </c>
      <c r="AX2023" s="14" t="s">
        <v>76</v>
      </c>
      <c r="AY2023" s="233" t="s">
        <v>236</v>
      </c>
    </row>
    <row r="2024" spans="1:65" s="14" customFormat="1" ht="10.199999999999999">
      <c r="B2024" s="223"/>
      <c r="C2024" s="224"/>
      <c r="D2024" s="209" t="s">
        <v>247</v>
      </c>
      <c r="E2024" s="225" t="s">
        <v>20</v>
      </c>
      <c r="F2024" s="226" t="s">
        <v>2336</v>
      </c>
      <c r="G2024" s="224"/>
      <c r="H2024" s="227">
        <v>27</v>
      </c>
      <c r="I2024" s="228"/>
      <c r="J2024" s="224"/>
      <c r="K2024" s="224"/>
      <c r="L2024" s="229"/>
      <c r="M2024" s="230"/>
      <c r="N2024" s="231"/>
      <c r="O2024" s="231"/>
      <c r="P2024" s="231"/>
      <c r="Q2024" s="231"/>
      <c r="R2024" s="231"/>
      <c r="S2024" s="231"/>
      <c r="T2024" s="232"/>
      <c r="AT2024" s="233" t="s">
        <v>247</v>
      </c>
      <c r="AU2024" s="233" t="s">
        <v>83</v>
      </c>
      <c r="AV2024" s="14" t="s">
        <v>83</v>
      </c>
      <c r="AW2024" s="14" t="s">
        <v>37</v>
      </c>
      <c r="AX2024" s="14" t="s">
        <v>76</v>
      </c>
      <c r="AY2024" s="233" t="s">
        <v>236</v>
      </c>
    </row>
    <row r="2025" spans="1:65" s="14" customFormat="1" ht="10.199999999999999">
      <c r="B2025" s="223"/>
      <c r="C2025" s="224"/>
      <c r="D2025" s="209" t="s">
        <v>247</v>
      </c>
      <c r="E2025" s="225" t="s">
        <v>20</v>
      </c>
      <c r="F2025" s="226" t="s">
        <v>1420</v>
      </c>
      <c r="G2025" s="224"/>
      <c r="H2025" s="227">
        <v>5</v>
      </c>
      <c r="I2025" s="228"/>
      <c r="J2025" s="224"/>
      <c r="K2025" s="224"/>
      <c r="L2025" s="229"/>
      <c r="M2025" s="230"/>
      <c r="N2025" s="231"/>
      <c r="O2025" s="231"/>
      <c r="P2025" s="231"/>
      <c r="Q2025" s="231"/>
      <c r="R2025" s="231"/>
      <c r="S2025" s="231"/>
      <c r="T2025" s="232"/>
      <c r="AT2025" s="233" t="s">
        <v>247</v>
      </c>
      <c r="AU2025" s="233" t="s">
        <v>83</v>
      </c>
      <c r="AV2025" s="14" t="s">
        <v>83</v>
      </c>
      <c r="AW2025" s="14" t="s">
        <v>37</v>
      </c>
      <c r="AX2025" s="14" t="s">
        <v>76</v>
      </c>
      <c r="AY2025" s="233" t="s">
        <v>236</v>
      </c>
    </row>
    <row r="2026" spans="1:65" s="16" customFormat="1" ht="10.199999999999999">
      <c r="B2026" s="245"/>
      <c r="C2026" s="246"/>
      <c r="D2026" s="209" t="s">
        <v>247</v>
      </c>
      <c r="E2026" s="247" t="s">
        <v>20</v>
      </c>
      <c r="F2026" s="248" t="s">
        <v>309</v>
      </c>
      <c r="G2026" s="246"/>
      <c r="H2026" s="249">
        <v>113.5</v>
      </c>
      <c r="I2026" s="250"/>
      <c r="J2026" s="246"/>
      <c r="K2026" s="246"/>
      <c r="L2026" s="251"/>
      <c r="M2026" s="252"/>
      <c r="N2026" s="253"/>
      <c r="O2026" s="253"/>
      <c r="P2026" s="253"/>
      <c r="Q2026" s="253"/>
      <c r="R2026" s="253"/>
      <c r="S2026" s="253"/>
      <c r="T2026" s="254"/>
      <c r="AT2026" s="255" t="s">
        <v>247</v>
      </c>
      <c r="AU2026" s="255" t="s">
        <v>83</v>
      </c>
      <c r="AV2026" s="16" t="s">
        <v>243</v>
      </c>
      <c r="AW2026" s="16" t="s">
        <v>37</v>
      </c>
      <c r="AX2026" s="16" t="s">
        <v>22</v>
      </c>
      <c r="AY2026" s="255" t="s">
        <v>236</v>
      </c>
    </row>
    <row r="2027" spans="1:65" s="2" customFormat="1" ht="11.4">
      <c r="A2027" s="36"/>
      <c r="B2027" s="37"/>
      <c r="C2027" s="196" t="s">
        <v>2337</v>
      </c>
      <c r="D2027" s="196" t="s">
        <v>238</v>
      </c>
      <c r="E2027" s="197" t="s">
        <v>2338</v>
      </c>
      <c r="F2027" s="198" t="s">
        <v>2339</v>
      </c>
      <c r="G2027" s="199" t="s">
        <v>463</v>
      </c>
      <c r="H2027" s="200">
        <v>343.59</v>
      </c>
      <c r="I2027" s="201"/>
      <c r="J2027" s="202">
        <f>ROUND(I2027*H2027,2)</f>
        <v>0</v>
      </c>
      <c r="K2027" s="198" t="s">
        <v>20</v>
      </c>
      <c r="L2027" s="41"/>
      <c r="M2027" s="203" t="s">
        <v>20</v>
      </c>
      <c r="N2027" s="204" t="s">
        <v>47</v>
      </c>
      <c r="O2027" s="66"/>
      <c r="P2027" s="205">
        <f>O2027*H2027</f>
        <v>0</v>
      </c>
      <c r="Q2027" s="205">
        <v>2.5999999999999998E-4</v>
      </c>
      <c r="R2027" s="205">
        <f>Q2027*H2027</f>
        <v>8.9333399999999979E-2</v>
      </c>
      <c r="S2027" s="205">
        <v>0</v>
      </c>
      <c r="T2027" s="206">
        <f>S2027*H2027</f>
        <v>0</v>
      </c>
      <c r="U2027" s="36"/>
      <c r="V2027" s="36"/>
      <c r="W2027" s="36"/>
      <c r="X2027" s="36"/>
      <c r="Y2027" s="36"/>
      <c r="Z2027" s="36"/>
      <c r="AA2027" s="36"/>
      <c r="AB2027" s="36"/>
      <c r="AC2027" s="36"/>
      <c r="AD2027" s="36"/>
      <c r="AE2027" s="36"/>
      <c r="AR2027" s="207" t="s">
        <v>336</v>
      </c>
      <c r="AT2027" s="207" t="s">
        <v>238</v>
      </c>
      <c r="AU2027" s="207" t="s">
        <v>83</v>
      </c>
      <c r="AY2027" s="19" t="s">
        <v>236</v>
      </c>
      <c r="BE2027" s="208">
        <f>IF(N2027="základní",J2027,0)</f>
        <v>0</v>
      </c>
      <c r="BF2027" s="208">
        <f>IF(N2027="snížená",J2027,0)</f>
        <v>0</v>
      </c>
      <c r="BG2027" s="208">
        <f>IF(N2027="zákl. přenesená",J2027,0)</f>
        <v>0</v>
      </c>
      <c r="BH2027" s="208">
        <f>IF(N2027="sníž. přenesená",J2027,0)</f>
        <v>0</v>
      </c>
      <c r="BI2027" s="208">
        <f>IF(N2027="nulová",J2027,0)</f>
        <v>0</v>
      </c>
      <c r="BJ2027" s="19" t="s">
        <v>22</v>
      </c>
      <c r="BK2027" s="208">
        <f>ROUND(I2027*H2027,2)</f>
        <v>0</v>
      </c>
      <c r="BL2027" s="19" t="s">
        <v>336</v>
      </c>
      <c r="BM2027" s="207" t="s">
        <v>2340</v>
      </c>
    </row>
    <row r="2028" spans="1:65" s="13" customFormat="1" ht="10.199999999999999">
      <c r="B2028" s="213"/>
      <c r="C2028" s="214"/>
      <c r="D2028" s="209" t="s">
        <v>247</v>
      </c>
      <c r="E2028" s="215" t="s">
        <v>20</v>
      </c>
      <c r="F2028" s="216" t="s">
        <v>324</v>
      </c>
      <c r="G2028" s="214"/>
      <c r="H2028" s="215" t="s">
        <v>20</v>
      </c>
      <c r="I2028" s="217"/>
      <c r="J2028" s="214"/>
      <c r="K2028" s="214"/>
      <c r="L2028" s="218"/>
      <c r="M2028" s="219"/>
      <c r="N2028" s="220"/>
      <c r="O2028" s="220"/>
      <c r="P2028" s="220"/>
      <c r="Q2028" s="220"/>
      <c r="R2028" s="220"/>
      <c r="S2028" s="220"/>
      <c r="T2028" s="221"/>
      <c r="AT2028" s="222" t="s">
        <v>247</v>
      </c>
      <c r="AU2028" s="222" t="s">
        <v>83</v>
      </c>
      <c r="AV2028" s="13" t="s">
        <v>22</v>
      </c>
      <c r="AW2028" s="13" t="s">
        <v>37</v>
      </c>
      <c r="AX2028" s="13" t="s">
        <v>76</v>
      </c>
      <c r="AY2028" s="222" t="s">
        <v>236</v>
      </c>
    </row>
    <row r="2029" spans="1:65" s="13" customFormat="1" ht="10.199999999999999">
      <c r="B2029" s="213"/>
      <c r="C2029" s="214"/>
      <c r="D2029" s="209" t="s">
        <v>247</v>
      </c>
      <c r="E2029" s="215" t="s">
        <v>20</v>
      </c>
      <c r="F2029" s="216" t="s">
        <v>937</v>
      </c>
      <c r="G2029" s="214"/>
      <c r="H2029" s="215" t="s">
        <v>20</v>
      </c>
      <c r="I2029" s="217"/>
      <c r="J2029" s="214"/>
      <c r="K2029" s="214"/>
      <c r="L2029" s="218"/>
      <c r="M2029" s="219"/>
      <c r="N2029" s="220"/>
      <c r="O2029" s="220"/>
      <c r="P2029" s="220"/>
      <c r="Q2029" s="220"/>
      <c r="R2029" s="220"/>
      <c r="S2029" s="220"/>
      <c r="T2029" s="221"/>
      <c r="AT2029" s="222" t="s">
        <v>247</v>
      </c>
      <c r="AU2029" s="222" t="s">
        <v>83</v>
      </c>
      <c r="AV2029" s="13" t="s">
        <v>22</v>
      </c>
      <c r="AW2029" s="13" t="s">
        <v>37</v>
      </c>
      <c r="AX2029" s="13" t="s">
        <v>76</v>
      </c>
      <c r="AY2029" s="222" t="s">
        <v>236</v>
      </c>
    </row>
    <row r="2030" spans="1:65" s="14" customFormat="1" ht="10.199999999999999">
      <c r="B2030" s="223"/>
      <c r="C2030" s="224"/>
      <c r="D2030" s="209" t="s">
        <v>247</v>
      </c>
      <c r="E2030" s="225" t="s">
        <v>20</v>
      </c>
      <c r="F2030" s="226" t="s">
        <v>2341</v>
      </c>
      <c r="G2030" s="224"/>
      <c r="H2030" s="227">
        <v>44</v>
      </c>
      <c r="I2030" s="228"/>
      <c r="J2030" s="224"/>
      <c r="K2030" s="224"/>
      <c r="L2030" s="229"/>
      <c r="M2030" s="230"/>
      <c r="N2030" s="231"/>
      <c r="O2030" s="231"/>
      <c r="P2030" s="231"/>
      <c r="Q2030" s="231"/>
      <c r="R2030" s="231"/>
      <c r="S2030" s="231"/>
      <c r="T2030" s="232"/>
      <c r="AT2030" s="233" t="s">
        <v>247</v>
      </c>
      <c r="AU2030" s="233" t="s">
        <v>83</v>
      </c>
      <c r="AV2030" s="14" t="s">
        <v>83</v>
      </c>
      <c r="AW2030" s="14" t="s">
        <v>37</v>
      </c>
      <c r="AX2030" s="14" t="s">
        <v>76</v>
      </c>
      <c r="AY2030" s="233" t="s">
        <v>236</v>
      </c>
    </row>
    <row r="2031" spans="1:65" s="14" customFormat="1" ht="10.199999999999999">
      <c r="B2031" s="223"/>
      <c r="C2031" s="224"/>
      <c r="D2031" s="209" t="s">
        <v>247</v>
      </c>
      <c r="E2031" s="225" t="s">
        <v>20</v>
      </c>
      <c r="F2031" s="226" t="s">
        <v>2342</v>
      </c>
      <c r="G2031" s="224"/>
      <c r="H2031" s="227">
        <v>10.5</v>
      </c>
      <c r="I2031" s="228"/>
      <c r="J2031" s="224"/>
      <c r="K2031" s="224"/>
      <c r="L2031" s="229"/>
      <c r="M2031" s="230"/>
      <c r="N2031" s="231"/>
      <c r="O2031" s="231"/>
      <c r="P2031" s="231"/>
      <c r="Q2031" s="231"/>
      <c r="R2031" s="231"/>
      <c r="S2031" s="231"/>
      <c r="T2031" s="232"/>
      <c r="AT2031" s="233" t="s">
        <v>247</v>
      </c>
      <c r="AU2031" s="233" t="s">
        <v>83</v>
      </c>
      <c r="AV2031" s="14" t="s">
        <v>83</v>
      </c>
      <c r="AW2031" s="14" t="s">
        <v>37</v>
      </c>
      <c r="AX2031" s="14" t="s">
        <v>76</v>
      </c>
      <c r="AY2031" s="233" t="s">
        <v>236</v>
      </c>
    </row>
    <row r="2032" spans="1:65" s="14" customFormat="1" ht="10.199999999999999">
      <c r="B2032" s="223"/>
      <c r="C2032" s="224"/>
      <c r="D2032" s="209" t="s">
        <v>247</v>
      </c>
      <c r="E2032" s="225" t="s">
        <v>20</v>
      </c>
      <c r="F2032" s="226" t="s">
        <v>2343</v>
      </c>
      <c r="G2032" s="224"/>
      <c r="H2032" s="227">
        <v>9.48</v>
      </c>
      <c r="I2032" s="228"/>
      <c r="J2032" s="224"/>
      <c r="K2032" s="224"/>
      <c r="L2032" s="229"/>
      <c r="M2032" s="230"/>
      <c r="N2032" s="231"/>
      <c r="O2032" s="231"/>
      <c r="P2032" s="231"/>
      <c r="Q2032" s="231"/>
      <c r="R2032" s="231"/>
      <c r="S2032" s="231"/>
      <c r="T2032" s="232"/>
      <c r="AT2032" s="233" t="s">
        <v>247</v>
      </c>
      <c r="AU2032" s="233" t="s">
        <v>83</v>
      </c>
      <c r="AV2032" s="14" t="s">
        <v>83</v>
      </c>
      <c r="AW2032" s="14" t="s">
        <v>37</v>
      </c>
      <c r="AX2032" s="14" t="s">
        <v>76</v>
      </c>
      <c r="AY2032" s="233" t="s">
        <v>236</v>
      </c>
    </row>
    <row r="2033" spans="2:51" s="14" customFormat="1" ht="10.199999999999999">
      <c r="B2033" s="223"/>
      <c r="C2033" s="224"/>
      <c r="D2033" s="209" t="s">
        <v>247</v>
      </c>
      <c r="E2033" s="225" t="s">
        <v>20</v>
      </c>
      <c r="F2033" s="226" t="s">
        <v>2344</v>
      </c>
      <c r="G2033" s="224"/>
      <c r="H2033" s="227">
        <v>5.4</v>
      </c>
      <c r="I2033" s="228"/>
      <c r="J2033" s="224"/>
      <c r="K2033" s="224"/>
      <c r="L2033" s="229"/>
      <c r="M2033" s="230"/>
      <c r="N2033" s="231"/>
      <c r="O2033" s="231"/>
      <c r="P2033" s="231"/>
      <c r="Q2033" s="231"/>
      <c r="R2033" s="231"/>
      <c r="S2033" s="231"/>
      <c r="T2033" s="232"/>
      <c r="AT2033" s="233" t="s">
        <v>247</v>
      </c>
      <c r="AU2033" s="233" t="s">
        <v>83</v>
      </c>
      <c r="AV2033" s="14" t="s">
        <v>83</v>
      </c>
      <c r="AW2033" s="14" t="s">
        <v>37</v>
      </c>
      <c r="AX2033" s="14" t="s">
        <v>76</v>
      </c>
      <c r="AY2033" s="233" t="s">
        <v>236</v>
      </c>
    </row>
    <row r="2034" spans="2:51" s="14" customFormat="1" ht="10.199999999999999">
      <c r="B2034" s="223"/>
      <c r="C2034" s="224"/>
      <c r="D2034" s="209" t="s">
        <v>247</v>
      </c>
      <c r="E2034" s="225" t="s">
        <v>20</v>
      </c>
      <c r="F2034" s="226" t="s">
        <v>2345</v>
      </c>
      <c r="G2034" s="224"/>
      <c r="H2034" s="227">
        <v>11.18</v>
      </c>
      <c r="I2034" s="228"/>
      <c r="J2034" s="224"/>
      <c r="K2034" s="224"/>
      <c r="L2034" s="229"/>
      <c r="M2034" s="230"/>
      <c r="N2034" s="231"/>
      <c r="O2034" s="231"/>
      <c r="P2034" s="231"/>
      <c r="Q2034" s="231"/>
      <c r="R2034" s="231"/>
      <c r="S2034" s="231"/>
      <c r="T2034" s="232"/>
      <c r="AT2034" s="233" t="s">
        <v>247</v>
      </c>
      <c r="AU2034" s="233" t="s">
        <v>83</v>
      </c>
      <c r="AV2034" s="14" t="s">
        <v>83</v>
      </c>
      <c r="AW2034" s="14" t="s">
        <v>37</v>
      </c>
      <c r="AX2034" s="14" t="s">
        <v>76</v>
      </c>
      <c r="AY2034" s="233" t="s">
        <v>236</v>
      </c>
    </row>
    <row r="2035" spans="2:51" s="14" customFormat="1" ht="10.199999999999999">
      <c r="B2035" s="223"/>
      <c r="C2035" s="224"/>
      <c r="D2035" s="209" t="s">
        <v>247</v>
      </c>
      <c r="E2035" s="225" t="s">
        <v>20</v>
      </c>
      <c r="F2035" s="226" t="s">
        <v>2346</v>
      </c>
      <c r="G2035" s="224"/>
      <c r="H2035" s="227">
        <v>10.64</v>
      </c>
      <c r="I2035" s="228"/>
      <c r="J2035" s="224"/>
      <c r="K2035" s="224"/>
      <c r="L2035" s="229"/>
      <c r="M2035" s="230"/>
      <c r="N2035" s="231"/>
      <c r="O2035" s="231"/>
      <c r="P2035" s="231"/>
      <c r="Q2035" s="231"/>
      <c r="R2035" s="231"/>
      <c r="S2035" s="231"/>
      <c r="T2035" s="232"/>
      <c r="AT2035" s="233" t="s">
        <v>247</v>
      </c>
      <c r="AU2035" s="233" t="s">
        <v>83</v>
      </c>
      <c r="AV2035" s="14" t="s">
        <v>83</v>
      </c>
      <c r="AW2035" s="14" t="s">
        <v>37</v>
      </c>
      <c r="AX2035" s="14" t="s">
        <v>76</v>
      </c>
      <c r="AY2035" s="233" t="s">
        <v>236</v>
      </c>
    </row>
    <row r="2036" spans="2:51" s="14" customFormat="1" ht="10.199999999999999">
      <c r="B2036" s="223"/>
      <c r="C2036" s="224"/>
      <c r="D2036" s="209" t="s">
        <v>247</v>
      </c>
      <c r="E2036" s="225" t="s">
        <v>20</v>
      </c>
      <c r="F2036" s="226" t="s">
        <v>2347</v>
      </c>
      <c r="G2036" s="224"/>
      <c r="H2036" s="227">
        <v>9.36</v>
      </c>
      <c r="I2036" s="228"/>
      <c r="J2036" s="224"/>
      <c r="K2036" s="224"/>
      <c r="L2036" s="229"/>
      <c r="M2036" s="230"/>
      <c r="N2036" s="231"/>
      <c r="O2036" s="231"/>
      <c r="P2036" s="231"/>
      <c r="Q2036" s="231"/>
      <c r="R2036" s="231"/>
      <c r="S2036" s="231"/>
      <c r="T2036" s="232"/>
      <c r="AT2036" s="233" t="s">
        <v>247</v>
      </c>
      <c r="AU2036" s="233" t="s">
        <v>83</v>
      </c>
      <c r="AV2036" s="14" t="s">
        <v>83</v>
      </c>
      <c r="AW2036" s="14" t="s">
        <v>37</v>
      </c>
      <c r="AX2036" s="14" t="s">
        <v>76</v>
      </c>
      <c r="AY2036" s="233" t="s">
        <v>236</v>
      </c>
    </row>
    <row r="2037" spans="2:51" s="14" customFormat="1" ht="10.199999999999999">
      <c r="B2037" s="223"/>
      <c r="C2037" s="224"/>
      <c r="D2037" s="209" t="s">
        <v>247</v>
      </c>
      <c r="E2037" s="225" t="s">
        <v>20</v>
      </c>
      <c r="F2037" s="226" t="s">
        <v>2348</v>
      </c>
      <c r="G2037" s="224"/>
      <c r="H2037" s="227">
        <v>11.68</v>
      </c>
      <c r="I2037" s="228"/>
      <c r="J2037" s="224"/>
      <c r="K2037" s="224"/>
      <c r="L2037" s="229"/>
      <c r="M2037" s="230"/>
      <c r="N2037" s="231"/>
      <c r="O2037" s="231"/>
      <c r="P2037" s="231"/>
      <c r="Q2037" s="231"/>
      <c r="R2037" s="231"/>
      <c r="S2037" s="231"/>
      <c r="T2037" s="232"/>
      <c r="AT2037" s="233" t="s">
        <v>247</v>
      </c>
      <c r="AU2037" s="233" t="s">
        <v>83</v>
      </c>
      <c r="AV2037" s="14" t="s">
        <v>83</v>
      </c>
      <c r="AW2037" s="14" t="s">
        <v>37</v>
      </c>
      <c r="AX2037" s="14" t="s">
        <v>76</v>
      </c>
      <c r="AY2037" s="233" t="s">
        <v>236</v>
      </c>
    </row>
    <row r="2038" spans="2:51" s="14" customFormat="1" ht="10.199999999999999">
      <c r="B2038" s="223"/>
      <c r="C2038" s="224"/>
      <c r="D2038" s="209" t="s">
        <v>247</v>
      </c>
      <c r="E2038" s="225" t="s">
        <v>20</v>
      </c>
      <c r="F2038" s="226" t="s">
        <v>2349</v>
      </c>
      <c r="G2038" s="224"/>
      <c r="H2038" s="227">
        <v>6</v>
      </c>
      <c r="I2038" s="228"/>
      <c r="J2038" s="224"/>
      <c r="K2038" s="224"/>
      <c r="L2038" s="229"/>
      <c r="M2038" s="230"/>
      <c r="N2038" s="231"/>
      <c r="O2038" s="231"/>
      <c r="P2038" s="231"/>
      <c r="Q2038" s="231"/>
      <c r="R2038" s="231"/>
      <c r="S2038" s="231"/>
      <c r="T2038" s="232"/>
      <c r="AT2038" s="233" t="s">
        <v>247</v>
      </c>
      <c r="AU2038" s="233" t="s">
        <v>83</v>
      </c>
      <c r="AV2038" s="14" t="s">
        <v>83</v>
      </c>
      <c r="AW2038" s="14" t="s">
        <v>37</v>
      </c>
      <c r="AX2038" s="14" t="s">
        <v>76</v>
      </c>
      <c r="AY2038" s="233" t="s">
        <v>236</v>
      </c>
    </row>
    <row r="2039" spans="2:51" s="14" customFormat="1" ht="10.199999999999999">
      <c r="B2039" s="223"/>
      <c r="C2039" s="224"/>
      <c r="D2039" s="209" t="s">
        <v>247</v>
      </c>
      <c r="E2039" s="225" t="s">
        <v>20</v>
      </c>
      <c r="F2039" s="226" t="s">
        <v>2350</v>
      </c>
      <c r="G2039" s="224"/>
      <c r="H2039" s="227">
        <v>4.79</v>
      </c>
      <c r="I2039" s="228"/>
      <c r="J2039" s="224"/>
      <c r="K2039" s="224"/>
      <c r="L2039" s="229"/>
      <c r="M2039" s="230"/>
      <c r="N2039" s="231"/>
      <c r="O2039" s="231"/>
      <c r="P2039" s="231"/>
      <c r="Q2039" s="231"/>
      <c r="R2039" s="231"/>
      <c r="S2039" s="231"/>
      <c r="T2039" s="232"/>
      <c r="AT2039" s="233" t="s">
        <v>247</v>
      </c>
      <c r="AU2039" s="233" t="s">
        <v>83</v>
      </c>
      <c r="AV2039" s="14" t="s">
        <v>83</v>
      </c>
      <c r="AW2039" s="14" t="s">
        <v>37</v>
      </c>
      <c r="AX2039" s="14" t="s">
        <v>76</v>
      </c>
      <c r="AY2039" s="233" t="s">
        <v>236</v>
      </c>
    </row>
    <row r="2040" spans="2:51" s="14" customFormat="1" ht="10.199999999999999">
      <c r="B2040" s="223"/>
      <c r="C2040" s="224"/>
      <c r="D2040" s="209" t="s">
        <v>247</v>
      </c>
      <c r="E2040" s="225" t="s">
        <v>20</v>
      </c>
      <c r="F2040" s="226" t="s">
        <v>2351</v>
      </c>
      <c r="G2040" s="224"/>
      <c r="H2040" s="227">
        <v>9.02</v>
      </c>
      <c r="I2040" s="228"/>
      <c r="J2040" s="224"/>
      <c r="K2040" s="224"/>
      <c r="L2040" s="229"/>
      <c r="M2040" s="230"/>
      <c r="N2040" s="231"/>
      <c r="O2040" s="231"/>
      <c r="P2040" s="231"/>
      <c r="Q2040" s="231"/>
      <c r="R2040" s="231"/>
      <c r="S2040" s="231"/>
      <c r="T2040" s="232"/>
      <c r="AT2040" s="233" t="s">
        <v>247</v>
      </c>
      <c r="AU2040" s="233" t="s">
        <v>83</v>
      </c>
      <c r="AV2040" s="14" t="s">
        <v>83</v>
      </c>
      <c r="AW2040" s="14" t="s">
        <v>37</v>
      </c>
      <c r="AX2040" s="14" t="s">
        <v>76</v>
      </c>
      <c r="AY2040" s="233" t="s">
        <v>236</v>
      </c>
    </row>
    <row r="2041" spans="2:51" s="14" customFormat="1" ht="10.199999999999999">
      <c r="B2041" s="223"/>
      <c r="C2041" s="224"/>
      <c r="D2041" s="209" t="s">
        <v>247</v>
      </c>
      <c r="E2041" s="225" t="s">
        <v>20</v>
      </c>
      <c r="F2041" s="226" t="s">
        <v>2352</v>
      </c>
      <c r="G2041" s="224"/>
      <c r="H2041" s="227">
        <v>4.9800000000000004</v>
      </c>
      <c r="I2041" s="228"/>
      <c r="J2041" s="224"/>
      <c r="K2041" s="224"/>
      <c r="L2041" s="229"/>
      <c r="M2041" s="230"/>
      <c r="N2041" s="231"/>
      <c r="O2041" s="231"/>
      <c r="P2041" s="231"/>
      <c r="Q2041" s="231"/>
      <c r="R2041" s="231"/>
      <c r="S2041" s="231"/>
      <c r="T2041" s="232"/>
      <c r="AT2041" s="233" t="s">
        <v>247</v>
      </c>
      <c r="AU2041" s="233" t="s">
        <v>83</v>
      </c>
      <c r="AV2041" s="14" t="s">
        <v>83</v>
      </c>
      <c r="AW2041" s="14" t="s">
        <v>37</v>
      </c>
      <c r="AX2041" s="14" t="s">
        <v>76</v>
      </c>
      <c r="AY2041" s="233" t="s">
        <v>236</v>
      </c>
    </row>
    <row r="2042" spans="2:51" s="14" customFormat="1" ht="10.199999999999999">
      <c r="B2042" s="223"/>
      <c r="C2042" s="224"/>
      <c r="D2042" s="209" t="s">
        <v>247</v>
      </c>
      <c r="E2042" s="225" t="s">
        <v>20</v>
      </c>
      <c r="F2042" s="226" t="s">
        <v>2353</v>
      </c>
      <c r="G2042" s="224"/>
      <c r="H2042" s="227">
        <v>12.28</v>
      </c>
      <c r="I2042" s="228"/>
      <c r="J2042" s="224"/>
      <c r="K2042" s="224"/>
      <c r="L2042" s="229"/>
      <c r="M2042" s="230"/>
      <c r="N2042" s="231"/>
      <c r="O2042" s="231"/>
      <c r="P2042" s="231"/>
      <c r="Q2042" s="231"/>
      <c r="R2042" s="231"/>
      <c r="S2042" s="231"/>
      <c r="T2042" s="232"/>
      <c r="AT2042" s="233" t="s">
        <v>247</v>
      </c>
      <c r="AU2042" s="233" t="s">
        <v>83</v>
      </c>
      <c r="AV2042" s="14" t="s">
        <v>83</v>
      </c>
      <c r="AW2042" s="14" t="s">
        <v>37</v>
      </c>
      <c r="AX2042" s="14" t="s">
        <v>76</v>
      </c>
      <c r="AY2042" s="233" t="s">
        <v>236</v>
      </c>
    </row>
    <row r="2043" spans="2:51" s="14" customFormat="1" ht="10.199999999999999">
      <c r="B2043" s="223"/>
      <c r="C2043" s="224"/>
      <c r="D2043" s="209" t="s">
        <v>247</v>
      </c>
      <c r="E2043" s="225" t="s">
        <v>20</v>
      </c>
      <c r="F2043" s="226" t="s">
        <v>2354</v>
      </c>
      <c r="G2043" s="224"/>
      <c r="H2043" s="227">
        <v>9</v>
      </c>
      <c r="I2043" s="228"/>
      <c r="J2043" s="224"/>
      <c r="K2043" s="224"/>
      <c r="L2043" s="229"/>
      <c r="M2043" s="230"/>
      <c r="N2043" s="231"/>
      <c r="O2043" s="231"/>
      <c r="P2043" s="231"/>
      <c r="Q2043" s="231"/>
      <c r="R2043" s="231"/>
      <c r="S2043" s="231"/>
      <c r="T2043" s="232"/>
      <c r="AT2043" s="233" t="s">
        <v>247</v>
      </c>
      <c r="AU2043" s="233" t="s">
        <v>83</v>
      </c>
      <c r="AV2043" s="14" t="s">
        <v>83</v>
      </c>
      <c r="AW2043" s="14" t="s">
        <v>37</v>
      </c>
      <c r="AX2043" s="14" t="s">
        <v>76</v>
      </c>
      <c r="AY2043" s="233" t="s">
        <v>236</v>
      </c>
    </row>
    <row r="2044" spans="2:51" s="14" customFormat="1" ht="10.199999999999999">
      <c r="B2044" s="223"/>
      <c r="C2044" s="224"/>
      <c r="D2044" s="209" t="s">
        <v>247</v>
      </c>
      <c r="E2044" s="225" t="s">
        <v>20</v>
      </c>
      <c r="F2044" s="226" t="s">
        <v>2355</v>
      </c>
      <c r="G2044" s="224"/>
      <c r="H2044" s="227">
        <v>9.5399999999999991</v>
      </c>
      <c r="I2044" s="228"/>
      <c r="J2044" s="224"/>
      <c r="K2044" s="224"/>
      <c r="L2044" s="229"/>
      <c r="M2044" s="230"/>
      <c r="N2044" s="231"/>
      <c r="O2044" s="231"/>
      <c r="P2044" s="231"/>
      <c r="Q2044" s="231"/>
      <c r="R2044" s="231"/>
      <c r="S2044" s="231"/>
      <c r="T2044" s="232"/>
      <c r="AT2044" s="233" t="s">
        <v>247</v>
      </c>
      <c r="AU2044" s="233" t="s">
        <v>83</v>
      </c>
      <c r="AV2044" s="14" t="s">
        <v>83</v>
      </c>
      <c r="AW2044" s="14" t="s">
        <v>37</v>
      </c>
      <c r="AX2044" s="14" t="s">
        <v>76</v>
      </c>
      <c r="AY2044" s="233" t="s">
        <v>236</v>
      </c>
    </row>
    <row r="2045" spans="2:51" s="14" customFormat="1" ht="10.199999999999999">
      <c r="B2045" s="223"/>
      <c r="C2045" s="224"/>
      <c r="D2045" s="209" t="s">
        <v>247</v>
      </c>
      <c r="E2045" s="225" t="s">
        <v>20</v>
      </c>
      <c r="F2045" s="226" t="s">
        <v>348</v>
      </c>
      <c r="G2045" s="224"/>
      <c r="H2045" s="227">
        <v>10</v>
      </c>
      <c r="I2045" s="228"/>
      <c r="J2045" s="224"/>
      <c r="K2045" s="224"/>
      <c r="L2045" s="229"/>
      <c r="M2045" s="230"/>
      <c r="N2045" s="231"/>
      <c r="O2045" s="231"/>
      <c r="P2045" s="231"/>
      <c r="Q2045" s="231"/>
      <c r="R2045" s="231"/>
      <c r="S2045" s="231"/>
      <c r="T2045" s="232"/>
      <c r="AT2045" s="233" t="s">
        <v>247</v>
      </c>
      <c r="AU2045" s="233" t="s">
        <v>83</v>
      </c>
      <c r="AV2045" s="14" t="s">
        <v>83</v>
      </c>
      <c r="AW2045" s="14" t="s">
        <v>37</v>
      </c>
      <c r="AX2045" s="14" t="s">
        <v>76</v>
      </c>
      <c r="AY2045" s="233" t="s">
        <v>236</v>
      </c>
    </row>
    <row r="2046" spans="2:51" s="15" customFormat="1" ht="10.199999999999999">
      <c r="B2046" s="234"/>
      <c r="C2046" s="235"/>
      <c r="D2046" s="209" t="s">
        <v>247</v>
      </c>
      <c r="E2046" s="236" t="s">
        <v>20</v>
      </c>
      <c r="F2046" s="237" t="s">
        <v>306</v>
      </c>
      <c r="G2046" s="235"/>
      <c r="H2046" s="238">
        <v>177.85</v>
      </c>
      <c r="I2046" s="239"/>
      <c r="J2046" s="235"/>
      <c r="K2046" s="235"/>
      <c r="L2046" s="240"/>
      <c r="M2046" s="241"/>
      <c r="N2046" s="242"/>
      <c r="O2046" s="242"/>
      <c r="P2046" s="242"/>
      <c r="Q2046" s="242"/>
      <c r="R2046" s="242"/>
      <c r="S2046" s="242"/>
      <c r="T2046" s="243"/>
      <c r="AT2046" s="244" t="s">
        <v>247</v>
      </c>
      <c r="AU2046" s="244" t="s">
        <v>83</v>
      </c>
      <c r="AV2046" s="15" t="s">
        <v>254</v>
      </c>
      <c r="AW2046" s="15" t="s">
        <v>37</v>
      </c>
      <c r="AX2046" s="15" t="s">
        <v>76</v>
      </c>
      <c r="AY2046" s="244" t="s">
        <v>236</v>
      </c>
    </row>
    <row r="2047" spans="2:51" s="13" customFormat="1" ht="10.199999999999999">
      <c r="B2047" s="213"/>
      <c r="C2047" s="214"/>
      <c r="D2047" s="209" t="s">
        <v>247</v>
      </c>
      <c r="E2047" s="215" t="s">
        <v>20</v>
      </c>
      <c r="F2047" s="216" t="s">
        <v>325</v>
      </c>
      <c r="G2047" s="214"/>
      <c r="H2047" s="215" t="s">
        <v>20</v>
      </c>
      <c r="I2047" s="217"/>
      <c r="J2047" s="214"/>
      <c r="K2047" s="214"/>
      <c r="L2047" s="218"/>
      <c r="M2047" s="219"/>
      <c r="N2047" s="220"/>
      <c r="O2047" s="220"/>
      <c r="P2047" s="220"/>
      <c r="Q2047" s="220"/>
      <c r="R2047" s="220"/>
      <c r="S2047" s="220"/>
      <c r="T2047" s="221"/>
      <c r="AT2047" s="222" t="s">
        <v>247</v>
      </c>
      <c r="AU2047" s="222" t="s">
        <v>83</v>
      </c>
      <c r="AV2047" s="13" t="s">
        <v>22</v>
      </c>
      <c r="AW2047" s="13" t="s">
        <v>37</v>
      </c>
      <c r="AX2047" s="13" t="s">
        <v>76</v>
      </c>
      <c r="AY2047" s="222" t="s">
        <v>236</v>
      </c>
    </row>
    <row r="2048" spans="2:51" s="14" customFormat="1" ht="10.199999999999999">
      <c r="B2048" s="223"/>
      <c r="C2048" s="224"/>
      <c r="D2048" s="209" t="s">
        <v>247</v>
      </c>
      <c r="E2048" s="225" t="s">
        <v>20</v>
      </c>
      <c r="F2048" s="226" t="s">
        <v>2356</v>
      </c>
      <c r="G2048" s="224"/>
      <c r="H2048" s="227">
        <v>49.5</v>
      </c>
      <c r="I2048" s="228"/>
      <c r="J2048" s="224"/>
      <c r="K2048" s="224"/>
      <c r="L2048" s="229"/>
      <c r="M2048" s="230"/>
      <c r="N2048" s="231"/>
      <c r="O2048" s="231"/>
      <c r="P2048" s="231"/>
      <c r="Q2048" s="231"/>
      <c r="R2048" s="231"/>
      <c r="S2048" s="231"/>
      <c r="T2048" s="232"/>
      <c r="AT2048" s="233" t="s">
        <v>247</v>
      </c>
      <c r="AU2048" s="233" t="s">
        <v>83</v>
      </c>
      <c r="AV2048" s="14" t="s">
        <v>83</v>
      </c>
      <c r="AW2048" s="14" t="s">
        <v>37</v>
      </c>
      <c r="AX2048" s="14" t="s">
        <v>76</v>
      </c>
      <c r="AY2048" s="233" t="s">
        <v>236</v>
      </c>
    </row>
    <row r="2049" spans="1:65" s="14" customFormat="1" ht="10.199999999999999">
      <c r="B2049" s="223"/>
      <c r="C2049" s="224"/>
      <c r="D2049" s="209" t="s">
        <v>247</v>
      </c>
      <c r="E2049" s="225" t="s">
        <v>20</v>
      </c>
      <c r="F2049" s="226" t="s">
        <v>2357</v>
      </c>
      <c r="G2049" s="224"/>
      <c r="H2049" s="227">
        <v>8.3800000000000008</v>
      </c>
      <c r="I2049" s="228"/>
      <c r="J2049" s="224"/>
      <c r="K2049" s="224"/>
      <c r="L2049" s="229"/>
      <c r="M2049" s="230"/>
      <c r="N2049" s="231"/>
      <c r="O2049" s="231"/>
      <c r="P2049" s="231"/>
      <c r="Q2049" s="231"/>
      <c r="R2049" s="231"/>
      <c r="S2049" s="231"/>
      <c r="T2049" s="232"/>
      <c r="AT2049" s="233" t="s">
        <v>247</v>
      </c>
      <c r="AU2049" s="233" t="s">
        <v>83</v>
      </c>
      <c r="AV2049" s="14" t="s">
        <v>83</v>
      </c>
      <c r="AW2049" s="14" t="s">
        <v>37</v>
      </c>
      <c r="AX2049" s="14" t="s">
        <v>76</v>
      </c>
      <c r="AY2049" s="233" t="s">
        <v>236</v>
      </c>
    </row>
    <row r="2050" spans="1:65" s="14" customFormat="1" ht="10.199999999999999">
      <c r="B2050" s="223"/>
      <c r="C2050" s="224"/>
      <c r="D2050" s="209" t="s">
        <v>247</v>
      </c>
      <c r="E2050" s="225" t="s">
        <v>20</v>
      </c>
      <c r="F2050" s="226" t="s">
        <v>2358</v>
      </c>
      <c r="G2050" s="224"/>
      <c r="H2050" s="227">
        <v>11.04</v>
      </c>
      <c r="I2050" s="228"/>
      <c r="J2050" s="224"/>
      <c r="K2050" s="224"/>
      <c r="L2050" s="229"/>
      <c r="M2050" s="230"/>
      <c r="N2050" s="231"/>
      <c r="O2050" s="231"/>
      <c r="P2050" s="231"/>
      <c r="Q2050" s="231"/>
      <c r="R2050" s="231"/>
      <c r="S2050" s="231"/>
      <c r="T2050" s="232"/>
      <c r="AT2050" s="233" t="s">
        <v>247</v>
      </c>
      <c r="AU2050" s="233" t="s">
        <v>83</v>
      </c>
      <c r="AV2050" s="14" t="s">
        <v>83</v>
      </c>
      <c r="AW2050" s="14" t="s">
        <v>37</v>
      </c>
      <c r="AX2050" s="14" t="s">
        <v>76</v>
      </c>
      <c r="AY2050" s="233" t="s">
        <v>236</v>
      </c>
    </row>
    <row r="2051" spans="1:65" s="14" customFormat="1" ht="10.199999999999999">
      <c r="B2051" s="223"/>
      <c r="C2051" s="224"/>
      <c r="D2051" s="209" t="s">
        <v>247</v>
      </c>
      <c r="E2051" s="225" t="s">
        <v>20</v>
      </c>
      <c r="F2051" s="226" t="s">
        <v>2359</v>
      </c>
      <c r="G2051" s="224"/>
      <c r="H2051" s="227">
        <v>4.5999999999999996</v>
      </c>
      <c r="I2051" s="228"/>
      <c r="J2051" s="224"/>
      <c r="K2051" s="224"/>
      <c r="L2051" s="229"/>
      <c r="M2051" s="230"/>
      <c r="N2051" s="231"/>
      <c r="O2051" s="231"/>
      <c r="P2051" s="231"/>
      <c r="Q2051" s="231"/>
      <c r="R2051" s="231"/>
      <c r="S2051" s="231"/>
      <c r="T2051" s="232"/>
      <c r="AT2051" s="233" t="s">
        <v>247</v>
      </c>
      <c r="AU2051" s="233" t="s">
        <v>83</v>
      </c>
      <c r="AV2051" s="14" t="s">
        <v>83</v>
      </c>
      <c r="AW2051" s="14" t="s">
        <v>37</v>
      </c>
      <c r="AX2051" s="14" t="s">
        <v>76</v>
      </c>
      <c r="AY2051" s="233" t="s">
        <v>236</v>
      </c>
    </row>
    <row r="2052" spans="1:65" s="14" customFormat="1" ht="10.199999999999999">
      <c r="B2052" s="223"/>
      <c r="C2052" s="224"/>
      <c r="D2052" s="209" t="s">
        <v>247</v>
      </c>
      <c r="E2052" s="225" t="s">
        <v>20</v>
      </c>
      <c r="F2052" s="226" t="s">
        <v>2360</v>
      </c>
      <c r="G2052" s="224"/>
      <c r="H2052" s="227">
        <v>14.06</v>
      </c>
      <c r="I2052" s="228"/>
      <c r="J2052" s="224"/>
      <c r="K2052" s="224"/>
      <c r="L2052" s="229"/>
      <c r="M2052" s="230"/>
      <c r="N2052" s="231"/>
      <c r="O2052" s="231"/>
      <c r="P2052" s="231"/>
      <c r="Q2052" s="231"/>
      <c r="R2052" s="231"/>
      <c r="S2052" s="231"/>
      <c r="T2052" s="232"/>
      <c r="AT2052" s="233" t="s">
        <v>247</v>
      </c>
      <c r="AU2052" s="233" t="s">
        <v>83</v>
      </c>
      <c r="AV2052" s="14" t="s">
        <v>83</v>
      </c>
      <c r="AW2052" s="14" t="s">
        <v>37</v>
      </c>
      <c r="AX2052" s="14" t="s">
        <v>76</v>
      </c>
      <c r="AY2052" s="233" t="s">
        <v>236</v>
      </c>
    </row>
    <row r="2053" spans="1:65" s="14" customFormat="1" ht="10.199999999999999">
      <c r="B2053" s="223"/>
      <c r="C2053" s="224"/>
      <c r="D2053" s="209" t="s">
        <v>247</v>
      </c>
      <c r="E2053" s="225" t="s">
        <v>20</v>
      </c>
      <c r="F2053" s="226" t="s">
        <v>2361</v>
      </c>
      <c r="G2053" s="224"/>
      <c r="H2053" s="227">
        <v>12.6</v>
      </c>
      <c r="I2053" s="228"/>
      <c r="J2053" s="224"/>
      <c r="K2053" s="224"/>
      <c r="L2053" s="229"/>
      <c r="M2053" s="230"/>
      <c r="N2053" s="231"/>
      <c r="O2053" s="231"/>
      <c r="P2053" s="231"/>
      <c r="Q2053" s="231"/>
      <c r="R2053" s="231"/>
      <c r="S2053" s="231"/>
      <c r="T2053" s="232"/>
      <c r="AT2053" s="233" t="s">
        <v>247</v>
      </c>
      <c r="AU2053" s="233" t="s">
        <v>83</v>
      </c>
      <c r="AV2053" s="14" t="s">
        <v>83</v>
      </c>
      <c r="AW2053" s="14" t="s">
        <v>37</v>
      </c>
      <c r="AX2053" s="14" t="s">
        <v>76</v>
      </c>
      <c r="AY2053" s="233" t="s">
        <v>236</v>
      </c>
    </row>
    <row r="2054" spans="1:65" s="14" customFormat="1" ht="10.199999999999999">
      <c r="B2054" s="223"/>
      <c r="C2054" s="224"/>
      <c r="D2054" s="209" t="s">
        <v>247</v>
      </c>
      <c r="E2054" s="225" t="s">
        <v>20</v>
      </c>
      <c r="F2054" s="226" t="s">
        <v>2362</v>
      </c>
      <c r="G2054" s="224"/>
      <c r="H2054" s="227">
        <v>11.58</v>
      </c>
      <c r="I2054" s="228"/>
      <c r="J2054" s="224"/>
      <c r="K2054" s="224"/>
      <c r="L2054" s="229"/>
      <c r="M2054" s="230"/>
      <c r="N2054" s="231"/>
      <c r="O2054" s="231"/>
      <c r="P2054" s="231"/>
      <c r="Q2054" s="231"/>
      <c r="R2054" s="231"/>
      <c r="S2054" s="231"/>
      <c r="T2054" s="232"/>
      <c r="AT2054" s="233" t="s">
        <v>247</v>
      </c>
      <c r="AU2054" s="233" t="s">
        <v>83</v>
      </c>
      <c r="AV2054" s="14" t="s">
        <v>83</v>
      </c>
      <c r="AW2054" s="14" t="s">
        <v>37</v>
      </c>
      <c r="AX2054" s="14" t="s">
        <v>76</v>
      </c>
      <c r="AY2054" s="233" t="s">
        <v>236</v>
      </c>
    </row>
    <row r="2055" spans="1:65" s="14" customFormat="1" ht="10.199999999999999">
      <c r="B2055" s="223"/>
      <c r="C2055" s="224"/>
      <c r="D2055" s="209" t="s">
        <v>247</v>
      </c>
      <c r="E2055" s="225" t="s">
        <v>20</v>
      </c>
      <c r="F2055" s="226" t="s">
        <v>2363</v>
      </c>
      <c r="G2055" s="224"/>
      <c r="H2055" s="227">
        <v>14.23</v>
      </c>
      <c r="I2055" s="228"/>
      <c r="J2055" s="224"/>
      <c r="K2055" s="224"/>
      <c r="L2055" s="229"/>
      <c r="M2055" s="230"/>
      <c r="N2055" s="231"/>
      <c r="O2055" s="231"/>
      <c r="P2055" s="231"/>
      <c r="Q2055" s="231"/>
      <c r="R2055" s="231"/>
      <c r="S2055" s="231"/>
      <c r="T2055" s="232"/>
      <c r="AT2055" s="233" t="s">
        <v>247</v>
      </c>
      <c r="AU2055" s="233" t="s">
        <v>83</v>
      </c>
      <c r="AV2055" s="14" t="s">
        <v>83</v>
      </c>
      <c r="AW2055" s="14" t="s">
        <v>37</v>
      </c>
      <c r="AX2055" s="14" t="s">
        <v>76</v>
      </c>
      <c r="AY2055" s="233" t="s">
        <v>236</v>
      </c>
    </row>
    <row r="2056" spans="1:65" s="14" customFormat="1" ht="10.199999999999999">
      <c r="B2056" s="223"/>
      <c r="C2056" s="224"/>
      <c r="D2056" s="209" t="s">
        <v>247</v>
      </c>
      <c r="E2056" s="225" t="s">
        <v>20</v>
      </c>
      <c r="F2056" s="226" t="s">
        <v>2364</v>
      </c>
      <c r="G2056" s="224"/>
      <c r="H2056" s="227">
        <v>5.05</v>
      </c>
      <c r="I2056" s="228"/>
      <c r="J2056" s="224"/>
      <c r="K2056" s="224"/>
      <c r="L2056" s="229"/>
      <c r="M2056" s="230"/>
      <c r="N2056" s="231"/>
      <c r="O2056" s="231"/>
      <c r="P2056" s="231"/>
      <c r="Q2056" s="231"/>
      <c r="R2056" s="231"/>
      <c r="S2056" s="231"/>
      <c r="T2056" s="232"/>
      <c r="AT2056" s="233" t="s">
        <v>247</v>
      </c>
      <c r="AU2056" s="233" t="s">
        <v>83</v>
      </c>
      <c r="AV2056" s="14" t="s">
        <v>83</v>
      </c>
      <c r="AW2056" s="14" t="s">
        <v>37</v>
      </c>
      <c r="AX2056" s="14" t="s">
        <v>76</v>
      </c>
      <c r="AY2056" s="233" t="s">
        <v>236</v>
      </c>
    </row>
    <row r="2057" spans="1:65" s="14" customFormat="1" ht="10.199999999999999">
      <c r="B2057" s="223"/>
      <c r="C2057" s="224"/>
      <c r="D2057" s="209" t="s">
        <v>247</v>
      </c>
      <c r="E2057" s="225" t="s">
        <v>20</v>
      </c>
      <c r="F2057" s="226" t="s">
        <v>2365</v>
      </c>
      <c r="G2057" s="224"/>
      <c r="H2057" s="227">
        <v>14.9</v>
      </c>
      <c r="I2057" s="228"/>
      <c r="J2057" s="224"/>
      <c r="K2057" s="224"/>
      <c r="L2057" s="229"/>
      <c r="M2057" s="230"/>
      <c r="N2057" s="231"/>
      <c r="O2057" s="231"/>
      <c r="P2057" s="231"/>
      <c r="Q2057" s="231"/>
      <c r="R2057" s="231"/>
      <c r="S2057" s="231"/>
      <c r="T2057" s="232"/>
      <c r="AT2057" s="233" t="s">
        <v>247</v>
      </c>
      <c r="AU2057" s="233" t="s">
        <v>83</v>
      </c>
      <c r="AV2057" s="14" t="s">
        <v>83</v>
      </c>
      <c r="AW2057" s="14" t="s">
        <v>37</v>
      </c>
      <c r="AX2057" s="14" t="s">
        <v>76</v>
      </c>
      <c r="AY2057" s="233" t="s">
        <v>236</v>
      </c>
    </row>
    <row r="2058" spans="1:65" s="14" customFormat="1" ht="10.199999999999999">
      <c r="B2058" s="223"/>
      <c r="C2058" s="224"/>
      <c r="D2058" s="209" t="s">
        <v>247</v>
      </c>
      <c r="E2058" s="225" t="s">
        <v>20</v>
      </c>
      <c r="F2058" s="226" t="s">
        <v>2366</v>
      </c>
      <c r="G2058" s="224"/>
      <c r="H2058" s="227">
        <v>9.8000000000000007</v>
      </c>
      <c r="I2058" s="228"/>
      <c r="J2058" s="224"/>
      <c r="K2058" s="224"/>
      <c r="L2058" s="229"/>
      <c r="M2058" s="230"/>
      <c r="N2058" s="231"/>
      <c r="O2058" s="231"/>
      <c r="P2058" s="231"/>
      <c r="Q2058" s="231"/>
      <c r="R2058" s="231"/>
      <c r="S2058" s="231"/>
      <c r="T2058" s="232"/>
      <c r="AT2058" s="233" t="s">
        <v>247</v>
      </c>
      <c r="AU2058" s="233" t="s">
        <v>83</v>
      </c>
      <c r="AV2058" s="14" t="s">
        <v>83</v>
      </c>
      <c r="AW2058" s="14" t="s">
        <v>37</v>
      </c>
      <c r="AX2058" s="14" t="s">
        <v>76</v>
      </c>
      <c r="AY2058" s="233" t="s">
        <v>236</v>
      </c>
    </row>
    <row r="2059" spans="1:65" s="14" customFormat="1" ht="10.199999999999999">
      <c r="B2059" s="223"/>
      <c r="C2059" s="224"/>
      <c r="D2059" s="209" t="s">
        <v>247</v>
      </c>
      <c r="E2059" s="225" t="s">
        <v>20</v>
      </c>
      <c r="F2059" s="226" t="s">
        <v>348</v>
      </c>
      <c r="G2059" s="224"/>
      <c r="H2059" s="227">
        <v>10</v>
      </c>
      <c r="I2059" s="228"/>
      <c r="J2059" s="224"/>
      <c r="K2059" s="224"/>
      <c r="L2059" s="229"/>
      <c r="M2059" s="230"/>
      <c r="N2059" s="231"/>
      <c r="O2059" s="231"/>
      <c r="P2059" s="231"/>
      <c r="Q2059" s="231"/>
      <c r="R2059" s="231"/>
      <c r="S2059" s="231"/>
      <c r="T2059" s="232"/>
      <c r="AT2059" s="233" t="s">
        <v>247</v>
      </c>
      <c r="AU2059" s="233" t="s">
        <v>83</v>
      </c>
      <c r="AV2059" s="14" t="s">
        <v>83</v>
      </c>
      <c r="AW2059" s="14" t="s">
        <v>37</v>
      </c>
      <c r="AX2059" s="14" t="s">
        <v>76</v>
      </c>
      <c r="AY2059" s="233" t="s">
        <v>236</v>
      </c>
    </row>
    <row r="2060" spans="1:65" s="15" customFormat="1" ht="10.199999999999999">
      <c r="B2060" s="234"/>
      <c r="C2060" s="235"/>
      <c r="D2060" s="209" t="s">
        <v>247</v>
      </c>
      <c r="E2060" s="236" t="s">
        <v>20</v>
      </c>
      <c r="F2060" s="237" t="s">
        <v>306</v>
      </c>
      <c r="G2060" s="235"/>
      <c r="H2060" s="238">
        <v>165.74</v>
      </c>
      <c r="I2060" s="239"/>
      <c r="J2060" s="235"/>
      <c r="K2060" s="235"/>
      <c r="L2060" s="240"/>
      <c r="M2060" s="241"/>
      <c r="N2060" s="242"/>
      <c r="O2060" s="242"/>
      <c r="P2060" s="242"/>
      <c r="Q2060" s="242"/>
      <c r="R2060" s="242"/>
      <c r="S2060" s="242"/>
      <c r="T2060" s="243"/>
      <c r="AT2060" s="244" t="s">
        <v>247</v>
      </c>
      <c r="AU2060" s="244" t="s">
        <v>83</v>
      </c>
      <c r="AV2060" s="15" t="s">
        <v>254</v>
      </c>
      <c r="AW2060" s="15" t="s">
        <v>37</v>
      </c>
      <c r="AX2060" s="15" t="s">
        <v>76</v>
      </c>
      <c r="AY2060" s="244" t="s">
        <v>236</v>
      </c>
    </row>
    <row r="2061" spans="1:65" s="16" customFormat="1" ht="10.199999999999999">
      <c r="B2061" s="245"/>
      <c r="C2061" s="246"/>
      <c r="D2061" s="209" t="s">
        <v>247</v>
      </c>
      <c r="E2061" s="247" t="s">
        <v>20</v>
      </c>
      <c r="F2061" s="248" t="s">
        <v>309</v>
      </c>
      <c r="G2061" s="246"/>
      <c r="H2061" s="249">
        <v>343.59</v>
      </c>
      <c r="I2061" s="250"/>
      <c r="J2061" s="246"/>
      <c r="K2061" s="246"/>
      <c r="L2061" s="251"/>
      <c r="M2061" s="252"/>
      <c r="N2061" s="253"/>
      <c r="O2061" s="253"/>
      <c r="P2061" s="253"/>
      <c r="Q2061" s="253"/>
      <c r="R2061" s="253"/>
      <c r="S2061" s="253"/>
      <c r="T2061" s="254"/>
      <c r="AT2061" s="255" t="s">
        <v>247</v>
      </c>
      <c r="AU2061" s="255" t="s">
        <v>83</v>
      </c>
      <c r="AV2061" s="16" t="s">
        <v>243</v>
      </c>
      <c r="AW2061" s="16" t="s">
        <v>37</v>
      </c>
      <c r="AX2061" s="16" t="s">
        <v>22</v>
      </c>
      <c r="AY2061" s="255" t="s">
        <v>236</v>
      </c>
    </row>
    <row r="2062" spans="1:65" s="2" customFormat="1" ht="11.4">
      <c r="A2062" s="36"/>
      <c r="B2062" s="37"/>
      <c r="C2062" s="196" t="s">
        <v>2367</v>
      </c>
      <c r="D2062" s="196" t="s">
        <v>238</v>
      </c>
      <c r="E2062" s="197" t="s">
        <v>2368</v>
      </c>
      <c r="F2062" s="198" t="s">
        <v>2369</v>
      </c>
      <c r="G2062" s="199" t="s">
        <v>328</v>
      </c>
      <c r="H2062" s="200">
        <v>547.50199999999995</v>
      </c>
      <c r="I2062" s="201"/>
      <c r="J2062" s="202">
        <f>ROUND(I2062*H2062,2)</f>
        <v>0</v>
      </c>
      <c r="K2062" s="198" t="s">
        <v>242</v>
      </c>
      <c r="L2062" s="41"/>
      <c r="M2062" s="203" t="s">
        <v>20</v>
      </c>
      <c r="N2062" s="204" t="s">
        <v>47</v>
      </c>
      <c r="O2062" s="66"/>
      <c r="P2062" s="205">
        <f>O2062*H2062</f>
        <v>0</v>
      </c>
      <c r="Q2062" s="205">
        <v>2.9999999999999997E-4</v>
      </c>
      <c r="R2062" s="205">
        <f>Q2062*H2062</f>
        <v>0.16425059999999997</v>
      </c>
      <c r="S2062" s="205">
        <v>0</v>
      </c>
      <c r="T2062" s="206">
        <f>S2062*H2062</f>
        <v>0</v>
      </c>
      <c r="U2062" s="36"/>
      <c r="V2062" s="36"/>
      <c r="W2062" s="36"/>
      <c r="X2062" s="36"/>
      <c r="Y2062" s="36"/>
      <c r="Z2062" s="36"/>
      <c r="AA2062" s="36"/>
      <c r="AB2062" s="36"/>
      <c r="AC2062" s="36"/>
      <c r="AD2062" s="36"/>
      <c r="AE2062" s="36"/>
      <c r="AR2062" s="207" t="s">
        <v>336</v>
      </c>
      <c r="AT2062" s="207" t="s">
        <v>238</v>
      </c>
      <c r="AU2062" s="207" t="s">
        <v>83</v>
      </c>
      <c r="AY2062" s="19" t="s">
        <v>236</v>
      </c>
      <c r="BE2062" s="208">
        <f>IF(N2062="základní",J2062,0)</f>
        <v>0</v>
      </c>
      <c r="BF2062" s="208">
        <f>IF(N2062="snížená",J2062,0)</f>
        <v>0</v>
      </c>
      <c r="BG2062" s="208">
        <f>IF(N2062="zákl. přenesená",J2062,0)</f>
        <v>0</v>
      </c>
      <c r="BH2062" s="208">
        <f>IF(N2062="sníž. přenesená",J2062,0)</f>
        <v>0</v>
      </c>
      <c r="BI2062" s="208">
        <f>IF(N2062="nulová",J2062,0)</f>
        <v>0</v>
      </c>
      <c r="BJ2062" s="19" t="s">
        <v>22</v>
      </c>
      <c r="BK2062" s="208">
        <f>ROUND(I2062*H2062,2)</f>
        <v>0</v>
      </c>
      <c r="BL2062" s="19" t="s">
        <v>336</v>
      </c>
      <c r="BM2062" s="207" t="s">
        <v>2370</v>
      </c>
    </row>
    <row r="2063" spans="1:65" s="2" customFormat="1" ht="67.2">
      <c r="A2063" s="36"/>
      <c r="B2063" s="37"/>
      <c r="C2063" s="38"/>
      <c r="D2063" s="209" t="s">
        <v>245</v>
      </c>
      <c r="E2063" s="38"/>
      <c r="F2063" s="210" t="s">
        <v>2371</v>
      </c>
      <c r="G2063" s="38"/>
      <c r="H2063" s="38"/>
      <c r="I2063" s="118"/>
      <c r="J2063" s="38"/>
      <c r="K2063" s="38"/>
      <c r="L2063" s="41"/>
      <c r="M2063" s="211"/>
      <c r="N2063" s="212"/>
      <c r="O2063" s="66"/>
      <c r="P2063" s="66"/>
      <c r="Q2063" s="66"/>
      <c r="R2063" s="66"/>
      <c r="S2063" s="66"/>
      <c r="T2063" s="67"/>
      <c r="U2063" s="36"/>
      <c r="V2063" s="36"/>
      <c r="W2063" s="36"/>
      <c r="X2063" s="36"/>
      <c r="Y2063" s="36"/>
      <c r="Z2063" s="36"/>
      <c r="AA2063" s="36"/>
      <c r="AB2063" s="36"/>
      <c r="AC2063" s="36"/>
      <c r="AD2063" s="36"/>
      <c r="AE2063" s="36"/>
      <c r="AT2063" s="19" t="s">
        <v>245</v>
      </c>
      <c r="AU2063" s="19" t="s">
        <v>83</v>
      </c>
    </row>
    <row r="2064" spans="1:65" s="2" customFormat="1" ht="11.4">
      <c r="A2064" s="36"/>
      <c r="B2064" s="37"/>
      <c r="C2064" s="196" t="s">
        <v>2372</v>
      </c>
      <c r="D2064" s="196" t="s">
        <v>238</v>
      </c>
      <c r="E2064" s="197" t="s">
        <v>2373</v>
      </c>
      <c r="F2064" s="198" t="s">
        <v>2374</v>
      </c>
      <c r="G2064" s="199" t="s">
        <v>463</v>
      </c>
      <c r="H2064" s="200">
        <v>420</v>
      </c>
      <c r="I2064" s="201"/>
      <c r="J2064" s="202">
        <f>ROUND(I2064*H2064,2)</f>
        <v>0</v>
      </c>
      <c r="K2064" s="198" t="s">
        <v>242</v>
      </c>
      <c r="L2064" s="41"/>
      <c r="M2064" s="203" t="s">
        <v>20</v>
      </c>
      <c r="N2064" s="204" t="s">
        <v>47</v>
      </c>
      <c r="O2064" s="66"/>
      <c r="P2064" s="205">
        <f>O2064*H2064</f>
        <v>0</v>
      </c>
      <c r="Q2064" s="205">
        <v>3.0000000000000001E-5</v>
      </c>
      <c r="R2064" s="205">
        <f>Q2064*H2064</f>
        <v>1.26E-2</v>
      </c>
      <c r="S2064" s="205">
        <v>0</v>
      </c>
      <c r="T2064" s="206">
        <f>S2064*H2064</f>
        <v>0</v>
      </c>
      <c r="U2064" s="36"/>
      <c r="V2064" s="36"/>
      <c r="W2064" s="36"/>
      <c r="X2064" s="36"/>
      <c r="Y2064" s="36"/>
      <c r="Z2064" s="36"/>
      <c r="AA2064" s="36"/>
      <c r="AB2064" s="36"/>
      <c r="AC2064" s="36"/>
      <c r="AD2064" s="36"/>
      <c r="AE2064" s="36"/>
      <c r="AR2064" s="207" t="s">
        <v>336</v>
      </c>
      <c r="AT2064" s="207" t="s">
        <v>238</v>
      </c>
      <c r="AU2064" s="207" t="s">
        <v>83</v>
      </c>
      <c r="AY2064" s="19" t="s">
        <v>236</v>
      </c>
      <c r="BE2064" s="208">
        <f>IF(N2064="základní",J2064,0)</f>
        <v>0</v>
      </c>
      <c r="BF2064" s="208">
        <f>IF(N2064="snížená",J2064,0)</f>
        <v>0</v>
      </c>
      <c r="BG2064" s="208">
        <f>IF(N2064="zákl. přenesená",J2064,0)</f>
        <v>0</v>
      </c>
      <c r="BH2064" s="208">
        <f>IF(N2064="sníž. přenesená",J2064,0)</f>
        <v>0</v>
      </c>
      <c r="BI2064" s="208">
        <f>IF(N2064="nulová",J2064,0)</f>
        <v>0</v>
      </c>
      <c r="BJ2064" s="19" t="s">
        <v>22</v>
      </c>
      <c r="BK2064" s="208">
        <f>ROUND(I2064*H2064,2)</f>
        <v>0</v>
      </c>
      <c r="BL2064" s="19" t="s">
        <v>336</v>
      </c>
      <c r="BM2064" s="207" t="s">
        <v>2375</v>
      </c>
    </row>
    <row r="2065" spans="1:65" s="2" customFormat="1" ht="48">
      <c r="A2065" s="36"/>
      <c r="B2065" s="37"/>
      <c r="C2065" s="38"/>
      <c r="D2065" s="209" t="s">
        <v>245</v>
      </c>
      <c r="E2065" s="38"/>
      <c r="F2065" s="210" t="s">
        <v>2376</v>
      </c>
      <c r="G2065" s="38"/>
      <c r="H2065" s="38"/>
      <c r="I2065" s="118"/>
      <c r="J2065" s="38"/>
      <c r="K2065" s="38"/>
      <c r="L2065" s="41"/>
      <c r="M2065" s="211"/>
      <c r="N2065" s="212"/>
      <c r="O2065" s="66"/>
      <c r="P2065" s="66"/>
      <c r="Q2065" s="66"/>
      <c r="R2065" s="66"/>
      <c r="S2065" s="66"/>
      <c r="T2065" s="67"/>
      <c r="U2065" s="36"/>
      <c r="V2065" s="36"/>
      <c r="W2065" s="36"/>
      <c r="X2065" s="36"/>
      <c r="Y2065" s="36"/>
      <c r="Z2065" s="36"/>
      <c r="AA2065" s="36"/>
      <c r="AB2065" s="36"/>
      <c r="AC2065" s="36"/>
      <c r="AD2065" s="36"/>
      <c r="AE2065" s="36"/>
      <c r="AT2065" s="19" t="s">
        <v>245</v>
      </c>
      <c r="AU2065" s="19" t="s">
        <v>83</v>
      </c>
    </row>
    <row r="2066" spans="1:65" s="2" customFormat="1" ht="11.4">
      <c r="A2066" s="36"/>
      <c r="B2066" s="37"/>
      <c r="C2066" s="196" t="s">
        <v>2377</v>
      </c>
      <c r="D2066" s="196" t="s">
        <v>238</v>
      </c>
      <c r="E2066" s="197" t="s">
        <v>2378</v>
      </c>
      <c r="F2066" s="198" t="s">
        <v>2379</v>
      </c>
      <c r="G2066" s="199" t="s">
        <v>290</v>
      </c>
      <c r="H2066" s="200">
        <v>600</v>
      </c>
      <c r="I2066" s="201"/>
      <c r="J2066" s="202">
        <f>ROUND(I2066*H2066,2)</f>
        <v>0</v>
      </c>
      <c r="K2066" s="198" t="s">
        <v>242</v>
      </c>
      <c r="L2066" s="41"/>
      <c r="M2066" s="203" t="s">
        <v>20</v>
      </c>
      <c r="N2066" s="204" t="s">
        <v>47</v>
      </c>
      <c r="O2066" s="66"/>
      <c r="P2066" s="205">
        <f>O2066*H2066</f>
        <v>0</v>
      </c>
      <c r="Q2066" s="205">
        <v>0</v>
      </c>
      <c r="R2066" s="205">
        <f>Q2066*H2066</f>
        <v>0</v>
      </c>
      <c r="S2066" s="205">
        <v>0</v>
      </c>
      <c r="T2066" s="206">
        <f>S2066*H2066</f>
        <v>0</v>
      </c>
      <c r="U2066" s="36"/>
      <c r="V2066" s="36"/>
      <c r="W2066" s="36"/>
      <c r="X2066" s="36"/>
      <c r="Y2066" s="36"/>
      <c r="Z2066" s="36"/>
      <c r="AA2066" s="36"/>
      <c r="AB2066" s="36"/>
      <c r="AC2066" s="36"/>
      <c r="AD2066" s="36"/>
      <c r="AE2066" s="36"/>
      <c r="AR2066" s="207" t="s">
        <v>336</v>
      </c>
      <c r="AT2066" s="207" t="s">
        <v>238</v>
      </c>
      <c r="AU2066" s="207" t="s">
        <v>83</v>
      </c>
      <c r="AY2066" s="19" t="s">
        <v>236</v>
      </c>
      <c r="BE2066" s="208">
        <f>IF(N2066="základní",J2066,0)</f>
        <v>0</v>
      </c>
      <c r="BF2066" s="208">
        <f>IF(N2066="snížená",J2066,0)</f>
        <v>0</v>
      </c>
      <c r="BG2066" s="208">
        <f>IF(N2066="zákl. přenesená",J2066,0)</f>
        <v>0</v>
      </c>
      <c r="BH2066" s="208">
        <f>IF(N2066="sníž. přenesená",J2066,0)</f>
        <v>0</v>
      </c>
      <c r="BI2066" s="208">
        <f>IF(N2066="nulová",J2066,0)</f>
        <v>0</v>
      </c>
      <c r="BJ2066" s="19" t="s">
        <v>22</v>
      </c>
      <c r="BK2066" s="208">
        <f>ROUND(I2066*H2066,2)</f>
        <v>0</v>
      </c>
      <c r="BL2066" s="19" t="s">
        <v>336</v>
      </c>
      <c r="BM2066" s="207" t="s">
        <v>2380</v>
      </c>
    </row>
    <row r="2067" spans="1:65" s="2" customFormat="1" ht="48">
      <c r="A2067" s="36"/>
      <c r="B2067" s="37"/>
      <c r="C2067" s="38"/>
      <c r="D2067" s="209" t="s">
        <v>245</v>
      </c>
      <c r="E2067" s="38"/>
      <c r="F2067" s="210" t="s">
        <v>2376</v>
      </c>
      <c r="G2067" s="38"/>
      <c r="H2067" s="38"/>
      <c r="I2067" s="118"/>
      <c r="J2067" s="38"/>
      <c r="K2067" s="38"/>
      <c r="L2067" s="41"/>
      <c r="M2067" s="211"/>
      <c r="N2067" s="212"/>
      <c r="O2067" s="66"/>
      <c r="P2067" s="66"/>
      <c r="Q2067" s="66"/>
      <c r="R2067" s="66"/>
      <c r="S2067" s="66"/>
      <c r="T2067" s="67"/>
      <c r="U2067" s="36"/>
      <c r="V2067" s="36"/>
      <c r="W2067" s="36"/>
      <c r="X2067" s="36"/>
      <c r="Y2067" s="36"/>
      <c r="Z2067" s="36"/>
      <c r="AA2067" s="36"/>
      <c r="AB2067" s="36"/>
      <c r="AC2067" s="36"/>
      <c r="AD2067" s="36"/>
      <c r="AE2067" s="36"/>
      <c r="AT2067" s="19" t="s">
        <v>245</v>
      </c>
      <c r="AU2067" s="19" t="s">
        <v>83</v>
      </c>
    </row>
    <row r="2068" spans="1:65" s="2" customFormat="1" ht="22.8">
      <c r="A2068" s="36"/>
      <c r="B2068" s="37"/>
      <c r="C2068" s="196" t="s">
        <v>2381</v>
      </c>
      <c r="D2068" s="196" t="s">
        <v>238</v>
      </c>
      <c r="E2068" s="197" t="s">
        <v>2382</v>
      </c>
      <c r="F2068" s="198" t="s">
        <v>2383</v>
      </c>
      <c r="G2068" s="199" t="s">
        <v>266</v>
      </c>
      <c r="H2068" s="200">
        <v>16.565000000000001</v>
      </c>
      <c r="I2068" s="201"/>
      <c r="J2068" s="202">
        <f>ROUND(I2068*H2068,2)</f>
        <v>0</v>
      </c>
      <c r="K2068" s="198" t="s">
        <v>242</v>
      </c>
      <c r="L2068" s="41"/>
      <c r="M2068" s="203" t="s">
        <v>20</v>
      </c>
      <c r="N2068" s="204" t="s">
        <v>47</v>
      </c>
      <c r="O2068" s="66"/>
      <c r="P2068" s="205">
        <f>O2068*H2068</f>
        <v>0</v>
      </c>
      <c r="Q2068" s="205">
        <v>0</v>
      </c>
      <c r="R2068" s="205">
        <f>Q2068*H2068</f>
        <v>0</v>
      </c>
      <c r="S2068" s="205">
        <v>0</v>
      </c>
      <c r="T2068" s="206">
        <f>S2068*H2068</f>
        <v>0</v>
      </c>
      <c r="U2068" s="36"/>
      <c r="V2068" s="36"/>
      <c r="W2068" s="36"/>
      <c r="X2068" s="36"/>
      <c r="Y2068" s="36"/>
      <c r="Z2068" s="36"/>
      <c r="AA2068" s="36"/>
      <c r="AB2068" s="36"/>
      <c r="AC2068" s="36"/>
      <c r="AD2068" s="36"/>
      <c r="AE2068" s="36"/>
      <c r="AR2068" s="207" t="s">
        <v>336</v>
      </c>
      <c r="AT2068" s="207" t="s">
        <v>238</v>
      </c>
      <c r="AU2068" s="207" t="s">
        <v>83</v>
      </c>
      <c r="AY2068" s="19" t="s">
        <v>236</v>
      </c>
      <c r="BE2068" s="208">
        <f>IF(N2068="základní",J2068,0)</f>
        <v>0</v>
      </c>
      <c r="BF2068" s="208">
        <f>IF(N2068="snížená",J2068,0)</f>
        <v>0</v>
      </c>
      <c r="BG2068" s="208">
        <f>IF(N2068="zákl. přenesená",J2068,0)</f>
        <v>0</v>
      </c>
      <c r="BH2068" s="208">
        <f>IF(N2068="sníž. přenesená",J2068,0)</f>
        <v>0</v>
      </c>
      <c r="BI2068" s="208">
        <f>IF(N2068="nulová",J2068,0)</f>
        <v>0</v>
      </c>
      <c r="BJ2068" s="19" t="s">
        <v>22</v>
      </c>
      <c r="BK2068" s="208">
        <f>ROUND(I2068*H2068,2)</f>
        <v>0</v>
      </c>
      <c r="BL2068" s="19" t="s">
        <v>336</v>
      </c>
      <c r="BM2068" s="207" t="s">
        <v>2384</v>
      </c>
    </row>
    <row r="2069" spans="1:65" s="2" customFormat="1" ht="96">
      <c r="A2069" s="36"/>
      <c r="B2069" s="37"/>
      <c r="C2069" s="38"/>
      <c r="D2069" s="209" t="s">
        <v>245</v>
      </c>
      <c r="E2069" s="38"/>
      <c r="F2069" s="210" t="s">
        <v>1102</v>
      </c>
      <c r="G2069" s="38"/>
      <c r="H2069" s="38"/>
      <c r="I2069" s="118"/>
      <c r="J2069" s="38"/>
      <c r="K2069" s="38"/>
      <c r="L2069" s="41"/>
      <c r="M2069" s="211"/>
      <c r="N2069" s="212"/>
      <c r="O2069" s="66"/>
      <c r="P2069" s="66"/>
      <c r="Q2069" s="66"/>
      <c r="R2069" s="66"/>
      <c r="S2069" s="66"/>
      <c r="T2069" s="67"/>
      <c r="U2069" s="36"/>
      <c r="V2069" s="36"/>
      <c r="W2069" s="36"/>
      <c r="X2069" s="36"/>
      <c r="Y2069" s="36"/>
      <c r="Z2069" s="36"/>
      <c r="AA2069" s="36"/>
      <c r="AB2069" s="36"/>
      <c r="AC2069" s="36"/>
      <c r="AD2069" s="36"/>
      <c r="AE2069" s="36"/>
      <c r="AT2069" s="19" t="s">
        <v>245</v>
      </c>
      <c r="AU2069" s="19" t="s">
        <v>83</v>
      </c>
    </row>
    <row r="2070" spans="1:65" s="12" customFormat="1" ht="13.2">
      <c r="B2070" s="180"/>
      <c r="C2070" s="181"/>
      <c r="D2070" s="182" t="s">
        <v>75</v>
      </c>
      <c r="E2070" s="194" t="s">
        <v>2385</v>
      </c>
      <c r="F2070" s="194" t="s">
        <v>2386</v>
      </c>
      <c r="G2070" s="181"/>
      <c r="H2070" s="181"/>
      <c r="I2070" s="184"/>
      <c r="J2070" s="195">
        <f>BK2070</f>
        <v>0</v>
      </c>
      <c r="K2070" s="181"/>
      <c r="L2070" s="186"/>
      <c r="M2070" s="187"/>
      <c r="N2070" s="188"/>
      <c r="O2070" s="188"/>
      <c r="P2070" s="189">
        <f>SUM(P2071:P2074)</f>
        <v>0</v>
      </c>
      <c r="Q2070" s="188"/>
      <c r="R2070" s="189">
        <f>SUM(R2071:R2074)</f>
        <v>5.7588743999999997E-2</v>
      </c>
      <c r="S2070" s="188"/>
      <c r="T2070" s="190">
        <f>SUM(T2071:T2074)</f>
        <v>0</v>
      </c>
      <c r="AR2070" s="191" t="s">
        <v>83</v>
      </c>
      <c r="AT2070" s="192" t="s">
        <v>75</v>
      </c>
      <c r="AU2070" s="192" t="s">
        <v>22</v>
      </c>
      <c r="AY2070" s="191" t="s">
        <v>236</v>
      </c>
      <c r="BK2070" s="193">
        <f>SUM(BK2071:BK2074)</f>
        <v>0</v>
      </c>
    </row>
    <row r="2071" spans="1:65" s="2" customFormat="1" ht="22.8">
      <c r="A2071" s="36"/>
      <c r="B2071" s="37"/>
      <c r="C2071" s="196" t="s">
        <v>2387</v>
      </c>
      <c r="D2071" s="196" t="s">
        <v>238</v>
      </c>
      <c r="E2071" s="197" t="s">
        <v>2388</v>
      </c>
      <c r="F2071" s="198" t="s">
        <v>2389</v>
      </c>
      <c r="G2071" s="199" t="s">
        <v>328</v>
      </c>
      <c r="H2071" s="200">
        <v>30.184000000000001</v>
      </c>
      <c r="I2071" s="201"/>
      <c r="J2071" s="202">
        <f>ROUND(I2071*H2071,2)</f>
        <v>0</v>
      </c>
      <c r="K2071" s="198" t="s">
        <v>242</v>
      </c>
      <c r="L2071" s="41"/>
      <c r="M2071" s="203" t="s">
        <v>20</v>
      </c>
      <c r="N2071" s="204" t="s">
        <v>47</v>
      </c>
      <c r="O2071" s="66"/>
      <c r="P2071" s="205">
        <f>O2071*H2071</f>
        <v>0</v>
      </c>
      <c r="Q2071" s="205">
        <v>2.1599999999999999E-4</v>
      </c>
      <c r="R2071" s="205">
        <f>Q2071*H2071</f>
        <v>6.5197440000000001E-3</v>
      </c>
      <c r="S2071" s="205">
        <v>0</v>
      </c>
      <c r="T2071" s="206">
        <f>S2071*H2071</f>
        <v>0</v>
      </c>
      <c r="U2071" s="36"/>
      <c r="V2071" s="36"/>
      <c r="W2071" s="36"/>
      <c r="X2071" s="36"/>
      <c r="Y2071" s="36"/>
      <c r="Z2071" s="36"/>
      <c r="AA2071" s="36"/>
      <c r="AB2071" s="36"/>
      <c r="AC2071" s="36"/>
      <c r="AD2071" s="36"/>
      <c r="AE2071" s="36"/>
      <c r="AR2071" s="207" t="s">
        <v>336</v>
      </c>
      <c r="AT2071" s="207" t="s">
        <v>238</v>
      </c>
      <c r="AU2071" s="207" t="s">
        <v>83</v>
      </c>
      <c r="AY2071" s="19" t="s">
        <v>236</v>
      </c>
      <c r="BE2071" s="208">
        <f>IF(N2071="základní",J2071,0)</f>
        <v>0</v>
      </c>
      <c r="BF2071" s="208">
        <f>IF(N2071="snížená",J2071,0)</f>
        <v>0</v>
      </c>
      <c r="BG2071" s="208">
        <f>IF(N2071="zákl. přenesená",J2071,0)</f>
        <v>0</v>
      </c>
      <c r="BH2071" s="208">
        <f>IF(N2071="sníž. přenesená",J2071,0)</f>
        <v>0</v>
      </c>
      <c r="BI2071" s="208">
        <f>IF(N2071="nulová",J2071,0)</f>
        <v>0</v>
      </c>
      <c r="BJ2071" s="19" t="s">
        <v>22</v>
      </c>
      <c r="BK2071" s="208">
        <f>ROUND(I2071*H2071,2)</f>
        <v>0</v>
      </c>
      <c r="BL2071" s="19" t="s">
        <v>336</v>
      </c>
      <c r="BM2071" s="207" t="s">
        <v>2390</v>
      </c>
    </row>
    <row r="2072" spans="1:65" s="2" customFormat="1" ht="76.8">
      <c r="A2072" s="36"/>
      <c r="B2072" s="37"/>
      <c r="C2072" s="38"/>
      <c r="D2072" s="209" t="s">
        <v>245</v>
      </c>
      <c r="E2072" s="38"/>
      <c r="F2072" s="210" t="s">
        <v>2391</v>
      </c>
      <c r="G2072" s="38"/>
      <c r="H2072" s="38"/>
      <c r="I2072" s="118"/>
      <c r="J2072" s="38"/>
      <c r="K2072" s="38"/>
      <c r="L2072" s="41"/>
      <c r="M2072" s="211"/>
      <c r="N2072" s="212"/>
      <c r="O2072" s="66"/>
      <c r="P2072" s="66"/>
      <c r="Q2072" s="66"/>
      <c r="R2072" s="66"/>
      <c r="S2072" s="66"/>
      <c r="T2072" s="67"/>
      <c r="U2072" s="36"/>
      <c r="V2072" s="36"/>
      <c r="W2072" s="36"/>
      <c r="X2072" s="36"/>
      <c r="Y2072" s="36"/>
      <c r="Z2072" s="36"/>
      <c r="AA2072" s="36"/>
      <c r="AB2072" s="36"/>
      <c r="AC2072" s="36"/>
      <c r="AD2072" s="36"/>
      <c r="AE2072" s="36"/>
      <c r="AT2072" s="19" t="s">
        <v>245</v>
      </c>
      <c r="AU2072" s="19" t="s">
        <v>83</v>
      </c>
    </row>
    <row r="2073" spans="1:65" s="14" customFormat="1" ht="10.199999999999999">
      <c r="B2073" s="223"/>
      <c r="C2073" s="224"/>
      <c r="D2073" s="209" t="s">
        <v>247</v>
      </c>
      <c r="E2073" s="225" t="s">
        <v>20</v>
      </c>
      <c r="F2073" s="226" t="s">
        <v>2392</v>
      </c>
      <c r="G2073" s="224"/>
      <c r="H2073" s="227">
        <v>30.184000000000001</v>
      </c>
      <c r="I2073" s="228"/>
      <c r="J2073" s="224"/>
      <c r="K2073" s="224"/>
      <c r="L2073" s="229"/>
      <c r="M2073" s="230"/>
      <c r="N2073" s="231"/>
      <c r="O2073" s="231"/>
      <c r="P2073" s="231"/>
      <c r="Q2073" s="231"/>
      <c r="R2073" s="231"/>
      <c r="S2073" s="231"/>
      <c r="T2073" s="232"/>
      <c r="AT2073" s="233" t="s">
        <v>247</v>
      </c>
      <c r="AU2073" s="233" t="s">
        <v>83</v>
      </c>
      <c r="AV2073" s="14" t="s">
        <v>83</v>
      </c>
      <c r="AW2073" s="14" t="s">
        <v>37</v>
      </c>
      <c r="AX2073" s="14" t="s">
        <v>22</v>
      </c>
      <c r="AY2073" s="233" t="s">
        <v>236</v>
      </c>
    </row>
    <row r="2074" spans="1:65" s="2" customFormat="1" ht="11.4">
      <c r="A2074" s="36"/>
      <c r="B2074" s="37"/>
      <c r="C2074" s="196" t="s">
        <v>2393</v>
      </c>
      <c r="D2074" s="196" t="s">
        <v>238</v>
      </c>
      <c r="E2074" s="197" t="s">
        <v>2394</v>
      </c>
      <c r="F2074" s="198" t="s">
        <v>2395</v>
      </c>
      <c r="G2074" s="199" t="s">
        <v>328</v>
      </c>
      <c r="H2074" s="200">
        <v>100</v>
      </c>
      <c r="I2074" s="201"/>
      <c r="J2074" s="202">
        <f>ROUND(I2074*H2074,2)</f>
        <v>0</v>
      </c>
      <c r="K2074" s="198" t="s">
        <v>20</v>
      </c>
      <c r="L2074" s="41"/>
      <c r="M2074" s="203" t="s">
        <v>20</v>
      </c>
      <c r="N2074" s="204" t="s">
        <v>47</v>
      </c>
      <c r="O2074" s="66"/>
      <c r="P2074" s="205">
        <f>O2074*H2074</f>
        <v>0</v>
      </c>
      <c r="Q2074" s="205">
        <v>5.1068999999999995E-4</v>
      </c>
      <c r="R2074" s="205">
        <f>Q2074*H2074</f>
        <v>5.1068999999999996E-2</v>
      </c>
      <c r="S2074" s="205">
        <v>0</v>
      </c>
      <c r="T2074" s="206">
        <f>S2074*H2074</f>
        <v>0</v>
      </c>
      <c r="U2074" s="36"/>
      <c r="V2074" s="36"/>
      <c r="W2074" s="36"/>
      <c r="X2074" s="36"/>
      <c r="Y2074" s="36"/>
      <c r="Z2074" s="36"/>
      <c r="AA2074" s="36"/>
      <c r="AB2074" s="36"/>
      <c r="AC2074" s="36"/>
      <c r="AD2074" s="36"/>
      <c r="AE2074" s="36"/>
      <c r="AR2074" s="207" t="s">
        <v>336</v>
      </c>
      <c r="AT2074" s="207" t="s">
        <v>238</v>
      </c>
      <c r="AU2074" s="207" t="s">
        <v>83</v>
      </c>
      <c r="AY2074" s="19" t="s">
        <v>236</v>
      </c>
      <c r="BE2074" s="208">
        <f>IF(N2074="základní",J2074,0)</f>
        <v>0</v>
      </c>
      <c r="BF2074" s="208">
        <f>IF(N2074="snížená",J2074,0)</f>
        <v>0</v>
      </c>
      <c r="BG2074" s="208">
        <f>IF(N2074="zákl. přenesená",J2074,0)</f>
        <v>0</v>
      </c>
      <c r="BH2074" s="208">
        <f>IF(N2074="sníž. přenesená",J2074,0)</f>
        <v>0</v>
      </c>
      <c r="BI2074" s="208">
        <f>IF(N2074="nulová",J2074,0)</f>
        <v>0</v>
      </c>
      <c r="BJ2074" s="19" t="s">
        <v>22</v>
      </c>
      <c r="BK2074" s="208">
        <f>ROUND(I2074*H2074,2)</f>
        <v>0</v>
      </c>
      <c r="BL2074" s="19" t="s">
        <v>336</v>
      </c>
      <c r="BM2074" s="207" t="s">
        <v>2396</v>
      </c>
    </row>
    <row r="2075" spans="1:65" s="12" customFormat="1" ht="13.2">
      <c r="B2075" s="180"/>
      <c r="C2075" s="181"/>
      <c r="D2075" s="182" t="s">
        <v>75</v>
      </c>
      <c r="E2075" s="194" t="s">
        <v>2397</v>
      </c>
      <c r="F2075" s="194" t="s">
        <v>2398</v>
      </c>
      <c r="G2075" s="181"/>
      <c r="H2075" s="181"/>
      <c r="I2075" s="184"/>
      <c r="J2075" s="195">
        <f>BK2075</f>
        <v>0</v>
      </c>
      <c r="K2075" s="181"/>
      <c r="L2075" s="186"/>
      <c r="M2075" s="187"/>
      <c r="N2075" s="188"/>
      <c r="O2075" s="188"/>
      <c r="P2075" s="189">
        <f>SUM(P2076:P2107)</f>
        <v>0</v>
      </c>
      <c r="Q2075" s="188"/>
      <c r="R2075" s="189">
        <f>SUM(R2076:R2107)</f>
        <v>4.2987774280000002</v>
      </c>
      <c r="S2075" s="188"/>
      <c r="T2075" s="190">
        <f>SUM(T2076:T2107)</f>
        <v>0.62198834000000003</v>
      </c>
      <c r="AR2075" s="191" t="s">
        <v>83</v>
      </c>
      <c r="AT2075" s="192" t="s">
        <v>75</v>
      </c>
      <c r="AU2075" s="192" t="s">
        <v>22</v>
      </c>
      <c r="AY2075" s="191" t="s">
        <v>236</v>
      </c>
      <c r="BK2075" s="193">
        <f>SUM(BK2076:BK2107)</f>
        <v>0</v>
      </c>
    </row>
    <row r="2076" spans="1:65" s="2" customFormat="1" ht="11.4">
      <c r="A2076" s="36"/>
      <c r="B2076" s="37"/>
      <c r="C2076" s="196" t="s">
        <v>2399</v>
      </c>
      <c r="D2076" s="196" t="s">
        <v>238</v>
      </c>
      <c r="E2076" s="197" t="s">
        <v>2400</v>
      </c>
      <c r="F2076" s="198" t="s">
        <v>2401</v>
      </c>
      <c r="G2076" s="199" t="s">
        <v>328</v>
      </c>
      <c r="H2076" s="200">
        <v>2006.414</v>
      </c>
      <c r="I2076" s="201"/>
      <c r="J2076" s="202">
        <f>ROUND(I2076*H2076,2)</f>
        <v>0</v>
      </c>
      <c r="K2076" s="198" t="s">
        <v>242</v>
      </c>
      <c r="L2076" s="41"/>
      <c r="M2076" s="203" t="s">
        <v>20</v>
      </c>
      <c r="N2076" s="204" t="s">
        <v>47</v>
      </c>
      <c r="O2076" s="66"/>
      <c r="P2076" s="205">
        <f>O2076*H2076</f>
        <v>0</v>
      </c>
      <c r="Q2076" s="205">
        <v>1E-3</v>
      </c>
      <c r="R2076" s="205">
        <f>Q2076*H2076</f>
        <v>2.0064139999999999</v>
      </c>
      <c r="S2076" s="205">
        <v>3.1E-4</v>
      </c>
      <c r="T2076" s="206">
        <f>S2076*H2076</f>
        <v>0.62198834000000003</v>
      </c>
      <c r="U2076" s="36"/>
      <c r="V2076" s="36"/>
      <c r="W2076" s="36"/>
      <c r="X2076" s="36"/>
      <c r="Y2076" s="36"/>
      <c r="Z2076" s="36"/>
      <c r="AA2076" s="36"/>
      <c r="AB2076" s="36"/>
      <c r="AC2076" s="36"/>
      <c r="AD2076" s="36"/>
      <c r="AE2076" s="36"/>
      <c r="AR2076" s="207" t="s">
        <v>336</v>
      </c>
      <c r="AT2076" s="207" t="s">
        <v>238</v>
      </c>
      <c r="AU2076" s="207" t="s">
        <v>83</v>
      </c>
      <c r="AY2076" s="19" t="s">
        <v>236</v>
      </c>
      <c r="BE2076" s="208">
        <f>IF(N2076="základní",J2076,0)</f>
        <v>0</v>
      </c>
      <c r="BF2076" s="208">
        <f>IF(N2076="snížená",J2076,0)</f>
        <v>0</v>
      </c>
      <c r="BG2076" s="208">
        <f>IF(N2076="zákl. přenesená",J2076,0)</f>
        <v>0</v>
      </c>
      <c r="BH2076" s="208">
        <f>IF(N2076="sníž. přenesená",J2076,0)</f>
        <v>0</v>
      </c>
      <c r="BI2076" s="208">
        <f>IF(N2076="nulová",J2076,0)</f>
        <v>0</v>
      </c>
      <c r="BJ2076" s="19" t="s">
        <v>22</v>
      </c>
      <c r="BK2076" s="208">
        <f>ROUND(I2076*H2076,2)</f>
        <v>0</v>
      </c>
      <c r="BL2076" s="19" t="s">
        <v>336</v>
      </c>
      <c r="BM2076" s="207" t="s">
        <v>2402</v>
      </c>
    </row>
    <row r="2077" spans="1:65" s="2" customFormat="1" ht="28.8">
      <c r="A2077" s="36"/>
      <c r="B2077" s="37"/>
      <c r="C2077" s="38"/>
      <c r="D2077" s="209" t="s">
        <v>245</v>
      </c>
      <c r="E2077" s="38"/>
      <c r="F2077" s="210" t="s">
        <v>2403</v>
      </c>
      <c r="G2077" s="38"/>
      <c r="H2077" s="38"/>
      <c r="I2077" s="118"/>
      <c r="J2077" s="38"/>
      <c r="K2077" s="38"/>
      <c r="L2077" s="41"/>
      <c r="M2077" s="211"/>
      <c r="N2077" s="212"/>
      <c r="O2077" s="66"/>
      <c r="P2077" s="66"/>
      <c r="Q2077" s="66"/>
      <c r="R2077" s="66"/>
      <c r="S2077" s="66"/>
      <c r="T2077" s="67"/>
      <c r="U2077" s="36"/>
      <c r="V2077" s="36"/>
      <c r="W2077" s="36"/>
      <c r="X2077" s="36"/>
      <c r="Y2077" s="36"/>
      <c r="Z2077" s="36"/>
      <c r="AA2077" s="36"/>
      <c r="AB2077" s="36"/>
      <c r="AC2077" s="36"/>
      <c r="AD2077" s="36"/>
      <c r="AE2077" s="36"/>
      <c r="AT2077" s="19" t="s">
        <v>245</v>
      </c>
      <c r="AU2077" s="19" t="s">
        <v>83</v>
      </c>
    </row>
    <row r="2078" spans="1:65" s="2" customFormat="1" ht="11.4">
      <c r="A2078" s="36"/>
      <c r="B2078" s="37"/>
      <c r="C2078" s="196" t="s">
        <v>2404</v>
      </c>
      <c r="D2078" s="196" t="s">
        <v>238</v>
      </c>
      <c r="E2078" s="197" t="s">
        <v>2405</v>
      </c>
      <c r="F2078" s="198" t="s">
        <v>2406</v>
      </c>
      <c r="G2078" s="199" t="s">
        <v>328</v>
      </c>
      <c r="H2078" s="200">
        <v>2639.2249999999999</v>
      </c>
      <c r="I2078" s="201"/>
      <c r="J2078" s="202">
        <f>ROUND(I2078*H2078,2)</f>
        <v>0</v>
      </c>
      <c r="K2078" s="198" t="s">
        <v>242</v>
      </c>
      <c r="L2078" s="41"/>
      <c r="M2078" s="203" t="s">
        <v>20</v>
      </c>
      <c r="N2078" s="204" t="s">
        <v>47</v>
      </c>
      <c r="O2078" s="66"/>
      <c r="P2078" s="205">
        <f>O2078*H2078</f>
        <v>0</v>
      </c>
      <c r="Q2078" s="205">
        <v>2.0000000000000001E-4</v>
      </c>
      <c r="R2078" s="205">
        <f>Q2078*H2078</f>
        <v>0.52784500000000001</v>
      </c>
      <c r="S2078" s="205">
        <v>0</v>
      </c>
      <c r="T2078" s="206">
        <f>S2078*H2078</f>
        <v>0</v>
      </c>
      <c r="U2078" s="36"/>
      <c r="V2078" s="36"/>
      <c r="W2078" s="36"/>
      <c r="X2078" s="36"/>
      <c r="Y2078" s="36"/>
      <c r="Z2078" s="36"/>
      <c r="AA2078" s="36"/>
      <c r="AB2078" s="36"/>
      <c r="AC2078" s="36"/>
      <c r="AD2078" s="36"/>
      <c r="AE2078" s="36"/>
      <c r="AR2078" s="207" t="s">
        <v>336</v>
      </c>
      <c r="AT2078" s="207" t="s">
        <v>238</v>
      </c>
      <c r="AU2078" s="207" t="s">
        <v>83</v>
      </c>
      <c r="AY2078" s="19" t="s">
        <v>236</v>
      </c>
      <c r="BE2078" s="208">
        <f>IF(N2078="základní",J2078,0)</f>
        <v>0</v>
      </c>
      <c r="BF2078" s="208">
        <f>IF(N2078="snížená",J2078,0)</f>
        <v>0</v>
      </c>
      <c r="BG2078" s="208">
        <f>IF(N2078="zákl. přenesená",J2078,0)</f>
        <v>0</v>
      </c>
      <c r="BH2078" s="208">
        <f>IF(N2078="sníž. přenesená",J2078,0)</f>
        <v>0</v>
      </c>
      <c r="BI2078" s="208">
        <f>IF(N2078="nulová",J2078,0)</f>
        <v>0</v>
      </c>
      <c r="BJ2078" s="19" t="s">
        <v>22</v>
      </c>
      <c r="BK2078" s="208">
        <f>ROUND(I2078*H2078,2)</f>
        <v>0</v>
      </c>
      <c r="BL2078" s="19" t="s">
        <v>336</v>
      </c>
      <c r="BM2078" s="207" t="s">
        <v>2407</v>
      </c>
    </row>
    <row r="2079" spans="1:65" s="13" customFormat="1" ht="10.199999999999999">
      <c r="B2079" s="213"/>
      <c r="C2079" s="214"/>
      <c r="D2079" s="209" t="s">
        <v>247</v>
      </c>
      <c r="E2079" s="215" t="s">
        <v>20</v>
      </c>
      <c r="F2079" s="216" t="s">
        <v>386</v>
      </c>
      <c r="G2079" s="214"/>
      <c r="H2079" s="215" t="s">
        <v>20</v>
      </c>
      <c r="I2079" s="217"/>
      <c r="J2079" s="214"/>
      <c r="K2079" s="214"/>
      <c r="L2079" s="218"/>
      <c r="M2079" s="219"/>
      <c r="N2079" s="220"/>
      <c r="O2079" s="220"/>
      <c r="P2079" s="220"/>
      <c r="Q2079" s="220"/>
      <c r="R2079" s="220"/>
      <c r="S2079" s="220"/>
      <c r="T2079" s="221"/>
      <c r="AT2079" s="222" t="s">
        <v>247</v>
      </c>
      <c r="AU2079" s="222" t="s">
        <v>83</v>
      </c>
      <c r="AV2079" s="13" t="s">
        <v>22</v>
      </c>
      <c r="AW2079" s="13" t="s">
        <v>37</v>
      </c>
      <c r="AX2079" s="13" t="s">
        <v>76</v>
      </c>
      <c r="AY2079" s="222" t="s">
        <v>236</v>
      </c>
    </row>
    <row r="2080" spans="1:65" s="13" customFormat="1" ht="10.199999999999999">
      <c r="B2080" s="213"/>
      <c r="C2080" s="214"/>
      <c r="D2080" s="209" t="s">
        <v>247</v>
      </c>
      <c r="E2080" s="215" t="s">
        <v>20</v>
      </c>
      <c r="F2080" s="216" t="s">
        <v>2408</v>
      </c>
      <c r="G2080" s="214"/>
      <c r="H2080" s="215" t="s">
        <v>20</v>
      </c>
      <c r="I2080" s="217"/>
      <c r="J2080" s="214"/>
      <c r="K2080" s="214"/>
      <c r="L2080" s="218"/>
      <c r="M2080" s="219"/>
      <c r="N2080" s="220"/>
      <c r="O2080" s="220"/>
      <c r="P2080" s="220"/>
      <c r="Q2080" s="220"/>
      <c r="R2080" s="220"/>
      <c r="S2080" s="220"/>
      <c r="T2080" s="221"/>
      <c r="AT2080" s="222" t="s">
        <v>247</v>
      </c>
      <c r="AU2080" s="222" t="s">
        <v>83</v>
      </c>
      <c r="AV2080" s="13" t="s">
        <v>22</v>
      </c>
      <c r="AW2080" s="13" t="s">
        <v>37</v>
      </c>
      <c r="AX2080" s="13" t="s">
        <v>76</v>
      </c>
      <c r="AY2080" s="222" t="s">
        <v>236</v>
      </c>
    </row>
    <row r="2081" spans="1:65" s="14" customFormat="1" ht="10.199999999999999">
      <c r="B2081" s="223"/>
      <c r="C2081" s="224"/>
      <c r="D2081" s="209" t="s">
        <v>247</v>
      </c>
      <c r="E2081" s="225" t="s">
        <v>20</v>
      </c>
      <c r="F2081" s="226" t="s">
        <v>2409</v>
      </c>
      <c r="G2081" s="224"/>
      <c r="H2081" s="227">
        <v>181.86</v>
      </c>
      <c r="I2081" s="228"/>
      <c r="J2081" s="224"/>
      <c r="K2081" s="224"/>
      <c r="L2081" s="229"/>
      <c r="M2081" s="230"/>
      <c r="N2081" s="231"/>
      <c r="O2081" s="231"/>
      <c r="P2081" s="231"/>
      <c r="Q2081" s="231"/>
      <c r="R2081" s="231"/>
      <c r="S2081" s="231"/>
      <c r="T2081" s="232"/>
      <c r="AT2081" s="233" t="s">
        <v>247</v>
      </c>
      <c r="AU2081" s="233" t="s">
        <v>83</v>
      </c>
      <c r="AV2081" s="14" t="s">
        <v>83</v>
      </c>
      <c r="AW2081" s="14" t="s">
        <v>37</v>
      </c>
      <c r="AX2081" s="14" t="s">
        <v>76</v>
      </c>
      <c r="AY2081" s="233" t="s">
        <v>236</v>
      </c>
    </row>
    <row r="2082" spans="1:65" s="14" customFormat="1" ht="10.199999999999999">
      <c r="B2082" s="223"/>
      <c r="C2082" s="224"/>
      <c r="D2082" s="209" t="s">
        <v>247</v>
      </c>
      <c r="E2082" s="225" t="s">
        <v>20</v>
      </c>
      <c r="F2082" s="226" t="s">
        <v>2410</v>
      </c>
      <c r="G2082" s="224"/>
      <c r="H2082" s="227">
        <v>2172.61</v>
      </c>
      <c r="I2082" s="228"/>
      <c r="J2082" s="224"/>
      <c r="K2082" s="224"/>
      <c r="L2082" s="229"/>
      <c r="M2082" s="230"/>
      <c r="N2082" s="231"/>
      <c r="O2082" s="231"/>
      <c r="P2082" s="231"/>
      <c r="Q2082" s="231"/>
      <c r="R2082" s="231"/>
      <c r="S2082" s="231"/>
      <c r="T2082" s="232"/>
      <c r="AT2082" s="233" t="s">
        <v>247</v>
      </c>
      <c r="AU2082" s="233" t="s">
        <v>83</v>
      </c>
      <c r="AV2082" s="14" t="s">
        <v>83</v>
      </c>
      <c r="AW2082" s="14" t="s">
        <v>37</v>
      </c>
      <c r="AX2082" s="14" t="s">
        <v>76</v>
      </c>
      <c r="AY2082" s="233" t="s">
        <v>236</v>
      </c>
    </row>
    <row r="2083" spans="1:65" s="14" customFormat="1" ht="10.199999999999999">
      <c r="B2083" s="223"/>
      <c r="C2083" s="224"/>
      <c r="D2083" s="209" t="s">
        <v>247</v>
      </c>
      <c r="E2083" s="225" t="s">
        <v>20</v>
      </c>
      <c r="F2083" s="226" t="s">
        <v>2411</v>
      </c>
      <c r="G2083" s="224"/>
      <c r="H2083" s="227">
        <v>98.625</v>
      </c>
      <c r="I2083" s="228"/>
      <c r="J2083" s="224"/>
      <c r="K2083" s="224"/>
      <c r="L2083" s="229"/>
      <c r="M2083" s="230"/>
      <c r="N2083" s="231"/>
      <c r="O2083" s="231"/>
      <c r="P2083" s="231"/>
      <c r="Q2083" s="231"/>
      <c r="R2083" s="231"/>
      <c r="S2083" s="231"/>
      <c r="T2083" s="232"/>
      <c r="AT2083" s="233" t="s">
        <v>247</v>
      </c>
      <c r="AU2083" s="233" t="s">
        <v>83</v>
      </c>
      <c r="AV2083" s="14" t="s">
        <v>83</v>
      </c>
      <c r="AW2083" s="14" t="s">
        <v>37</v>
      </c>
      <c r="AX2083" s="14" t="s">
        <v>76</v>
      </c>
      <c r="AY2083" s="233" t="s">
        <v>236</v>
      </c>
    </row>
    <row r="2084" spans="1:65" s="14" customFormat="1" ht="10.199999999999999">
      <c r="B2084" s="223"/>
      <c r="C2084" s="224"/>
      <c r="D2084" s="209" t="s">
        <v>247</v>
      </c>
      <c r="E2084" s="225" t="s">
        <v>20</v>
      </c>
      <c r="F2084" s="226" t="s">
        <v>2412</v>
      </c>
      <c r="G2084" s="224"/>
      <c r="H2084" s="227">
        <v>186.13</v>
      </c>
      <c r="I2084" s="228"/>
      <c r="J2084" s="224"/>
      <c r="K2084" s="224"/>
      <c r="L2084" s="229"/>
      <c r="M2084" s="230"/>
      <c r="N2084" s="231"/>
      <c r="O2084" s="231"/>
      <c r="P2084" s="231"/>
      <c r="Q2084" s="231"/>
      <c r="R2084" s="231"/>
      <c r="S2084" s="231"/>
      <c r="T2084" s="232"/>
      <c r="AT2084" s="233" t="s">
        <v>247</v>
      </c>
      <c r="AU2084" s="233" t="s">
        <v>83</v>
      </c>
      <c r="AV2084" s="14" t="s">
        <v>83</v>
      </c>
      <c r="AW2084" s="14" t="s">
        <v>37</v>
      </c>
      <c r="AX2084" s="14" t="s">
        <v>76</v>
      </c>
      <c r="AY2084" s="233" t="s">
        <v>236</v>
      </c>
    </row>
    <row r="2085" spans="1:65" s="16" customFormat="1" ht="10.199999999999999">
      <c r="B2085" s="245"/>
      <c r="C2085" s="246"/>
      <c r="D2085" s="209" t="s">
        <v>247</v>
      </c>
      <c r="E2085" s="247" t="s">
        <v>20</v>
      </c>
      <c r="F2085" s="248" t="s">
        <v>309</v>
      </c>
      <c r="G2085" s="246"/>
      <c r="H2085" s="249">
        <v>2639.2249999999999</v>
      </c>
      <c r="I2085" s="250"/>
      <c r="J2085" s="246"/>
      <c r="K2085" s="246"/>
      <c r="L2085" s="251"/>
      <c r="M2085" s="252"/>
      <c r="N2085" s="253"/>
      <c r="O2085" s="253"/>
      <c r="P2085" s="253"/>
      <c r="Q2085" s="253"/>
      <c r="R2085" s="253"/>
      <c r="S2085" s="253"/>
      <c r="T2085" s="254"/>
      <c r="AT2085" s="255" t="s">
        <v>247</v>
      </c>
      <c r="AU2085" s="255" t="s">
        <v>83</v>
      </c>
      <c r="AV2085" s="16" t="s">
        <v>243</v>
      </c>
      <c r="AW2085" s="16" t="s">
        <v>37</v>
      </c>
      <c r="AX2085" s="16" t="s">
        <v>22</v>
      </c>
      <c r="AY2085" s="255" t="s">
        <v>236</v>
      </c>
    </row>
    <row r="2086" spans="1:65" s="2" customFormat="1" ht="22.8">
      <c r="A2086" s="36"/>
      <c r="B2086" s="37"/>
      <c r="C2086" s="196" t="s">
        <v>2413</v>
      </c>
      <c r="D2086" s="196" t="s">
        <v>238</v>
      </c>
      <c r="E2086" s="197" t="s">
        <v>2414</v>
      </c>
      <c r="F2086" s="198" t="s">
        <v>2415</v>
      </c>
      <c r="G2086" s="199" t="s">
        <v>328</v>
      </c>
      <c r="H2086" s="200">
        <v>239.34</v>
      </c>
      <c r="I2086" s="201"/>
      <c r="J2086" s="202">
        <f>ROUND(I2086*H2086,2)</f>
        <v>0</v>
      </c>
      <c r="K2086" s="198" t="s">
        <v>242</v>
      </c>
      <c r="L2086" s="41"/>
      <c r="M2086" s="203" t="s">
        <v>20</v>
      </c>
      <c r="N2086" s="204" t="s">
        <v>47</v>
      </c>
      <c r="O2086" s="66"/>
      <c r="P2086" s="205">
        <f>O2086*H2086</f>
        <v>0</v>
      </c>
      <c r="Q2086" s="205">
        <v>2.5839999999999999E-4</v>
      </c>
      <c r="R2086" s="205">
        <f>Q2086*H2086</f>
        <v>6.1845456E-2</v>
      </c>
      <c r="S2086" s="205">
        <v>0</v>
      </c>
      <c r="T2086" s="206">
        <f>S2086*H2086</f>
        <v>0</v>
      </c>
      <c r="U2086" s="36"/>
      <c r="V2086" s="36"/>
      <c r="W2086" s="36"/>
      <c r="X2086" s="36"/>
      <c r="Y2086" s="36"/>
      <c r="Z2086" s="36"/>
      <c r="AA2086" s="36"/>
      <c r="AB2086" s="36"/>
      <c r="AC2086" s="36"/>
      <c r="AD2086" s="36"/>
      <c r="AE2086" s="36"/>
      <c r="AR2086" s="207" t="s">
        <v>336</v>
      </c>
      <c r="AT2086" s="207" t="s">
        <v>238</v>
      </c>
      <c r="AU2086" s="207" t="s">
        <v>83</v>
      </c>
      <c r="AY2086" s="19" t="s">
        <v>236</v>
      </c>
      <c r="BE2086" s="208">
        <f>IF(N2086="základní",J2086,0)</f>
        <v>0</v>
      </c>
      <c r="BF2086" s="208">
        <f>IF(N2086="snížená",J2086,0)</f>
        <v>0</v>
      </c>
      <c r="BG2086" s="208">
        <f>IF(N2086="zákl. přenesená",J2086,0)</f>
        <v>0</v>
      </c>
      <c r="BH2086" s="208">
        <f>IF(N2086="sníž. přenesená",J2086,0)</f>
        <v>0</v>
      </c>
      <c r="BI2086" s="208">
        <f>IF(N2086="nulová",J2086,0)</f>
        <v>0</v>
      </c>
      <c r="BJ2086" s="19" t="s">
        <v>22</v>
      </c>
      <c r="BK2086" s="208">
        <f>ROUND(I2086*H2086,2)</f>
        <v>0</v>
      </c>
      <c r="BL2086" s="19" t="s">
        <v>336</v>
      </c>
      <c r="BM2086" s="207" t="s">
        <v>2416</v>
      </c>
    </row>
    <row r="2087" spans="1:65" s="13" customFormat="1" ht="10.199999999999999">
      <c r="B2087" s="213"/>
      <c r="C2087" s="214"/>
      <c r="D2087" s="209" t="s">
        <v>247</v>
      </c>
      <c r="E2087" s="215" t="s">
        <v>20</v>
      </c>
      <c r="F2087" s="216" t="s">
        <v>2417</v>
      </c>
      <c r="G2087" s="214"/>
      <c r="H2087" s="215" t="s">
        <v>20</v>
      </c>
      <c r="I2087" s="217"/>
      <c r="J2087" s="214"/>
      <c r="K2087" s="214"/>
      <c r="L2087" s="218"/>
      <c r="M2087" s="219"/>
      <c r="N2087" s="220"/>
      <c r="O2087" s="220"/>
      <c r="P2087" s="220"/>
      <c r="Q2087" s="220"/>
      <c r="R2087" s="220"/>
      <c r="S2087" s="220"/>
      <c r="T2087" s="221"/>
      <c r="AT2087" s="222" t="s">
        <v>247</v>
      </c>
      <c r="AU2087" s="222" t="s">
        <v>83</v>
      </c>
      <c r="AV2087" s="13" t="s">
        <v>22</v>
      </c>
      <c r="AW2087" s="13" t="s">
        <v>37</v>
      </c>
      <c r="AX2087" s="13" t="s">
        <v>76</v>
      </c>
      <c r="AY2087" s="222" t="s">
        <v>236</v>
      </c>
    </row>
    <row r="2088" spans="1:65" s="14" customFormat="1" ht="10.199999999999999">
      <c r="B2088" s="223"/>
      <c r="C2088" s="224"/>
      <c r="D2088" s="209" t="s">
        <v>247</v>
      </c>
      <c r="E2088" s="225" t="s">
        <v>20</v>
      </c>
      <c r="F2088" s="226" t="s">
        <v>2418</v>
      </c>
      <c r="G2088" s="224"/>
      <c r="H2088" s="227">
        <v>81.84</v>
      </c>
      <c r="I2088" s="228"/>
      <c r="J2088" s="224"/>
      <c r="K2088" s="224"/>
      <c r="L2088" s="229"/>
      <c r="M2088" s="230"/>
      <c r="N2088" s="231"/>
      <c r="O2088" s="231"/>
      <c r="P2088" s="231"/>
      <c r="Q2088" s="231"/>
      <c r="R2088" s="231"/>
      <c r="S2088" s="231"/>
      <c r="T2088" s="232"/>
      <c r="AT2088" s="233" t="s">
        <v>247</v>
      </c>
      <c r="AU2088" s="233" t="s">
        <v>83</v>
      </c>
      <c r="AV2088" s="14" t="s">
        <v>83</v>
      </c>
      <c r="AW2088" s="14" t="s">
        <v>37</v>
      </c>
      <c r="AX2088" s="14" t="s">
        <v>76</v>
      </c>
      <c r="AY2088" s="233" t="s">
        <v>236</v>
      </c>
    </row>
    <row r="2089" spans="1:65" s="14" customFormat="1" ht="10.199999999999999">
      <c r="B2089" s="223"/>
      <c r="C2089" s="224"/>
      <c r="D2089" s="209" t="s">
        <v>247</v>
      </c>
      <c r="E2089" s="225" t="s">
        <v>20</v>
      </c>
      <c r="F2089" s="226" t="s">
        <v>2419</v>
      </c>
      <c r="G2089" s="224"/>
      <c r="H2089" s="227">
        <v>93.72</v>
      </c>
      <c r="I2089" s="228"/>
      <c r="J2089" s="224"/>
      <c r="K2089" s="224"/>
      <c r="L2089" s="229"/>
      <c r="M2089" s="230"/>
      <c r="N2089" s="231"/>
      <c r="O2089" s="231"/>
      <c r="P2089" s="231"/>
      <c r="Q2089" s="231"/>
      <c r="R2089" s="231"/>
      <c r="S2089" s="231"/>
      <c r="T2089" s="232"/>
      <c r="AT2089" s="233" t="s">
        <v>247</v>
      </c>
      <c r="AU2089" s="233" t="s">
        <v>83</v>
      </c>
      <c r="AV2089" s="14" t="s">
        <v>83</v>
      </c>
      <c r="AW2089" s="14" t="s">
        <v>37</v>
      </c>
      <c r="AX2089" s="14" t="s">
        <v>76</v>
      </c>
      <c r="AY2089" s="233" t="s">
        <v>236</v>
      </c>
    </row>
    <row r="2090" spans="1:65" s="14" customFormat="1" ht="10.199999999999999">
      <c r="B2090" s="223"/>
      <c r="C2090" s="224"/>
      <c r="D2090" s="209" t="s">
        <v>247</v>
      </c>
      <c r="E2090" s="225" t="s">
        <v>20</v>
      </c>
      <c r="F2090" s="226" t="s">
        <v>2420</v>
      </c>
      <c r="G2090" s="224"/>
      <c r="H2090" s="227">
        <v>63.78</v>
      </c>
      <c r="I2090" s="228"/>
      <c r="J2090" s="224"/>
      <c r="K2090" s="224"/>
      <c r="L2090" s="229"/>
      <c r="M2090" s="230"/>
      <c r="N2090" s="231"/>
      <c r="O2090" s="231"/>
      <c r="P2090" s="231"/>
      <c r="Q2090" s="231"/>
      <c r="R2090" s="231"/>
      <c r="S2090" s="231"/>
      <c r="T2090" s="232"/>
      <c r="AT2090" s="233" t="s">
        <v>247</v>
      </c>
      <c r="AU2090" s="233" t="s">
        <v>83</v>
      </c>
      <c r="AV2090" s="14" t="s">
        <v>83</v>
      </c>
      <c r="AW2090" s="14" t="s">
        <v>37</v>
      </c>
      <c r="AX2090" s="14" t="s">
        <v>76</v>
      </c>
      <c r="AY2090" s="233" t="s">
        <v>236</v>
      </c>
    </row>
    <row r="2091" spans="1:65" s="16" customFormat="1" ht="10.199999999999999">
      <c r="B2091" s="245"/>
      <c r="C2091" s="246"/>
      <c r="D2091" s="209" t="s">
        <v>247</v>
      </c>
      <c r="E2091" s="247" t="s">
        <v>20</v>
      </c>
      <c r="F2091" s="248" t="s">
        <v>309</v>
      </c>
      <c r="G2091" s="246"/>
      <c r="H2091" s="249">
        <v>239.34</v>
      </c>
      <c r="I2091" s="250"/>
      <c r="J2091" s="246"/>
      <c r="K2091" s="246"/>
      <c r="L2091" s="251"/>
      <c r="M2091" s="252"/>
      <c r="N2091" s="253"/>
      <c r="O2091" s="253"/>
      <c r="P2091" s="253"/>
      <c r="Q2091" s="253"/>
      <c r="R2091" s="253"/>
      <c r="S2091" s="253"/>
      <c r="T2091" s="254"/>
      <c r="AT2091" s="255" t="s">
        <v>247</v>
      </c>
      <c r="AU2091" s="255" t="s">
        <v>83</v>
      </c>
      <c r="AV2091" s="16" t="s">
        <v>243</v>
      </c>
      <c r="AW2091" s="16" t="s">
        <v>37</v>
      </c>
      <c r="AX2091" s="16" t="s">
        <v>22</v>
      </c>
      <c r="AY2091" s="255" t="s">
        <v>236</v>
      </c>
    </row>
    <row r="2092" spans="1:65" s="2" customFormat="1" ht="22.8">
      <c r="A2092" s="36"/>
      <c r="B2092" s="37"/>
      <c r="C2092" s="196" t="s">
        <v>2421</v>
      </c>
      <c r="D2092" s="196" t="s">
        <v>238</v>
      </c>
      <c r="E2092" s="197" t="s">
        <v>2422</v>
      </c>
      <c r="F2092" s="198" t="s">
        <v>2423</v>
      </c>
      <c r="G2092" s="199" t="s">
        <v>328</v>
      </c>
      <c r="H2092" s="200">
        <v>5953.402</v>
      </c>
      <c r="I2092" s="201"/>
      <c r="J2092" s="202">
        <f>ROUND(I2092*H2092,2)</f>
        <v>0</v>
      </c>
      <c r="K2092" s="198" t="s">
        <v>242</v>
      </c>
      <c r="L2092" s="41"/>
      <c r="M2092" s="203" t="s">
        <v>20</v>
      </c>
      <c r="N2092" s="204" t="s">
        <v>47</v>
      </c>
      <c r="O2092" s="66"/>
      <c r="P2092" s="205">
        <f>O2092*H2092</f>
        <v>0</v>
      </c>
      <c r="Q2092" s="205">
        <v>2.8600000000000001E-4</v>
      </c>
      <c r="R2092" s="205">
        <f>Q2092*H2092</f>
        <v>1.702672972</v>
      </c>
      <c r="S2092" s="205">
        <v>0</v>
      </c>
      <c r="T2092" s="206">
        <f>S2092*H2092</f>
        <v>0</v>
      </c>
      <c r="U2092" s="36"/>
      <c r="V2092" s="36"/>
      <c r="W2092" s="36"/>
      <c r="X2092" s="36"/>
      <c r="Y2092" s="36"/>
      <c r="Z2092" s="36"/>
      <c r="AA2092" s="36"/>
      <c r="AB2092" s="36"/>
      <c r="AC2092" s="36"/>
      <c r="AD2092" s="36"/>
      <c r="AE2092" s="36"/>
      <c r="AR2092" s="207" t="s">
        <v>336</v>
      </c>
      <c r="AT2092" s="207" t="s">
        <v>238</v>
      </c>
      <c r="AU2092" s="207" t="s">
        <v>83</v>
      </c>
      <c r="AY2092" s="19" t="s">
        <v>236</v>
      </c>
      <c r="BE2092" s="208">
        <f>IF(N2092="základní",J2092,0)</f>
        <v>0</v>
      </c>
      <c r="BF2092" s="208">
        <f>IF(N2092="snížená",J2092,0)</f>
        <v>0</v>
      </c>
      <c r="BG2092" s="208">
        <f>IF(N2092="zákl. přenesená",J2092,0)</f>
        <v>0</v>
      </c>
      <c r="BH2092" s="208">
        <f>IF(N2092="sníž. přenesená",J2092,0)</f>
        <v>0</v>
      </c>
      <c r="BI2092" s="208">
        <f>IF(N2092="nulová",J2092,0)</f>
        <v>0</v>
      </c>
      <c r="BJ2092" s="19" t="s">
        <v>22</v>
      </c>
      <c r="BK2092" s="208">
        <f>ROUND(I2092*H2092,2)</f>
        <v>0</v>
      </c>
      <c r="BL2092" s="19" t="s">
        <v>336</v>
      </c>
      <c r="BM2092" s="207" t="s">
        <v>2424</v>
      </c>
    </row>
    <row r="2093" spans="1:65" s="13" customFormat="1" ht="10.199999999999999">
      <c r="B2093" s="213"/>
      <c r="C2093" s="214"/>
      <c r="D2093" s="209" t="s">
        <v>247</v>
      </c>
      <c r="E2093" s="215" t="s">
        <v>20</v>
      </c>
      <c r="F2093" s="216" t="s">
        <v>2408</v>
      </c>
      <c r="G2093" s="214"/>
      <c r="H2093" s="215" t="s">
        <v>20</v>
      </c>
      <c r="I2093" s="217"/>
      <c r="J2093" s="214"/>
      <c r="K2093" s="214"/>
      <c r="L2093" s="218"/>
      <c r="M2093" s="219"/>
      <c r="N2093" s="220"/>
      <c r="O2093" s="220"/>
      <c r="P2093" s="220"/>
      <c r="Q2093" s="220"/>
      <c r="R2093" s="220"/>
      <c r="S2093" s="220"/>
      <c r="T2093" s="221"/>
      <c r="AT2093" s="222" t="s">
        <v>247</v>
      </c>
      <c r="AU2093" s="222" t="s">
        <v>83</v>
      </c>
      <c r="AV2093" s="13" t="s">
        <v>22</v>
      </c>
      <c r="AW2093" s="13" t="s">
        <v>37</v>
      </c>
      <c r="AX2093" s="13" t="s">
        <v>76</v>
      </c>
      <c r="AY2093" s="222" t="s">
        <v>236</v>
      </c>
    </row>
    <row r="2094" spans="1:65" s="14" customFormat="1" ht="10.199999999999999">
      <c r="B2094" s="223"/>
      <c r="C2094" s="224"/>
      <c r="D2094" s="209" t="s">
        <v>247</v>
      </c>
      <c r="E2094" s="225" t="s">
        <v>20</v>
      </c>
      <c r="F2094" s="226" t="s">
        <v>2425</v>
      </c>
      <c r="G2094" s="224"/>
      <c r="H2094" s="227">
        <v>358.42500000000001</v>
      </c>
      <c r="I2094" s="228"/>
      <c r="J2094" s="224"/>
      <c r="K2094" s="224"/>
      <c r="L2094" s="229"/>
      <c r="M2094" s="230"/>
      <c r="N2094" s="231"/>
      <c r="O2094" s="231"/>
      <c r="P2094" s="231"/>
      <c r="Q2094" s="231"/>
      <c r="R2094" s="231"/>
      <c r="S2094" s="231"/>
      <c r="T2094" s="232"/>
      <c r="AT2094" s="233" t="s">
        <v>247</v>
      </c>
      <c r="AU2094" s="233" t="s">
        <v>83</v>
      </c>
      <c r="AV2094" s="14" t="s">
        <v>83</v>
      </c>
      <c r="AW2094" s="14" t="s">
        <v>37</v>
      </c>
      <c r="AX2094" s="14" t="s">
        <v>76</v>
      </c>
      <c r="AY2094" s="233" t="s">
        <v>236</v>
      </c>
    </row>
    <row r="2095" spans="1:65" s="14" customFormat="1" ht="10.199999999999999">
      <c r="B2095" s="223"/>
      <c r="C2095" s="224"/>
      <c r="D2095" s="209" t="s">
        <v>247</v>
      </c>
      <c r="E2095" s="225" t="s">
        <v>20</v>
      </c>
      <c r="F2095" s="226" t="s">
        <v>2426</v>
      </c>
      <c r="G2095" s="224"/>
      <c r="H2095" s="227">
        <v>4531.3500000000004</v>
      </c>
      <c r="I2095" s="228"/>
      <c r="J2095" s="224"/>
      <c r="K2095" s="224"/>
      <c r="L2095" s="229"/>
      <c r="M2095" s="230"/>
      <c r="N2095" s="231"/>
      <c r="O2095" s="231"/>
      <c r="P2095" s="231"/>
      <c r="Q2095" s="231"/>
      <c r="R2095" s="231"/>
      <c r="S2095" s="231"/>
      <c r="T2095" s="232"/>
      <c r="AT2095" s="233" t="s">
        <v>247</v>
      </c>
      <c r="AU2095" s="233" t="s">
        <v>83</v>
      </c>
      <c r="AV2095" s="14" t="s">
        <v>83</v>
      </c>
      <c r="AW2095" s="14" t="s">
        <v>37</v>
      </c>
      <c r="AX2095" s="14" t="s">
        <v>76</v>
      </c>
      <c r="AY2095" s="233" t="s">
        <v>236</v>
      </c>
    </row>
    <row r="2096" spans="1:65" s="15" customFormat="1" ht="10.199999999999999">
      <c r="B2096" s="234"/>
      <c r="C2096" s="235"/>
      <c r="D2096" s="209" t="s">
        <v>247</v>
      </c>
      <c r="E2096" s="236" t="s">
        <v>20</v>
      </c>
      <c r="F2096" s="237" t="s">
        <v>306</v>
      </c>
      <c r="G2096" s="235"/>
      <c r="H2096" s="238">
        <v>4889.7749999999996</v>
      </c>
      <c r="I2096" s="239"/>
      <c r="J2096" s="235"/>
      <c r="K2096" s="235"/>
      <c r="L2096" s="240"/>
      <c r="M2096" s="241"/>
      <c r="N2096" s="242"/>
      <c r="O2096" s="242"/>
      <c r="P2096" s="242"/>
      <c r="Q2096" s="242"/>
      <c r="R2096" s="242"/>
      <c r="S2096" s="242"/>
      <c r="T2096" s="243"/>
      <c r="AT2096" s="244" t="s">
        <v>247</v>
      </c>
      <c r="AU2096" s="244" t="s">
        <v>83</v>
      </c>
      <c r="AV2096" s="15" t="s">
        <v>254</v>
      </c>
      <c r="AW2096" s="15" t="s">
        <v>37</v>
      </c>
      <c r="AX2096" s="15" t="s">
        <v>76</v>
      </c>
      <c r="AY2096" s="244" t="s">
        <v>236</v>
      </c>
    </row>
    <row r="2097" spans="1:65" s="13" customFormat="1" ht="10.199999999999999">
      <c r="B2097" s="213"/>
      <c r="C2097" s="214"/>
      <c r="D2097" s="209" t="s">
        <v>247</v>
      </c>
      <c r="E2097" s="215" t="s">
        <v>20</v>
      </c>
      <c r="F2097" s="216" t="s">
        <v>2427</v>
      </c>
      <c r="G2097" s="214"/>
      <c r="H2097" s="215" t="s">
        <v>20</v>
      </c>
      <c r="I2097" s="217"/>
      <c r="J2097" s="214"/>
      <c r="K2097" s="214"/>
      <c r="L2097" s="218"/>
      <c r="M2097" s="219"/>
      <c r="N2097" s="220"/>
      <c r="O2097" s="220"/>
      <c r="P2097" s="220"/>
      <c r="Q2097" s="220"/>
      <c r="R2097" s="220"/>
      <c r="S2097" s="220"/>
      <c r="T2097" s="221"/>
      <c r="AT2097" s="222" t="s">
        <v>247</v>
      </c>
      <c r="AU2097" s="222" t="s">
        <v>83</v>
      </c>
      <c r="AV2097" s="13" t="s">
        <v>22</v>
      </c>
      <c r="AW2097" s="13" t="s">
        <v>37</v>
      </c>
      <c r="AX2097" s="13" t="s">
        <v>76</v>
      </c>
      <c r="AY2097" s="222" t="s">
        <v>236</v>
      </c>
    </row>
    <row r="2098" spans="1:65" s="14" customFormat="1" ht="10.199999999999999">
      <c r="B2098" s="223"/>
      <c r="C2098" s="224"/>
      <c r="D2098" s="209" t="s">
        <v>247</v>
      </c>
      <c r="E2098" s="225" t="s">
        <v>20</v>
      </c>
      <c r="F2098" s="226" t="s">
        <v>2428</v>
      </c>
      <c r="G2098" s="224"/>
      <c r="H2098" s="227">
        <v>832.67</v>
      </c>
      <c r="I2098" s="228"/>
      <c r="J2098" s="224"/>
      <c r="K2098" s="224"/>
      <c r="L2098" s="229"/>
      <c r="M2098" s="230"/>
      <c r="N2098" s="231"/>
      <c r="O2098" s="231"/>
      <c r="P2098" s="231"/>
      <c r="Q2098" s="231"/>
      <c r="R2098" s="231"/>
      <c r="S2098" s="231"/>
      <c r="T2098" s="232"/>
      <c r="AT2098" s="233" t="s">
        <v>247</v>
      </c>
      <c r="AU2098" s="233" t="s">
        <v>83</v>
      </c>
      <c r="AV2098" s="14" t="s">
        <v>83</v>
      </c>
      <c r="AW2098" s="14" t="s">
        <v>37</v>
      </c>
      <c r="AX2098" s="14" t="s">
        <v>76</v>
      </c>
      <c r="AY2098" s="233" t="s">
        <v>236</v>
      </c>
    </row>
    <row r="2099" spans="1:65" s="14" customFormat="1" ht="10.199999999999999">
      <c r="B2099" s="223"/>
      <c r="C2099" s="224"/>
      <c r="D2099" s="209" t="s">
        <v>247</v>
      </c>
      <c r="E2099" s="225" t="s">
        <v>20</v>
      </c>
      <c r="F2099" s="226" t="s">
        <v>2429</v>
      </c>
      <c r="G2099" s="224"/>
      <c r="H2099" s="227">
        <v>44.656999999999996</v>
      </c>
      <c r="I2099" s="228"/>
      <c r="J2099" s="224"/>
      <c r="K2099" s="224"/>
      <c r="L2099" s="229"/>
      <c r="M2099" s="230"/>
      <c r="N2099" s="231"/>
      <c r="O2099" s="231"/>
      <c r="P2099" s="231"/>
      <c r="Q2099" s="231"/>
      <c r="R2099" s="231"/>
      <c r="S2099" s="231"/>
      <c r="T2099" s="232"/>
      <c r="AT2099" s="233" t="s">
        <v>247</v>
      </c>
      <c r="AU2099" s="233" t="s">
        <v>83</v>
      </c>
      <c r="AV2099" s="14" t="s">
        <v>83</v>
      </c>
      <c r="AW2099" s="14" t="s">
        <v>37</v>
      </c>
      <c r="AX2099" s="14" t="s">
        <v>76</v>
      </c>
      <c r="AY2099" s="233" t="s">
        <v>236</v>
      </c>
    </row>
    <row r="2100" spans="1:65" s="14" customFormat="1" ht="10.199999999999999">
      <c r="B2100" s="223"/>
      <c r="C2100" s="224"/>
      <c r="D2100" s="209" t="s">
        <v>247</v>
      </c>
      <c r="E2100" s="225" t="s">
        <v>20</v>
      </c>
      <c r="F2100" s="226" t="s">
        <v>2430</v>
      </c>
      <c r="G2100" s="224"/>
      <c r="H2100" s="227">
        <v>186.3</v>
      </c>
      <c r="I2100" s="228"/>
      <c r="J2100" s="224"/>
      <c r="K2100" s="224"/>
      <c r="L2100" s="229"/>
      <c r="M2100" s="230"/>
      <c r="N2100" s="231"/>
      <c r="O2100" s="231"/>
      <c r="P2100" s="231"/>
      <c r="Q2100" s="231"/>
      <c r="R2100" s="231"/>
      <c r="S2100" s="231"/>
      <c r="T2100" s="232"/>
      <c r="AT2100" s="233" t="s">
        <v>247</v>
      </c>
      <c r="AU2100" s="233" t="s">
        <v>83</v>
      </c>
      <c r="AV2100" s="14" t="s">
        <v>83</v>
      </c>
      <c r="AW2100" s="14" t="s">
        <v>37</v>
      </c>
      <c r="AX2100" s="14" t="s">
        <v>76</v>
      </c>
      <c r="AY2100" s="233" t="s">
        <v>236</v>
      </c>
    </row>
    <row r="2101" spans="1:65" s="15" customFormat="1" ht="10.199999999999999">
      <c r="B2101" s="234"/>
      <c r="C2101" s="235"/>
      <c r="D2101" s="209" t="s">
        <v>247</v>
      </c>
      <c r="E2101" s="236" t="s">
        <v>20</v>
      </c>
      <c r="F2101" s="237" t="s">
        <v>306</v>
      </c>
      <c r="G2101" s="235"/>
      <c r="H2101" s="238">
        <v>1063.627</v>
      </c>
      <c r="I2101" s="239"/>
      <c r="J2101" s="235"/>
      <c r="K2101" s="235"/>
      <c r="L2101" s="240"/>
      <c r="M2101" s="241"/>
      <c r="N2101" s="242"/>
      <c r="O2101" s="242"/>
      <c r="P2101" s="242"/>
      <c r="Q2101" s="242"/>
      <c r="R2101" s="242"/>
      <c r="S2101" s="242"/>
      <c r="T2101" s="243"/>
      <c r="AT2101" s="244" t="s">
        <v>247</v>
      </c>
      <c r="AU2101" s="244" t="s">
        <v>83</v>
      </c>
      <c r="AV2101" s="15" t="s">
        <v>254</v>
      </c>
      <c r="AW2101" s="15" t="s">
        <v>37</v>
      </c>
      <c r="AX2101" s="15" t="s">
        <v>76</v>
      </c>
      <c r="AY2101" s="244" t="s">
        <v>236</v>
      </c>
    </row>
    <row r="2102" spans="1:65" s="16" customFormat="1" ht="10.199999999999999">
      <c r="B2102" s="245"/>
      <c r="C2102" s="246"/>
      <c r="D2102" s="209" t="s">
        <v>247</v>
      </c>
      <c r="E2102" s="247" t="s">
        <v>20</v>
      </c>
      <c r="F2102" s="248" t="s">
        <v>309</v>
      </c>
      <c r="G2102" s="246"/>
      <c r="H2102" s="249">
        <v>5953.402</v>
      </c>
      <c r="I2102" s="250"/>
      <c r="J2102" s="246"/>
      <c r="K2102" s="246"/>
      <c r="L2102" s="251"/>
      <c r="M2102" s="252"/>
      <c r="N2102" s="253"/>
      <c r="O2102" s="253"/>
      <c r="P2102" s="253"/>
      <c r="Q2102" s="253"/>
      <c r="R2102" s="253"/>
      <c r="S2102" s="253"/>
      <c r="T2102" s="254"/>
      <c r="AT2102" s="255" t="s">
        <v>247</v>
      </c>
      <c r="AU2102" s="255" t="s">
        <v>83</v>
      </c>
      <c r="AV2102" s="16" t="s">
        <v>243</v>
      </c>
      <c r="AW2102" s="16" t="s">
        <v>37</v>
      </c>
      <c r="AX2102" s="16" t="s">
        <v>22</v>
      </c>
      <c r="AY2102" s="255" t="s">
        <v>236</v>
      </c>
    </row>
    <row r="2103" spans="1:65" s="2" customFormat="1" ht="11.4">
      <c r="A2103" s="36"/>
      <c r="B2103" s="37"/>
      <c r="C2103" s="196" t="s">
        <v>2431</v>
      </c>
      <c r="D2103" s="196" t="s">
        <v>238</v>
      </c>
      <c r="E2103" s="197" t="s">
        <v>2432</v>
      </c>
      <c r="F2103" s="198" t="s">
        <v>2433</v>
      </c>
      <c r="G2103" s="199" t="s">
        <v>328</v>
      </c>
      <c r="H2103" s="200">
        <v>131</v>
      </c>
      <c r="I2103" s="201"/>
      <c r="J2103" s="202">
        <f>ROUND(I2103*H2103,2)</f>
        <v>0</v>
      </c>
      <c r="K2103" s="198" t="s">
        <v>20</v>
      </c>
      <c r="L2103" s="41"/>
      <c r="M2103" s="203" t="s">
        <v>20</v>
      </c>
      <c r="N2103" s="204" t="s">
        <v>47</v>
      </c>
      <c r="O2103" s="66"/>
      <c r="P2103" s="205">
        <f>O2103*H2103</f>
        <v>0</v>
      </c>
      <c r="Q2103" s="205">
        <v>0</v>
      </c>
      <c r="R2103" s="205">
        <f>Q2103*H2103</f>
        <v>0</v>
      </c>
      <c r="S2103" s="205">
        <v>0</v>
      </c>
      <c r="T2103" s="206">
        <f>S2103*H2103</f>
        <v>0</v>
      </c>
      <c r="U2103" s="36"/>
      <c r="V2103" s="36"/>
      <c r="W2103" s="36"/>
      <c r="X2103" s="36"/>
      <c r="Y2103" s="36"/>
      <c r="Z2103" s="36"/>
      <c r="AA2103" s="36"/>
      <c r="AB2103" s="36"/>
      <c r="AC2103" s="36"/>
      <c r="AD2103" s="36"/>
      <c r="AE2103" s="36"/>
      <c r="AR2103" s="207" t="s">
        <v>336</v>
      </c>
      <c r="AT2103" s="207" t="s">
        <v>238</v>
      </c>
      <c r="AU2103" s="207" t="s">
        <v>83</v>
      </c>
      <c r="AY2103" s="19" t="s">
        <v>236</v>
      </c>
      <c r="BE2103" s="208">
        <f>IF(N2103="základní",J2103,0)</f>
        <v>0</v>
      </c>
      <c r="BF2103" s="208">
        <f>IF(N2103="snížená",J2103,0)</f>
        <v>0</v>
      </c>
      <c r="BG2103" s="208">
        <f>IF(N2103="zákl. přenesená",J2103,0)</f>
        <v>0</v>
      </c>
      <c r="BH2103" s="208">
        <f>IF(N2103="sníž. přenesená",J2103,0)</f>
        <v>0</v>
      </c>
      <c r="BI2103" s="208">
        <f>IF(N2103="nulová",J2103,0)</f>
        <v>0</v>
      </c>
      <c r="BJ2103" s="19" t="s">
        <v>22</v>
      </c>
      <c r="BK2103" s="208">
        <f>ROUND(I2103*H2103,2)</f>
        <v>0</v>
      </c>
      <c r="BL2103" s="19" t="s">
        <v>336</v>
      </c>
      <c r="BM2103" s="207" t="s">
        <v>2434</v>
      </c>
    </row>
    <row r="2104" spans="1:65" s="13" customFormat="1" ht="10.199999999999999">
      <c r="B2104" s="213"/>
      <c r="C2104" s="214"/>
      <c r="D2104" s="209" t="s">
        <v>247</v>
      </c>
      <c r="E2104" s="215" t="s">
        <v>20</v>
      </c>
      <c r="F2104" s="216" t="s">
        <v>2435</v>
      </c>
      <c r="G2104" s="214"/>
      <c r="H2104" s="215" t="s">
        <v>20</v>
      </c>
      <c r="I2104" s="217"/>
      <c r="J2104" s="214"/>
      <c r="K2104" s="214"/>
      <c r="L2104" s="218"/>
      <c r="M2104" s="219"/>
      <c r="N2104" s="220"/>
      <c r="O2104" s="220"/>
      <c r="P2104" s="220"/>
      <c r="Q2104" s="220"/>
      <c r="R2104" s="220"/>
      <c r="S2104" s="220"/>
      <c r="T2104" s="221"/>
      <c r="AT2104" s="222" t="s">
        <v>247</v>
      </c>
      <c r="AU2104" s="222" t="s">
        <v>83</v>
      </c>
      <c r="AV2104" s="13" t="s">
        <v>22</v>
      </c>
      <c r="AW2104" s="13" t="s">
        <v>37</v>
      </c>
      <c r="AX2104" s="13" t="s">
        <v>76</v>
      </c>
      <c r="AY2104" s="222" t="s">
        <v>236</v>
      </c>
    </row>
    <row r="2105" spans="1:65" s="14" customFormat="1" ht="10.199999999999999">
      <c r="B2105" s="223"/>
      <c r="C2105" s="224"/>
      <c r="D2105" s="209" t="s">
        <v>247</v>
      </c>
      <c r="E2105" s="225" t="s">
        <v>20</v>
      </c>
      <c r="F2105" s="226" t="s">
        <v>932</v>
      </c>
      <c r="G2105" s="224"/>
      <c r="H2105" s="227">
        <v>22.5</v>
      </c>
      <c r="I2105" s="228"/>
      <c r="J2105" s="224"/>
      <c r="K2105" s="224"/>
      <c r="L2105" s="229"/>
      <c r="M2105" s="230"/>
      <c r="N2105" s="231"/>
      <c r="O2105" s="231"/>
      <c r="P2105" s="231"/>
      <c r="Q2105" s="231"/>
      <c r="R2105" s="231"/>
      <c r="S2105" s="231"/>
      <c r="T2105" s="232"/>
      <c r="AT2105" s="233" t="s">
        <v>247</v>
      </c>
      <c r="AU2105" s="233" t="s">
        <v>83</v>
      </c>
      <c r="AV2105" s="14" t="s">
        <v>83</v>
      </c>
      <c r="AW2105" s="14" t="s">
        <v>37</v>
      </c>
      <c r="AX2105" s="14" t="s">
        <v>76</v>
      </c>
      <c r="AY2105" s="233" t="s">
        <v>236</v>
      </c>
    </row>
    <row r="2106" spans="1:65" s="14" customFormat="1" ht="10.199999999999999">
      <c r="B2106" s="223"/>
      <c r="C2106" s="224"/>
      <c r="D2106" s="209" t="s">
        <v>247</v>
      </c>
      <c r="E2106" s="225" t="s">
        <v>20</v>
      </c>
      <c r="F2106" s="226" t="s">
        <v>2436</v>
      </c>
      <c r="G2106" s="224"/>
      <c r="H2106" s="227">
        <v>108.5</v>
      </c>
      <c r="I2106" s="228"/>
      <c r="J2106" s="224"/>
      <c r="K2106" s="224"/>
      <c r="L2106" s="229"/>
      <c r="M2106" s="230"/>
      <c r="N2106" s="231"/>
      <c r="O2106" s="231"/>
      <c r="P2106" s="231"/>
      <c r="Q2106" s="231"/>
      <c r="R2106" s="231"/>
      <c r="S2106" s="231"/>
      <c r="T2106" s="232"/>
      <c r="AT2106" s="233" t="s">
        <v>247</v>
      </c>
      <c r="AU2106" s="233" t="s">
        <v>83</v>
      </c>
      <c r="AV2106" s="14" t="s">
        <v>83</v>
      </c>
      <c r="AW2106" s="14" t="s">
        <v>37</v>
      </c>
      <c r="AX2106" s="14" t="s">
        <v>76</v>
      </c>
      <c r="AY2106" s="233" t="s">
        <v>236</v>
      </c>
    </row>
    <row r="2107" spans="1:65" s="16" customFormat="1" ht="10.199999999999999">
      <c r="B2107" s="245"/>
      <c r="C2107" s="246"/>
      <c r="D2107" s="209" t="s">
        <v>247</v>
      </c>
      <c r="E2107" s="247" t="s">
        <v>20</v>
      </c>
      <c r="F2107" s="248" t="s">
        <v>309</v>
      </c>
      <c r="G2107" s="246"/>
      <c r="H2107" s="249">
        <v>131</v>
      </c>
      <c r="I2107" s="250"/>
      <c r="J2107" s="246"/>
      <c r="K2107" s="246"/>
      <c r="L2107" s="251"/>
      <c r="M2107" s="252"/>
      <c r="N2107" s="253"/>
      <c r="O2107" s="253"/>
      <c r="P2107" s="253"/>
      <c r="Q2107" s="253"/>
      <c r="R2107" s="253"/>
      <c r="S2107" s="253"/>
      <c r="T2107" s="254"/>
      <c r="AT2107" s="255" t="s">
        <v>247</v>
      </c>
      <c r="AU2107" s="255" t="s">
        <v>83</v>
      </c>
      <c r="AV2107" s="16" t="s">
        <v>243</v>
      </c>
      <c r="AW2107" s="16" t="s">
        <v>37</v>
      </c>
      <c r="AX2107" s="16" t="s">
        <v>22</v>
      </c>
      <c r="AY2107" s="255" t="s">
        <v>236</v>
      </c>
    </row>
    <row r="2108" spans="1:65" s="12" customFormat="1" ht="13.2">
      <c r="B2108" s="180"/>
      <c r="C2108" s="181"/>
      <c r="D2108" s="182" t="s">
        <v>75</v>
      </c>
      <c r="E2108" s="194" t="s">
        <v>2437</v>
      </c>
      <c r="F2108" s="194" t="s">
        <v>2438</v>
      </c>
      <c r="G2108" s="181"/>
      <c r="H2108" s="181"/>
      <c r="I2108" s="184"/>
      <c r="J2108" s="195">
        <f>BK2108</f>
        <v>0</v>
      </c>
      <c r="K2108" s="181"/>
      <c r="L2108" s="186"/>
      <c r="M2108" s="187"/>
      <c r="N2108" s="188"/>
      <c r="O2108" s="188"/>
      <c r="P2108" s="189">
        <f>SUM(P2109:P2114)</f>
        <v>0</v>
      </c>
      <c r="Q2108" s="188"/>
      <c r="R2108" s="189">
        <f>SUM(R2109:R2114)</f>
        <v>0.62000000000000011</v>
      </c>
      <c r="S2108" s="188"/>
      <c r="T2108" s="190">
        <f>SUM(T2109:T2114)</f>
        <v>0</v>
      </c>
      <c r="AR2108" s="191" t="s">
        <v>83</v>
      </c>
      <c r="AT2108" s="192" t="s">
        <v>75</v>
      </c>
      <c r="AU2108" s="192" t="s">
        <v>22</v>
      </c>
      <c r="AY2108" s="191" t="s">
        <v>236</v>
      </c>
      <c r="BK2108" s="193">
        <f>SUM(BK2109:BK2114)</f>
        <v>0</v>
      </c>
    </row>
    <row r="2109" spans="1:65" s="2" customFormat="1" ht="22.8">
      <c r="A2109" s="36"/>
      <c r="B2109" s="37"/>
      <c r="C2109" s="196" t="s">
        <v>2439</v>
      </c>
      <c r="D2109" s="196" t="s">
        <v>238</v>
      </c>
      <c r="E2109" s="197" t="s">
        <v>2440</v>
      </c>
      <c r="F2109" s="198" t="s">
        <v>2441</v>
      </c>
      <c r="G2109" s="199" t="s">
        <v>290</v>
      </c>
      <c r="H2109" s="200">
        <v>5</v>
      </c>
      <c r="I2109" s="201"/>
      <c r="J2109" s="202">
        <f t="shared" ref="J2109:J2114" si="10">ROUND(I2109*H2109,2)</f>
        <v>0</v>
      </c>
      <c r="K2109" s="198" t="s">
        <v>20</v>
      </c>
      <c r="L2109" s="41"/>
      <c r="M2109" s="203" t="s">
        <v>20</v>
      </c>
      <c r="N2109" s="204" t="s">
        <v>47</v>
      </c>
      <c r="O2109" s="66"/>
      <c r="P2109" s="205">
        <f t="shared" ref="P2109:P2114" si="11">O2109*H2109</f>
        <v>0</v>
      </c>
      <c r="Q2109" s="205">
        <v>5.0000000000000001E-3</v>
      </c>
      <c r="R2109" s="205">
        <f t="shared" ref="R2109:R2114" si="12">Q2109*H2109</f>
        <v>2.5000000000000001E-2</v>
      </c>
      <c r="S2109" s="205">
        <v>0</v>
      </c>
      <c r="T2109" s="206">
        <f t="shared" ref="T2109:T2114" si="13">S2109*H2109</f>
        <v>0</v>
      </c>
      <c r="U2109" s="36"/>
      <c r="V2109" s="36"/>
      <c r="W2109" s="36"/>
      <c r="X2109" s="36"/>
      <c r="Y2109" s="36"/>
      <c r="Z2109" s="36"/>
      <c r="AA2109" s="36"/>
      <c r="AB2109" s="36"/>
      <c r="AC2109" s="36"/>
      <c r="AD2109" s="36"/>
      <c r="AE2109" s="36"/>
      <c r="AR2109" s="207" t="s">
        <v>336</v>
      </c>
      <c r="AT2109" s="207" t="s">
        <v>238</v>
      </c>
      <c r="AU2109" s="207" t="s">
        <v>83</v>
      </c>
      <c r="AY2109" s="19" t="s">
        <v>236</v>
      </c>
      <c r="BE2109" s="208">
        <f t="shared" ref="BE2109:BE2114" si="14">IF(N2109="základní",J2109,0)</f>
        <v>0</v>
      </c>
      <c r="BF2109" s="208">
        <f t="shared" ref="BF2109:BF2114" si="15">IF(N2109="snížená",J2109,0)</f>
        <v>0</v>
      </c>
      <c r="BG2109" s="208">
        <f t="shared" ref="BG2109:BG2114" si="16">IF(N2109="zákl. přenesená",J2109,0)</f>
        <v>0</v>
      </c>
      <c r="BH2109" s="208">
        <f t="shared" ref="BH2109:BH2114" si="17">IF(N2109="sníž. přenesená",J2109,0)</f>
        <v>0</v>
      </c>
      <c r="BI2109" s="208">
        <f t="shared" ref="BI2109:BI2114" si="18">IF(N2109="nulová",J2109,0)</f>
        <v>0</v>
      </c>
      <c r="BJ2109" s="19" t="s">
        <v>22</v>
      </c>
      <c r="BK2109" s="208">
        <f t="shared" ref="BK2109:BK2114" si="19">ROUND(I2109*H2109,2)</f>
        <v>0</v>
      </c>
      <c r="BL2109" s="19" t="s">
        <v>336</v>
      </c>
      <c r="BM2109" s="207" t="s">
        <v>2442</v>
      </c>
    </row>
    <row r="2110" spans="1:65" s="2" customFormat="1" ht="22.8">
      <c r="A2110" s="36"/>
      <c r="B2110" s="37"/>
      <c r="C2110" s="196" t="s">
        <v>2443</v>
      </c>
      <c r="D2110" s="196" t="s">
        <v>238</v>
      </c>
      <c r="E2110" s="197" t="s">
        <v>2444</v>
      </c>
      <c r="F2110" s="198" t="s">
        <v>2445</v>
      </c>
      <c r="G2110" s="199" t="s">
        <v>290</v>
      </c>
      <c r="H2110" s="200">
        <v>4</v>
      </c>
      <c r="I2110" s="201"/>
      <c r="J2110" s="202">
        <f t="shared" si="10"/>
        <v>0</v>
      </c>
      <c r="K2110" s="198" t="s">
        <v>20</v>
      </c>
      <c r="L2110" s="41"/>
      <c r="M2110" s="203" t="s">
        <v>20</v>
      </c>
      <c r="N2110" s="204" t="s">
        <v>47</v>
      </c>
      <c r="O2110" s="66"/>
      <c r="P2110" s="205">
        <f t="shared" si="11"/>
        <v>0</v>
      </c>
      <c r="Q2110" s="205">
        <v>5.0000000000000001E-3</v>
      </c>
      <c r="R2110" s="205">
        <f t="shared" si="12"/>
        <v>0.02</v>
      </c>
      <c r="S2110" s="205">
        <v>0</v>
      </c>
      <c r="T2110" s="206">
        <f t="shared" si="13"/>
        <v>0</v>
      </c>
      <c r="U2110" s="36"/>
      <c r="V2110" s="36"/>
      <c r="W2110" s="36"/>
      <c r="X2110" s="36"/>
      <c r="Y2110" s="36"/>
      <c r="Z2110" s="36"/>
      <c r="AA2110" s="36"/>
      <c r="AB2110" s="36"/>
      <c r="AC2110" s="36"/>
      <c r="AD2110" s="36"/>
      <c r="AE2110" s="36"/>
      <c r="AR2110" s="207" t="s">
        <v>336</v>
      </c>
      <c r="AT2110" s="207" t="s">
        <v>238</v>
      </c>
      <c r="AU2110" s="207" t="s">
        <v>83</v>
      </c>
      <c r="AY2110" s="19" t="s">
        <v>236</v>
      </c>
      <c r="BE2110" s="208">
        <f t="shared" si="14"/>
        <v>0</v>
      </c>
      <c r="BF2110" s="208">
        <f t="shared" si="15"/>
        <v>0</v>
      </c>
      <c r="BG2110" s="208">
        <f t="shared" si="16"/>
        <v>0</v>
      </c>
      <c r="BH2110" s="208">
        <f t="shared" si="17"/>
        <v>0</v>
      </c>
      <c r="BI2110" s="208">
        <f t="shared" si="18"/>
        <v>0</v>
      </c>
      <c r="BJ2110" s="19" t="s">
        <v>22</v>
      </c>
      <c r="BK2110" s="208">
        <f t="shared" si="19"/>
        <v>0</v>
      </c>
      <c r="BL2110" s="19" t="s">
        <v>336</v>
      </c>
      <c r="BM2110" s="207" t="s">
        <v>2446</v>
      </c>
    </row>
    <row r="2111" spans="1:65" s="2" customFormat="1" ht="22.8">
      <c r="A2111" s="36"/>
      <c r="B2111" s="37"/>
      <c r="C2111" s="196" t="s">
        <v>2447</v>
      </c>
      <c r="D2111" s="196" t="s">
        <v>238</v>
      </c>
      <c r="E2111" s="197" t="s">
        <v>2448</v>
      </c>
      <c r="F2111" s="198" t="s">
        <v>2449</v>
      </c>
      <c r="G2111" s="199" t="s">
        <v>290</v>
      </c>
      <c r="H2111" s="200">
        <v>10</v>
      </c>
      <c r="I2111" s="201"/>
      <c r="J2111" s="202">
        <f t="shared" si="10"/>
        <v>0</v>
      </c>
      <c r="K2111" s="198" t="s">
        <v>20</v>
      </c>
      <c r="L2111" s="41"/>
      <c r="M2111" s="203" t="s">
        <v>20</v>
      </c>
      <c r="N2111" s="204" t="s">
        <v>47</v>
      </c>
      <c r="O2111" s="66"/>
      <c r="P2111" s="205">
        <f t="shared" si="11"/>
        <v>0</v>
      </c>
      <c r="Q2111" s="205">
        <v>5.0000000000000001E-3</v>
      </c>
      <c r="R2111" s="205">
        <f t="shared" si="12"/>
        <v>0.05</v>
      </c>
      <c r="S2111" s="205">
        <v>0</v>
      </c>
      <c r="T2111" s="206">
        <f t="shared" si="13"/>
        <v>0</v>
      </c>
      <c r="U2111" s="36"/>
      <c r="V2111" s="36"/>
      <c r="W2111" s="36"/>
      <c r="X2111" s="36"/>
      <c r="Y2111" s="36"/>
      <c r="Z2111" s="36"/>
      <c r="AA2111" s="36"/>
      <c r="AB2111" s="36"/>
      <c r="AC2111" s="36"/>
      <c r="AD2111" s="36"/>
      <c r="AE2111" s="36"/>
      <c r="AR2111" s="207" t="s">
        <v>336</v>
      </c>
      <c r="AT2111" s="207" t="s">
        <v>238</v>
      </c>
      <c r="AU2111" s="207" t="s">
        <v>83</v>
      </c>
      <c r="AY2111" s="19" t="s">
        <v>236</v>
      </c>
      <c r="BE2111" s="208">
        <f t="shared" si="14"/>
        <v>0</v>
      </c>
      <c r="BF2111" s="208">
        <f t="shared" si="15"/>
        <v>0</v>
      </c>
      <c r="BG2111" s="208">
        <f t="shared" si="16"/>
        <v>0</v>
      </c>
      <c r="BH2111" s="208">
        <f t="shared" si="17"/>
        <v>0</v>
      </c>
      <c r="BI2111" s="208">
        <f t="shared" si="18"/>
        <v>0</v>
      </c>
      <c r="BJ2111" s="19" t="s">
        <v>22</v>
      </c>
      <c r="BK2111" s="208">
        <f t="shared" si="19"/>
        <v>0</v>
      </c>
      <c r="BL2111" s="19" t="s">
        <v>336</v>
      </c>
      <c r="BM2111" s="207" t="s">
        <v>2450</v>
      </c>
    </row>
    <row r="2112" spans="1:65" s="2" customFormat="1" ht="22.8">
      <c r="A2112" s="36"/>
      <c r="B2112" s="37"/>
      <c r="C2112" s="196" t="s">
        <v>2451</v>
      </c>
      <c r="D2112" s="196" t="s">
        <v>238</v>
      </c>
      <c r="E2112" s="197" t="s">
        <v>2452</v>
      </c>
      <c r="F2112" s="198" t="s">
        <v>2453</v>
      </c>
      <c r="G2112" s="199" t="s">
        <v>290</v>
      </c>
      <c r="H2112" s="200">
        <v>53</v>
      </c>
      <c r="I2112" s="201"/>
      <c r="J2112" s="202">
        <f t="shared" si="10"/>
        <v>0</v>
      </c>
      <c r="K2112" s="198" t="s">
        <v>20</v>
      </c>
      <c r="L2112" s="41"/>
      <c r="M2112" s="203" t="s">
        <v>20</v>
      </c>
      <c r="N2112" s="204" t="s">
        <v>47</v>
      </c>
      <c r="O2112" s="66"/>
      <c r="P2112" s="205">
        <f t="shared" si="11"/>
        <v>0</v>
      </c>
      <c r="Q2112" s="205">
        <v>5.0000000000000001E-3</v>
      </c>
      <c r="R2112" s="205">
        <f t="shared" si="12"/>
        <v>0.26500000000000001</v>
      </c>
      <c r="S2112" s="205">
        <v>0</v>
      </c>
      <c r="T2112" s="206">
        <f t="shared" si="13"/>
        <v>0</v>
      </c>
      <c r="U2112" s="36"/>
      <c r="V2112" s="36"/>
      <c r="W2112" s="36"/>
      <c r="X2112" s="36"/>
      <c r="Y2112" s="36"/>
      <c r="Z2112" s="36"/>
      <c r="AA2112" s="36"/>
      <c r="AB2112" s="36"/>
      <c r="AC2112" s="36"/>
      <c r="AD2112" s="36"/>
      <c r="AE2112" s="36"/>
      <c r="AR2112" s="207" t="s">
        <v>336</v>
      </c>
      <c r="AT2112" s="207" t="s">
        <v>238</v>
      </c>
      <c r="AU2112" s="207" t="s">
        <v>83</v>
      </c>
      <c r="AY2112" s="19" t="s">
        <v>236</v>
      </c>
      <c r="BE2112" s="208">
        <f t="shared" si="14"/>
        <v>0</v>
      </c>
      <c r="BF2112" s="208">
        <f t="shared" si="15"/>
        <v>0</v>
      </c>
      <c r="BG2112" s="208">
        <f t="shared" si="16"/>
        <v>0</v>
      </c>
      <c r="BH2112" s="208">
        <f t="shared" si="17"/>
        <v>0</v>
      </c>
      <c r="BI2112" s="208">
        <f t="shared" si="18"/>
        <v>0</v>
      </c>
      <c r="BJ2112" s="19" t="s">
        <v>22</v>
      </c>
      <c r="BK2112" s="208">
        <f t="shared" si="19"/>
        <v>0</v>
      </c>
      <c r="BL2112" s="19" t="s">
        <v>336</v>
      </c>
      <c r="BM2112" s="207" t="s">
        <v>2454</v>
      </c>
    </row>
    <row r="2113" spans="1:65" s="2" customFormat="1" ht="22.8">
      <c r="A2113" s="36"/>
      <c r="B2113" s="37"/>
      <c r="C2113" s="196" t="s">
        <v>2455</v>
      </c>
      <c r="D2113" s="196" t="s">
        <v>238</v>
      </c>
      <c r="E2113" s="197" t="s">
        <v>2456</v>
      </c>
      <c r="F2113" s="198" t="s">
        <v>2457</v>
      </c>
      <c r="G2113" s="199" t="s">
        <v>290</v>
      </c>
      <c r="H2113" s="200">
        <v>40</v>
      </c>
      <c r="I2113" s="201"/>
      <c r="J2113" s="202">
        <f t="shared" si="10"/>
        <v>0</v>
      </c>
      <c r="K2113" s="198" t="s">
        <v>20</v>
      </c>
      <c r="L2113" s="41"/>
      <c r="M2113" s="203" t="s">
        <v>20</v>
      </c>
      <c r="N2113" s="204" t="s">
        <v>47</v>
      </c>
      <c r="O2113" s="66"/>
      <c r="P2113" s="205">
        <f t="shared" si="11"/>
        <v>0</v>
      </c>
      <c r="Q2113" s="205">
        <v>5.0000000000000001E-3</v>
      </c>
      <c r="R2113" s="205">
        <f t="shared" si="12"/>
        <v>0.2</v>
      </c>
      <c r="S2113" s="205">
        <v>0</v>
      </c>
      <c r="T2113" s="206">
        <f t="shared" si="13"/>
        <v>0</v>
      </c>
      <c r="U2113" s="36"/>
      <c r="V2113" s="36"/>
      <c r="W2113" s="36"/>
      <c r="X2113" s="36"/>
      <c r="Y2113" s="36"/>
      <c r="Z2113" s="36"/>
      <c r="AA2113" s="36"/>
      <c r="AB2113" s="36"/>
      <c r="AC2113" s="36"/>
      <c r="AD2113" s="36"/>
      <c r="AE2113" s="36"/>
      <c r="AR2113" s="207" t="s">
        <v>336</v>
      </c>
      <c r="AT2113" s="207" t="s">
        <v>238</v>
      </c>
      <c r="AU2113" s="207" t="s">
        <v>83</v>
      </c>
      <c r="AY2113" s="19" t="s">
        <v>236</v>
      </c>
      <c r="BE2113" s="208">
        <f t="shared" si="14"/>
        <v>0</v>
      </c>
      <c r="BF2113" s="208">
        <f t="shared" si="15"/>
        <v>0</v>
      </c>
      <c r="BG2113" s="208">
        <f t="shared" si="16"/>
        <v>0</v>
      </c>
      <c r="BH2113" s="208">
        <f t="shared" si="17"/>
        <v>0</v>
      </c>
      <c r="BI2113" s="208">
        <f t="shared" si="18"/>
        <v>0</v>
      </c>
      <c r="BJ2113" s="19" t="s">
        <v>22</v>
      </c>
      <c r="BK2113" s="208">
        <f t="shared" si="19"/>
        <v>0</v>
      </c>
      <c r="BL2113" s="19" t="s">
        <v>336</v>
      </c>
      <c r="BM2113" s="207" t="s">
        <v>2458</v>
      </c>
    </row>
    <row r="2114" spans="1:65" s="2" customFormat="1" ht="22.8">
      <c r="A2114" s="36"/>
      <c r="B2114" s="37"/>
      <c r="C2114" s="196" t="s">
        <v>2459</v>
      </c>
      <c r="D2114" s="196" t="s">
        <v>238</v>
      </c>
      <c r="E2114" s="197" t="s">
        <v>2460</v>
      </c>
      <c r="F2114" s="198" t="s">
        <v>2461</v>
      </c>
      <c r="G2114" s="199" t="s">
        <v>290</v>
      </c>
      <c r="H2114" s="200">
        <v>12</v>
      </c>
      <c r="I2114" s="201"/>
      <c r="J2114" s="202">
        <f t="shared" si="10"/>
        <v>0</v>
      </c>
      <c r="K2114" s="198" t="s">
        <v>20</v>
      </c>
      <c r="L2114" s="41"/>
      <c r="M2114" s="203" t="s">
        <v>20</v>
      </c>
      <c r="N2114" s="204" t="s">
        <v>47</v>
      </c>
      <c r="O2114" s="66"/>
      <c r="P2114" s="205">
        <f t="shared" si="11"/>
        <v>0</v>
      </c>
      <c r="Q2114" s="205">
        <v>5.0000000000000001E-3</v>
      </c>
      <c r="R2114" s="205">
        <f t="shared" si="12"/>
        <v>0.06</v>
      </c>
      <c r="S2114" s="205">
        <v>0</v>
      </c>
      <c r="T2114" s="206">
        <f t="shared" si="13"/>
        <v>0</v>
      </c>
      <c r="U2114" s="36"/>
      <c r="V2114" s="36"/>
      <c r="W2114" s="36"/>
      <c r="X2114" s="36"/>
      <c r="Y2114" s="36"/>
      <c r="Z2114" s="36"/>
      <c r="AA2114" s="36"/>
      <c r="AB2114" s="36"/>
      <c r="AC2114" s="36"/>
      <c r="AD2114" s="36"/>
      <c r="AE2114" s="36"/>
      <c r="AR2114" s="207" t="s">
        <v>336</v>
      </c>
      <c r="AT2114" s="207" t="s">
        <v>238</v>
      </c>
      <c r="AU2114" s="207" t="s">
        <v>83</v>
      </c>
      <c r="AY2114" s="19" t="s">
        <v>236</v>
      </c>
      <c r="BE2114" s="208">
        <f t="shared" si="14"/>
        <v>0</v>
      </c>
      <c r="BF2114" s="208">
        <f t="shared" si="15"/>
        <v>0</v>
      </c>
      <c r="BG2114" s="208">
        <f t="shared" si="16"/>
        <v>0</v>
      </c>
      <c r="BH2114" s="208">
        <f t="shared" si="17"/>
        <v>0</v>
      </c>
      <c r="BI2114" s="208">
        <f t="shared" si="18"/>
        <v>0</v>
      </c>
      <c r="BJ2114" s="19" t="s">
        <v>22</v>
      </c>
      <c r="BK2114" s="208">
        <f t="shared" si="19"/>
        <v>0</v>
      </c>
      <c r="BL2114" s="19" t="s">
        <v>336</v>
      </c>
      <c r="BM2114" s="207" t="s">
        <v>2462</v>
      </c>
    </row>
    <row r="2115" spans="1:65" s="12" customFormat="1" ht="13.2">
      <c r="B2115" s="180"/>
      <c r="C2115" s="181"/>
      <c r="D2115" s="182" t="s">
        <v>75</v>
      </c>
      <c r="E2115" s="194" t="s">
        <v>2463</v>
      </c>
      <c r="F2115" s="194" t="s">
        <v>2464</v>
      </c>
      <c r="G2115" s="181"/>
      <c r="H2115" s="181"/>
      <c r="I2115" s="184"/>
      <c r="J2115" s="195">
        <f>BK2115</f>
        <v>0</v>
      </c>
      <c r="K2115" s="181"/>
      <c r="L2115" s="186"/>
      <c r="M2115" s="187"/>
      <c r="N2115" s="188"/>
      <c r="O2115" s="188"/>
      <c r="P2115" s="189">
        <f>P2116</f>
        <v>0</v>
      </c>
      <c r="Q2115" s="188"/>
      <c r="R2115" s="189">
        <f>R2116</f>
        <v>0</v>
      </c>
      <c r="S2115" s="188"/>
      <c r="T2115" s="190">
        <f>T2116</f>
        <v>0</v>
      </c>
      <c r="AR2115" s="191" t="s">
        <v>83</v>
      </c>
      <c r="AT2115" s="192" t="s">
        <v>75</v>
      </c>
      <c r="AU2115" s="192" t="s">
        <v>22</v>
      </c>
      <c r="AY2115" s="191" t="s">
        <v>236</v>
      </c>
      <c r="BK2115" s="193">
        <f>BK2116</f>
        <v>0</v>
      </c>
    </row>
    <row r="2116" spans="1:65" s="2" customFormat="1" ht="11.4">
      <c r="A2116" s="36"/>
      <c r="B2116" s="37"/>
      <c r="C2116" s="196" t="s">
        <v>2465</v>
      </c>
      <c r="D2116" s="196" t="s">
        <v>238</v>
      </c>
      <c r="E2116" s="197" t="s">
        <v>2466</v>
      </c>
      <c r="F2116" s="198" t="s">
        <v>2467</v>
      </c>
      <c r="G2116" s="199" t="s">
        <v>640</v>
      </c>
      <c r="H2116" s="200">
        <v>1</v>
      </c>
      <c r="I2116" s="201"/>
      <c r="J2116" s="202">
        <f>ROUND(I2116*H2116,2)</f>
        <v>0</v>
      </c>
      <c r="K2116" s="198" t="s">
        <v>20</v>
      </c>
      <c r="L2116" s="41"/>
      <c r="M2116" s="203" t="s">
        <v>20</v>
      </c>
      <c r="N2116" s="204" t="s">
        <v>47</v>
      </c>
      <c r="O2116" s="66"/>
      <c r="P2116" s="205">
        <f>O2116*H2116</f>
        <v>0</v>
      </c>
      <c r="Q2116" s="205">
        <v>0</v>
      </c>
      <c r="R2116" s="205">
        <f>Q2116*H2116</f>
        <v>0</v>
      </c>
      <c r="S2116" s="205">
        <v>0</v>
      </c>
      <c r="T2116" s="206">
        <f>S2116*H2116</f>
        <v>0</v>
      </c>
      <c r="U2116" s="36"/>
      <c r="V2116" s="36"/>
      <c r="W2116" s="36"/>
      <c r="X2116" s="36"/>
      <c r="Y2116" s="36"/>
      <c r="Z2116" s="36"/>
      <c r="AA2116" s="36"/>
      <c r="AB2116" s="36"/>
      <c r="AC2116" s="36"/>
      <c r="AD2116" s="36"/>
      <c r="AE2116" s="36"/>
      <c r="AR2116" s="207" t="s">
        <v>336</v>
      </c>
      <c r="AT2116" s="207" t="s">
        <v>238</v>
      </c>
      <c r="AU2116" s="207" t="s">
        <v>83</v>
      </c>
      <c r="AY2116" s="19" t="s">
        <v>236</v>
      </c>
      <c r="BE2116" s="208">
        <f>IF(N2116="základní",J2116,0)</f>
        <v>0</v>
      </c>
      <c r="BF2116" s="208">
        <f>IF(N2116="snížená",J2116,0)</f>
        <v>0</v>
      </c>
      <c r="BG2116" s="208">
        <f>IF(N2116="zákl. přenesená",J2116,0)</f>
        <v>0</v>
      </c>
      <c r="BH2116" s="208">
        <f>IF(N2116="sníž. přenesená",J2116,0)</f>
        <v>0</v>
      </c>
      <c r="BI2116" s="208">
        <f>IF(N2116="nulová",J2116,0)</f>
        <v>0</v>
      </c>
      <c r="BJ2116" s="19" t="s">
        <v>22</v>
      </c>
      <c r="BK2116" s="208">
        <f>ROUND(I2116*H2116,2)</f>
        <v>0</v>
      </c>
      <c r="BL2116" s="19" t="s">
        <v>336</v>
      </c>
      <c r="BM2116" s="207" t="s">
        <v>2468</v>
      </c>
    </row>
    <row r="2117" spans="1:65" s="12" customFormat="1" ht="15">
      <c r="B2117" s="180"/>
      <c r="C2117" s="181"/>
      <c r="D2117" s="182" t="s">
        <v>75</v>
      </c>
      <c r="E2117" s="183" t="s">
        <v>482</v>
      </c>
      <c r="F2117" s="183" t="s">
        <v>2469</v>
      </c>
      <c r="G2117" s="181"/>
      <c r="H2117" s="181"/>
      <c r="I2117" s="184"/>
      <c r="J2117" s="185">
        <f>BK2117</f>
        <v>0</v>
      </c>
      <c r="K2117" s="181"/>
      <c r="L2117" s="186"/>
      <c r="M2117" s="187"/>
      <c r="N2117" s="188"/>
      <c r="O2117" s="188"/>
      <c r="P2117" s="189">
        <f>P2118</f>
        <v>0</v>
      </c>
      <c r="Q2117" s="188"/>
      <c r="R2117" s="189">
        <f>R2118</f>
        <v>0</v>
      </c>
      <c r="S2117" s="188"/>
      <c r="T2117" s="190">
        <f>T2118</f>
        <v>0</v>
      </c>
      <c r="AR2117" s="191" t="s">
        <v>254</v>
      </c>
      <c r="AT2117" s="192" t="s">
        <v>75</v>
      </c>
      <c r="AU2117" s="192" t="s">
        <v>76</v>
      </c>
      <c r="AY2117" s="191" t="s">
        <v>236</v>
      </c>
      <c r="BK2117" s="193">
        <f>BK2118</f>
        <v>0</v>
      </c>
    </row>
    <row r="2118" spans="1:65" s="12" customFormat="1" ht="13.2">
      <c r="B2118" s="180"/>
      <c r="C2118" s="181"/>
      <c r="D2118" s="182" t="s">
        <v>75</v>
      </c>
      <c r="E2118" s="194" t="s">
        <v>2470</v>
      </c>
      <c r="F2118" s="194" t="s">
        <v>2471</v>
      </c>
      <c r="G2118" s="181"/>
      <c r="H2118" s="181"/>
      <c r="I2118" s="184"/>
      <c r="J2118" s="195">
        <f>BK2118</f>
        <v>0</v>
      </c>
      <c r="K2118" s="181"/>
      <c r="L2118" s="186"/>
      <c r="M2118" s="187"/>
      <c r="N2118" s="188"/>
      <c r="O2118" s="188"/>
      <c r="P2118" s="189">
        <f>SUM(P2119:P2120)</f>
        <v>0</v>
      </c>
      <c r="Q2118" s="188"/>
      <c r="R2118" s="189">
        <f>SUM(R2119:R2120)</f>
        <v>0</v>
      </c>
      <c r="S2118" s="188"/>
      <c r="T2118" s="190">
        <f>SUM(T2119:T2120)</f>
        <v>0</v>
      </c>
      <c r="AR2118" s="191" t="s">
        <v>254</v>
      </c>
      <c r="AT2118" s="192" t="s">
        <v>75</v>
      </c>
      <c r="AU2118" s="192" t="s">
        <v>22</v>
      </c>
      <c r="AY2118" s="191" t="s">
        <v>236</v>
      </c>
      <c r="BK2118" s="193">
        <f>SUM(BK2119:BK2120)</f>
        <v>0</v>
      </c>
    </row>
    <row r="2119" spans="1:65" s="2" customFormat="1" ht="22.8">
      <c r="A2119" s="36"/>
      <c r="B2119" s="37"/>
      <c r="C2119" s="196" t="s">
        <v>2472</v>
      </c>
      <c r="D2119" s="196" t="s">
        <v>238</v>
      </c>
      <c r="E2119" s="197" t="s">
        <v>2473</v>
      </c>
      <c r="F2119" s="198" t="s">
        <v>2474</v>
      </c>
      <c r="G2119" s="199" t="s">
        <v>640</v>
      </c>
      <c r="H2119" s="200">
        <v>1</v>
      </c>
      <c r="I2119" s="201"/>
      <c r="J2119" s="202">
        <f>ROUND(I2119*H2119,2)</f>
        <v>0</v>
      </c>
      <c r="K2119" s="198" t="s">
        <v>20</v>
      </c>
      <c r="L2119" s="41"/>
      <c r="M2119" s="203" t="s">
        <v>20</v>
      </c>
      <c r="N2119" s="204" t="s">
        <v>47</v>
      </c>
      <c r="O2119" s="66"/>
      <c r="P2119" s="205">
        <f>O2119*H2119</f>
        <v>0</v>
      </c>
      <c r="Q2119" s="205">
        <v>0</v>
      </c>
      <c r="R2119" s="205">
        <f>Q2119*H2119</f>
        <v>0</v>
      </c>
      <c r="S2119" s="205">
        <v>0</v>
      </c>
      <c r="T2119" s="206">
        <f>S2119*H2119</f>
        <v>0</v>
      </c>
      <c r="U2119" s="36"/>
      <c r="V2119" s="36"/>
      <c r="W2119" s="36"/>
      <c r="X2119" s="36"/>
      <c r="Y2119" s="36"/>
      <c r="Z2119" s="36"/>
      <c r="AA2119" s="36"/>
      <c r="AB2119" s="36"/>
      <c r="AC2119" s="36"/>
      <c r="AD2119" s="36"/>
      <c r="AE2119" s="36"/>
      <c r="AR2119" s="207" t="s">
        <v>633</v>
      </c>
      <c r="AT2119" s="207" t="s">
        <v>238</v>
      </c>
      <c r="AU2119" s="207" t="s">
        <v>83</v>
      </c>
      <c r="AY2119" s="19" t="s">
        <v>236</v>
      </c>
      <c r="BE2119" s="208">
        <f>IF(N2119="základní",J2119,0)</f>
        <v>0</v>
      </c>
      <c r="BF2119" s="208">
        <f>IF(N2119="snížená",J2119,0)</f>
        <v>0</v>
      </c>
      <c r="BG2119" s="208">
        <f>IF(N2119="zákl. přenesená",J2119,0)</f>
        <v>0</v>
      </c>
      <c r="BH2119" s="208">
        <f>IF(N2119="sníž. přenesená",J2119,0)</f>
        <v>0</v>
      </c>
      <c r="BI2119" s="208">
        <f>IF(N2119="nulová",J2119,0)</f>
        <v>0</v>
      </c>
      <c r="BJ2119" s="19" t="s">
        <v>22</v>
      </c>
      <c r="BK2119" s="208">
        <f>ROUND(I2119*H2119,2)</f>
        <v>0</v>
      </c>
      <c r="BL2119" s="19" t="s">
        <v>633</v>
      </c>
      <c r="BM2119" s="207" t="s">
        <v>2475</v>
      </c>
    </row>
    <row r="2120" spans="1:65" s="2" customFormat="1" ht="11.4">
      <c r="A2120" s="36"/>
      <c r="B2120" s="37"/>
      <c r="C2120" s="196" t="s">
        <v>2476</v>
      </c>
      <c r="D2120" s="196" t="s">
        <v>238</v>
      </c>
      <c r="E2120" s="197" t="s">
        <v>2477</v>
      </c>
      <c r="F2120" s="198" t="s">
        <v>2478</v>
      </c>
      <c r="G2120" s="199" t="s">
        <v>2479</v>
      </c>
      <c r="H2120" s="200">
        <v>1</v>
      </c>
      <c r="I2120" s="201"/>
      <c r="J2120" s="202">
        <f>ROUND(I2120*H2120,2)</f>
        <v>0</v>
      </c>
      <c r="K2120" s="198" t="s">
        <v>20</v>
      </c>
      <c r="L2120" s="41"/>
      <c r="M2120" s="266" t="s">
        <v>20</v>
      </c>
      <c r="N2120" s="267" t="s">
        <v>47</v>
      </c>
      <c r="O2120" s="268"/>
      <c r="P2120" s="269">
        <f>O2120*H2120</f>
        <v>0</v>
      </c>
      <c r="Q2120" s="269">
        <v>0</v>
      </c>
      <c r="R2120" s="269">
        <f>Q2120*H2120</f>
        <v>0</v>
      </c>
      <c r="S2120" s="269">
        <v>0</v>
      </c>
      <c r="T2120" s="270">
        <f>S2120*H2120</f>
        <v>0</v>
      </c>
      <c r="U2120" s="36"/>
      <c r="V2120" s="36"/>
      <c r="W2120" s="36"/>
      <c r="X2120" s="36"/>
      <c r="Y2120" s="36"/>
      <c r="Z2120" s="36"/>
      <c r="AA2120" s="36"/>
      <c r="AB2120" s="36"/>
      <c r="AC2120" s="36"/>
      <c r="AD2120" s="36"/>
      <c r="AE2120" s="36"/>
      <c r="AR2120" s="207" t="s">
        <v>633</v>
      </c>
      <c r="AT2120" s="207" t="s">
        <v>238</v>
      </c>
      <c r="AU2120" s="207" t="s">
        <v>83</v>
      </c>
      <c r="AY2120" s="19" t="s">
        <v>236</v>
      </c>
      <c r="BE2120" s="208">
        <f>IF(N2120="základní",J2120,0)</f>
        <v>0</v>
      </c>
      <c r="BF2120" s="208">
        <f>IF(N2120="snížená",J2120,0)</f>
        <v>0</v>
      </c>
      <c r="BG2120" s="208">
        <f>IF(N2120="zákl. přenesená",J2120,0)</f>
        <v>0</v>
      </c>
      <c r="BH2120" s="208">
        <f>IF(N2120="sníž. přenesená",J2120,0)</f>
        <v>0</v>
      </c>
      <c r="BI2120" s="208">
        <f>IF(N2120="nulová",J2120,0)</f>
        <v>0</v>
      </c>
      <c r="BJ2120" s="19" t="s">
        <v>22</v>
      </c>
      <c r="BK2120" s="208">
        <f>ROUND(I2120*H2120,2)</f>
        <v>0</v>
      </c>
      <c r="BL2120" s="19" t="s">
        <v>633</v>
      </c>
      <c r="BM2120" s="207" t="s">
        <v>2480</v>
      </c>
    </row>
    <row r="2121" spans="1:65" s="2" customFormat="1" ht="10.199999999999999">
      <c r="A2121" s="36"/>
      <c r="B2121" s="49"/>
      <c r="C2121" s="50"/>
      <c r="D2121" s="50"/>
      <c r="E2121" s="50"/>
      <c r="F2121" s="50"/>
      <c r="G2121" s="50"/>
      <c r="H2121" s="50"/>
      <c r="I2121" s="146"/>
      <c r="J2121" s="50"/>
      <c r="K2121" s="50"/>
      <c r="L2121" s="41"/>
      <c r="M2121" s="36"/>
      <c r="O2121" s="36"/>
      <c r="P2121" s="36"/>
      <c r="Q2121" s="36"/>
      <c r="R2121" s="36"/>
      <c r="S2121" s="36"/>
      <c r="T2121" s="36"/>
      <c r="U2121" s="36"/>
      <c r="V2121" s="36"/>
      <c r="W2121" s="36"/>
      <c r="X2121" s="36"/>
      <c r="Y2121" s="36"/>
      <c r="Z2121" s="36"/>
      <c r="AA2121" s="36"/>
      <c r="AB2121" s="36"/>
      <c r="AC2121" s="36"/>
      <c r="AD2121" s="36"/>
      <c r="AE2121" s="36"/>
    </row>
  </sheetData>
  <sheetProtection algorithmName="SHA-512" hashValue="DQU2h/DmmkEVophB+OpO/m5PTa8WqSFCHjJayix/mlyM9vFv9HiNl+l+xYYdG+stF0TdOwTIe1metskOuTI05w==" saltValue="oMC6U3/vx/6ndy85AiYBCMnLrad+Dqeq0HCfL/VqA5sz5pW/odmNApSaW6rBxhg5msFW/W4tpCIRd2W8yyICSQ==" spinCount="100000" sheet="1" objects="1" scenarios="1" formatColumns="0" formatRows="0" autoFilter="0"/>
  <autoFilter ref="C113:K212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108"/>
  <sheetViews>
    <sheetView showGridLines="0" workbookViewId="0"/>
  </sheetViews>
  <sheetFormatPr defaultRowHeight="14.4"/>
  <cols>
    <col min="1" max="1" width="7.140625" style="1" customWidth="1"/>
    <col min="2" max="2" width="1.42578125" style="1" customWidth="1"/>
    <col min="3" max="3" width="3.5703125" style="1" customWidth="1"/>
    <col min="4" max="4" width="3.7109375" style="1" customWidth="1"/>
    <col min="5" max="5" width="14.7109375" style="1" customWidth="1"/>
    <col min="6" max="6" width="86.42578125" style="1" customWidth="1"/>
    <col min="7" max="7" width="6" style="1" customWidth="1"/>
    <col min="8" max="8" width="9.85546875" style="1" customWidth="1"/>
    <col min="9" max="9" width="17.28515625" style="110"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110"/>
      <c r="L2" s="406"/>
      <c r="M2" s="406"/>
      <c r="N2" s="406"/>
      <c r="O2" s="406"/>
      <c r="P2" s="406"/>
      <c r="Q2" s="406"/>
      <c r="R2" s="406"/>
      <c r="S2" s="406"/>
      <c r="T2" s="406"/>
      <c r="U2" s="406"/>
      <c r="V2" s="406"/>
      <c r="AT2" s="19" t="s">
        <v>91</v>
      </c>
    </row>
    <row r="3" spans="1:46" s="1" customFormat="1" ht="6.9" customHeight="1">
      <c r="B3" s="112"/>
      <c r="C3" s="113"/>
      <c r="D3" s="113"/>
      <c r="E3" s="113"/>
      <c r="F3" s="113"/>
      <c r="G3" s="113"/>
      <c r="H3" s="113"/>
      <c r="I3" s="114"/>
      <c r="J3" s="113"/>
      <c r="K3" s="113"/>
      <c r="L3" s="22"/>
      <c r="AT3" s="19" t="s">
        <v>83</v>
      </c>
    </row>
    <row r="4" spans="1:46" s="1" customFormat="1" ht="24.9" customHeight="1">
      <c r="B4" s="22"/>
      <c r="D4" s="115" t="s">
        <v>103</v>
      </c>
      <c r="I4" s="110"/>
      <c r="L4" s="22"/>
      <c r="M4" s="116" t="s">
        <v>10</v>
      </c>
      <c r="AT4" s="19" t="s">
        <v>4</v>
      </c>
    </row>
    <row r="5" spans="1:46" s="1" customFormat="1" ht="6.9" customHeight="1">
      <c r="B5" s="22"/>
      <c r="I5" s="110"/>
      <c r="L5" s="22"/>
    </row>
    <row r="6" spans="1:46" s="1" customFormat="1" ht="12" customHeight="1">
      <c r="B6" s="22"/>
      <c r="D6" s="117" t="s">
        <v>16</v>
      </c>
      <c r="I6" s="110"/>
      <c r="L6" s="22"/>
    </row>
    <row r="7" spans="1:46" s="1" customFormat="1" ht="24" customHeight="1">
      <c r="B7" s="22"/>
      <c r="E7" s="407" t="str">
        <f>'Rekapitulace stavby'!K6</f>
        <v>Rekonstrukce budovy ZZ - části C,D,E pro potřeby projektu simulačního centra - Cvičné nemocnice</v>
      </c>
      <c r="F7" s="408"/>
      <c r="G7" s="408"/>
      <c r="H7" s="408"/>
      <c r="I7" s="110"/>
      <c r="L7" s="22"/>
    </row>
    <row r="8" spans="1:46" s="1" customFormat="1" ht="12" customHeight="1">
      <c r="B8" s="22"/>
      <c r="D8" s="117" t="s">
        <v>116</v>
      </c>
      <c r="I8" s="110"/>
      <c r="L8" s="22"/>
    </row>
    <row r="9" spans="1:46" s="2" customFormat="1" ht="24" customHeight="1">
      <c r="A9" s="36"/>
      <c r="B9" s="41"/>
      <c r="C9" s="36"/>
      <c r="D9" s="36"/>
      <c r="E9" s="407" t="s">
        <v>120</v>
      </c>
      <c r="F9" s="409"/>
      <c r="G9" s="409"/>
      <c r="H9" s="409"/>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124</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4.4" customHeight="1">
      <c r="A11" s="36"/>
      <c r="B11" s="41"/>
      <c r="C11" s="36"/>
      <c r="D11" s="36"/>
      <c r="E11" s="410" t="s">
        <v>2481</v>
      </c>
      <c r="F11" s="409"/>
      <c r="G11" s="409"/>
      <c r="H11" s="409"/>
      <c r="I11" s="118"/>
      <c r="J11" s="36"/>
      <c r="K11" s="36"/>
      <c r="L11" s="119"/>
      <c r="S11" s="36"/>
      <c r="T11" s="36"/>
      <c r="U11" s="36"/>
      <c r="V11" s="36"/>
      <c r="W11" s="36"/>
      <c r="X11" s="36"/>
      <c r="Y11" s="36"/>
      <c r="Z11" s="36"/>
      <c r="AA11" s="36"/>
      <c r="AB11" s="36"/>
      <c r="AC11" s="36"/>
      <c r="AD11" s="36"/>
      <c r="AE11" s="36"/>
    </row>
    <row r="12" spans="1:46" s="2" customFormat="1" ht="10.199999999999999">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19</v>
      </c>
      <c r="E13" s="36"/>
      <c r="F13" s="105" t="s">
        <v>20</v>
      </c>
      <c r="G13" s="36"/>
      <c r="H13" s="36"/>
      <c r="I13" s="120" t="s">
        <v>21</v>
      </c>
      <c r="J13" s="105" t="s">
        <v>20</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23</v>
      </c>
      <c r="E14" s="36"/>
      <c r="F14" s="105" t="s">
        <v>24</v>
      </c>
      <c r="G14" s="36"/>
      <c r="H14" s="36"/>
      <c r="I14" s="120" t="s">
        <v>25</v>
      </c>
      <c r="J14" s="121" t="str">
        <f>'Rekapitulace stavby'!AN8</f>
        <v>15. 4. 2020</v>
      </c>
      <c r="K14" s="36"/>
      <c r="L14" s="119"/>
      <c r="S14" s="36"/>
      <c r="T14" s="36"/>
      <c r="U14" s="36"/>
      <c r="V14" s="36"/>
      <c r="W14" s="36"/>
      <c r="X14" s="36"/>
      <c r="Y14" s="36"/>
      <c r="Z14" s="36"/>
      <c r="AA14" s="36"/>
      <c r="AB14" s="36"/>
      <c r="AC14" s="36"/>
      <c r="AD14" s="36"/>
      <c r="AE14" s="36"/>
    </row>
    <row r="15" spans="1:46" s="2" customFormat="1" ht="10.8"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29</v>
      </c>
      <c r="E16" s="36"/>
      <c r="F16" s="36"/>
      <c r="G16" s="36"/>
      <c r="H16" s="36"/>
      <c r="I16" s="120" t="s">
        <v>30</v>
      </c>
      <c r="J16" s="105" t="s">
        <v>20</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31</v>
      </c>
      <c r="F17" s="36"/>
      <c r="G17" s="36"/>
      <c r="H17" s="36"/>
      <c r="I17" s="120" t="s">
        <v>32</v>
      </c>
      <c r="J17" s="105" t="s">
        <v>20</v>
      </c>
      <c r="K17" s="36"/>
      <c r="L17" s="119"/>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33</v>
      </c>
      <c r="E19" s="36"/>
      <c r="F19" s="36"/>
      <c r="G19" s="36"/>
      <c r="H19" s="36"/>
      <c r="I19" s="120" t="s">
        <v>30</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1" t="str">
        <f>'Rekapitulace stavby'!E14</f>
        <v>Vyplň údaj</v>
      </c>
      <c r="F20" s="412"/>
      <c r="G20" s="412"/>
      <c r="H20" s="412"/>
      <c r="I20" s="120" t="s">
        <v>32</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35</v>
      </c>
      <c r="E22" s="36"/>
      <c r="F22" s="36"/>
      <c r="G22" s="36"/>
      <c r="H22" s="36"/>
      <c r="I22" s="120" t="s">
        <v>30</v>
      </c>
      <c r="J22" s="105" t="s">
        <v>20</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36</v>
      </c>
      <c r="F23" s="36"/>
      <c r="G23" s="36"/>
      <c r="H23" s="36"/>
      <c r="I23" s="120" t="s">
        <v>32</v>
      </c>
      <c r="J23" s="105" t="s">
        <v>20</v>
      </c>
      <c r="K23" s="36"/>
      <c r="L23" s="119"/>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38</v>
      </c>
      <c r="E25" s="36"/>
      <c r="F25" s="36"/>
      <c r="G25" s="36"/>
      <c r="H25" s="36"/>
      <c r="I25" s="120" t="s">
        <v>30</v>
      </c>
      <c r="J25" s="105" t="s">
        <v>20</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39</v>
      </c>
      <c r="F26" s="36"/>
      <c r="G26" s="36"/>
      <c r="H26" s="36"/>
      <c r="I26" s="120" t="s">
        <v>32</v>
      </c>
      <c r="J26" s="105" t="s">
        <v>20</v>
      </c>
      <c r="K26" s="36"/>
      <c r="L26" s="119"/>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4.4" customHeight="1">
      <c r="A29" s="122"/>
      <c r="B29" s="123"/>
      <c r="C29" s="122"/>
      <c r="D29" s="122"/>
      <c r="E29" s="413" t="s">
        <v>20</v>
      </c>
      <c r="F29" s="413"/>
      <c r="G29" s="413"/>
      <c r="H29" s="413"/>
      <c r="I29" s="124"/>
      <c r="J29" s="122"/>
      <c r="K29" s="122"/>
      <c r="L29" s="125"/>
      <c r="S29" s="122"/>
      <c r="T29" s="122"/>
      <c r="U29" s="122"/>
      <c r="V29" s="122"/>
      <c r="W29" s="122"/>
      <c r="X29" s="122"/>
      <c r="Y29" s="122"/>
      <c r="Z29" s="122"/>
      <c r="AA29" s="122"/>
      <c r="AB29" s="122"/>
      <c r="AC29" s="122"/>
      <c r="AD29" s="122"/>
      <c r="AE29" s="122"/>
    </row>
    <row r="30" spans="1:31" s="2" customFormat="1" ht="6.9"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31" s="2" customFormat="1" ht="25.35" customHeight="1">
      <c r="A32" s="36"/>
      <c r="B32" s="41"/>
      <c r="C32" s="36"/>
      <c r="D32" s="129" t="s">
        <v>42</v>
      </c>
      <c r="E32" s="36"/>
      <c r="F32" s="36"/>
      <c r="G32" s="36"/>
      <c r="H32" s="36"/>
      <c r="I32" s="118"/>
      <c r="J32" s="130">
        <f>ROUND(J93, 2)</f>
        <v>0</v>
      </c>
      <c r="K32" s="36"/>
      <c r="L32" s="119"/>
      <c r="S32" s="36"/>
      <c r="T32" s="36"/>
      <c r="U32" s="36"/>
      <c r="V32" s="36"/>
      <c r="W32" s="36"/>
      <c r="X32" s="36"/>
      <c r="Y32" s="36"/>
      <c r="Z32" s="36"/>
      <c r="AA32" s="36"/>
      <c r="AB32" s="36"/>
      <c r="AC32" s="36"/>
      <c r="AD32" s="36"/>
      <c r="AE32" s="36"/>
    </row>
    <row r="33" spans="1:31" s="2" customFormat="1" ht="6.9"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row>
    <row r="34" spans="1:31" s="2" customFormat="1" ht="14.4"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row>
    <row r="35" spans="1:31" s="2" customFormat="1" ht="14.4" customHeight="1">
      <c r="A35" s="36"/>
      <c r="B35" s="41"/>
      <c r="C35" s="36"/>
      <c r="D35" s="133" t="s">
        <v>46</v>
      </c>
      <c r="E35" s="117" t="s">
        <v>47</v>
      </c>
      <c r="F35" s="134">
        <f>ROUND((SUM(BE93:BE107)),  2)</f>
        <v>0</v>
      </c>
      <c r="G35" s="36"/>
      <c r="H35" s="36"/>
      <c r="I35" s="135">
        <v>0.21</v>
      </c>
      <c r="J35" s="134">
        <f>ROUND(((SUM(BE93:BE107))*I35),  2)</f>
        <v>0</v>
      </c>
      <c r="K35" s="36"/>
      <c r="L35" s="119"/>
      <c r="S35" s="36"/>
      <c r="T35" s="36"/>
      <c r="U35" s="36"/>
      <c r="V35" s="36"/>
      <c r="W35" s="36"/>
      <c r="X35" s="36"/>
      <c r="Y35" s="36"/>
      <c r="Z35" s="36"/>
      <c r="AA35" s="36"/>
      <c r="AB35" s="36"/>
      <c r="AC35" s="36"/>
      <c r="AD35" s="36"/>
      <c r="AE35" s="36"/>
    </row>
    <row r="36" spans="1:31" s="2" customFormat="1" ht="14.4" customHeight="1">
      <c r="A36" s="36"/>
      <c r="B36" s="41"/>
      <c r="C36" s="36"/>
      <c r="D36" s="36"/>
      <c r="E36" s="117" t="s">
        <v>48</v>
      </c>
      <c r="F36" s="134">
        <f>ROUND((SUM(BF93:BF107)),  2)</f>
        <v>0</v>
      </c>
      <c r="G36" s="36"/>
      <c r="H36" s="36"/>
      <c r="I36" s="135">
        <v>0.15</v>
      </c>
      <c r="J36" s="134">
        <f>ROUND(((SUM(BF93:BF107))*I36),  2)</f>
        <v>0</v>
      </c>
      <c r="K36" s="36"/>
      <c r="L36" s="119"/>
      <c r="S36" s="36"/>
      <c r="T36" s="36"/>
      <c r="U36" s="36"/>
      <c r="V36" s="36"/>
      <c r="W36" s="36"/>
      <c r="X36" s="36"/>
      <c r="Y36" s="36"/>
      <c r="Z36" s="36"/>
      <c r="AA36" s="36"/>
      <c r="AB36" s="36"/>
      <c r="AC36" s="36"/>
      <c r="AD36" s="36"/>
      <c r="AE36" s="36"/>
    </row>
    <row r="37" spans="1:31" s="2" customFormat="1" ht="14.4" hidden="1" customHeight="1">
      <c r="A37" s="36"/>
      <c r="B37" s="41"/>
      <c r="C37" s="36"/>
      <c r="D37" s="36"/>
      <c r="E37" s="117" t="s">
        <v>49</v>
      </c>
      <c r="F37" s="134">
        <f>ROUND((SUM(BG93:BG107)),  2)</f>
        <v>0</v>
      </c>
      <c r="G37" s="36"/>
      <c r="H37" s="36"/>
      <c r="I37" s="135">
        <v>0.21</v>
      </c>
      <c r="J37" s="134">
        <f>0</f>
        <v>0</v>
      </c>
      <c r="K37" s="36"/>
      <c r="L37" s="119"/>
      <c r="S37" s="36"/>
      <c r="T37" s="36"/>
      <c r="U37" s="36"/>
      <c r="V37" s="36"/>
      <c r="W37" s="36"/>
      <c r="X37" s="36"/>
      <c r="Y37" s="36"/>
      <c r="Z37" s="36"/>
      <c r="AA37" s="36"/>
      <c r="AB37" s="36"/>
      <c r="AC37" s="36"/>
      <c r="AD37" s="36"/>
      <c r="AE37" s="36"/>
    </row>
    <row r="38" spans="1:31" s="2" customFormat="1" ht="14.4" hidden="1" customHeight="1">
      <c r="A38" s="36"/>
      <c r="B38" s="41"/>
      <c r="C38" s="36"/>
      <c r="D38" s="36"/>
      <c r="E38" s="117" t="s">
        <v>50</v>
      </c>
      <c r="F38" s="134">
        <f>ROUND((SUM(BH93:BH107)),  2)</f>
        <v>0</v>
      </c>
      <c r="G38" s="36"/>
      <c r="H38" s="36"/>
      <c r="I38" s="135">
        <v>0.15</v>
      </c>
      <c r="J38" s="134">
        <f>0</f>
        <v>0</v>
      </c>
      <c r="K38" s="36"/>
      <c r="L38" s="119"/>
      <c r="S38" s="36"/>
      <c r="T38" s="36"/>
      <c r="U38" s="36"/>
      <c r="V38" s="36"/>
      <c r="W38" s="36"/>
      <c r="X38" s="36"/>
      <c r="Y38" s="36"/>
      <c r="Z38" s="36"/>
      <c r="AA38" s="36"/>
      <c r="AB38" s="36"/>
      <c r="AC38" s="36"/>
      <c r="AD38" s="36"/>
      <c r="AE38" s="36"/>
    </row>
    <row r="39" spans="1:31" s="2" customFormat="1" ht="14.4" hidden="1" customHeight="1">
      <c r="A39" s="36"/>
      <c r="B39" s="41"/>
      <c r="C39" s="36"/>
      <c r="D39" s="36"/>
      <c r="E39" s="117" t="s">
        <v>51</v>
      </c>
      <c r="F39" s="134">
        <f>ROUND((SUM(BI93:BI107)),  2)</f>
        <v>0</v>
      </c>
      <c r="G39" s="36"/>
      <c r="H39" s="36"/>
      <c r="I39" s="135">
        <v>0</v>
      </c>
      <c r="J39" s="134">
        <f>0</f>
        <v>0</v>
      </c>
      <c r="K39" s="36"/>
      <c r="L39" s="119"/>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31" s="2" customFormat="1" ht="14.4"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31" s="2" customFormat="1" ht="6.9"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31" s="2" customFormat="1" ht="24.9"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24" customHeight="1">
      <c r="A50" s="36"/>
      <c r="B50" s="37"/>
      <c r="C50" s="38"/>
      <c r="D50" s="38"/>
      <c r="E50" s="414" t="str">
        <f>E7</f>
        <v>Rekonstrukce budovy ZZ - části C,D,E pro potřeby projektu simulačního centra - Cvičné nemocnice</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c r="B51" s="23"/>
      <c r="C51" s="31" t="s">
        <v>116</v>
      </c>
      <c r="D51" s="24"/>
      <c r="E51" s="24"/>
      <c r="F51" s="24"/>
      <c r="G51" s="24"/>
      <c r="H51" s="24"/>
      <c r="I51" s="110"/>
      <c r="J51" s="24"/>
      <c r="K51" s="24"/>
      <c r="L51" s="22"/>
    </row>
    <row r="52" spans="1:47" s="2" customFormat="1" ht="24" customHeight="1">
      <c r="A52" s="36"/>
      <c r="B52" s="37"/>
      <c r="C52" s="38"/>
      <c r="D52" s="38"/>
      <c r="E52" s="414" t="s">
        <v>120</v>
      </c>
      <c r="F52" s="416"/>
      <c r="G52" s="416"/>
      <c r="H52" s="416"/>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124</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4.4" customHeight="1">
      <c r="A54" s="36"/>
      <c r="B54" s="37"/>
      <c r="C54" s="38"/>
      <c r="D54" s="38"/>
      <c r="E54" s="363" t="str">
        <f>E11</f>
        <v>1.4 - Soupis prací - technika prostředí staveb</v>
      </c>
      <c r="F54" s="416"/>
      <c r="G54" s="416"/>
      <c r="H54" s="416"/>
      <c r="I54" s="118"/>
      <c r="J54" s="38"/>
      <c r="K54" s="38"/>
      <c r="L54" s="119"/>
      <c r="S54" s="36"/>
      <c r="T54" s="36"/>
      <c r="U54" s="36"/>
      <c r="V54" s="36"/>
      <c r="W54" s="36"/>
      <c r="X54" s="36"/>
      <c r="Y54" s="36"/>
      <c r="Z54" s="36"/>
      <c r="AA54" s="36"/>
      <c r="AB54" s="36"/>
      <c r="AC54" s="36"/>
      <c r="AD54" s="36"/>
      <c r="AE54" s="36"/>
    </row>
    <row r="55" spans="1:47" s="2" customFormat="1" ht="6.9"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23</v>
      </c>
      <c r="D56" s="38"/>
      <c r="E56" s="38"/>
      <c r="F56" s="29" t="str">
        <f>F14</f>
        <v xml:space="preserve"> </v>
      </c>
      <c r="G56" s="38"/>
      <c r="H56" s="38"/>
      <c r="I56" s="120" t="s">
        <v>25</v>
      </c>
      <c r="J56" s="61" t="str">
        <f>IF(J14="","",J14)</f>
        <v>15. 4. 2020</v>
      </c>
      <c r="K56" s="38"/>
      <c r="L56" s="119"/>
      <c r="S56" s="36"/>
      <c r="T56" s="36"/>
      <c r="U56" s="36"/>
      <c r="V56" s="36"/>
      <c r="W56" s="36"/>
      <c r="X56" s="36"/>
      <c r="Y56" s="36"/>
      <c r="Z56" s="36"/>
      <c r="AA56" s="36"/>
      <c r="AB56" s="36"/>
      <c r="AC56" s="36"/>
      <c r="AD56" s="36"/>
      <c r="AE56" s="36"/>
    </row>
    <row r="57" spans="1:47" s="2" customFormat="1" ht="6.9"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799999999999997" customHeight="1">
      <c r="A58" s="36"/>
      <c r="B58" s="37"/>
      <c r="C58" s="31" t="s">
        <v>29</v>
      </c>
      <c r="D58" s="38"/>
      <c r="E58" s="38"/>
      <c r="F58" s="29" t="str">
        <f>E17</f>
        <v xml:space="preserve">Ostravská univerzita v Ostravě </v>
      </c>
      <c r="G58" s="38"/>
      <c r="H58" s="38"/>
      <c r="I58" s="120" t="s">
        <v>35</v>
      </c>
      <c r="J58" s="34" t="str">
        <f>E23</f>
        <v>Architektonická kancelář Arkos s.r.o.</v>
      </c>
      <c r="K58" s="38"/>
      <c r="L58" s="119"/>
      <c r="S58" s="36"/>
      <c r="T58" s="36"/>
      <c r="U58" s="36"/>
      <c r="V58" s="36"/>
      <c r="W58" s="36"/>
      <c r="X58" s="36"/>
      <c r="Y58" s="36"/>
      <c r="Z58" s="36"/>
      <c r="AA58" s="36"/>
      <c r="AB58" s="36"/>
      <c r="AC58" s="36"/>
      <c r="AD58" s="36"/>
      <c r="AE58" s="36"/>
    </row>
    <row r="59" spans="1:47" s="2" customFormat="1" ht="15.6" customHeight="1">
      <c r="A59" s="36"/>
      <c r="B59" s="37"/>
      <c r="C59" s="31" t="s">
        <v>33</v>
      </c>
      <c r="D59" s="38"/>
      <c r="E59" s="38"/>
      <c r="F59" s="29" t="str">
        <f>IF(E20="","",E20)</f>
        <v>Vyplň údaj</v>
      </c>
      <c r="G59" s="38"/>
      <c r="H59" s="38"/>
      <c r="I59" s="120" t="s">
        <v>38</v>
      </c>
      <c r="J59" s="34" t="str">
        <f>E26</f>
        <v>Kolková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189</v>
      </c>
      <c r="D61" s="151"/>
      <c r="E61" s="151"/>
      <c r="F61" s="151"/>
      <c r="G61" s="151"/>
      <c r="H61" s="151"/>
      <c r="I61" s="152"/>
      <c r="J61" s="153" t="s">
        <v>190</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8" customHeight="1">
      <c r="A63" s="36"/>
      <c r="B63" s="37"/>
      <c r="C63" s="154" t="s">
        <v>74</v>
      </c>
      <c r="D63" s="38"/>
      <c r="E63" s="38"/>
      <c r="F63" s="38"/>
      <c r="G63" s="38"/>
      <c r="H63" s="38"/>
      <c r="I63" s="118"/>
      <c r="J63" s="79">
        <f>J93</f>
        <v>0</v>
      </c>
      <c r="K63" s="38"/>
      <c r="L63" s="119"/>
      <c r="S63" s="36"/>
      <c r="T63" s="36"/>
      <c r="U63" s="36"/>
      <c r="V63" s="36"/>
      <c r="W63" s="36"/>
      <c r="X63" s="36"/>
      <c r="Y63" s="36"/>
      <c r="Z63" s="36"/>
      <c r="AA63" s="36"/>
      <c r="AB63" s="36"/>
      <c r="AC63" s="36"/>
      <c r="AD63" s="36"/>
      <c r="AE63" s="36"/>
      <c r="AU63" s="19" t="s">
        <v>191</v>
      </c>
    </row>
    <row r="64" spans="1:47" s="9" customFormat="1" ht="24.9" customHeight="1">
      <c r="B64" s="155"/>
      <c r="C64" s="156"/>
      <c r="D64" s="157" t="s">
        <v>201</v>
      </c>
      <c r="E64" s="158"/>
      <c r="F64" s="158"/>
      <c r="G64" s="158"/>
      <c r="H64" s="158"/>
      <c r="I64" s="159"/>
      <c r="J64" s="160">
        <f>J94</f>
        <v>0</v>
      </c>
      <c r="K64" s="156"/>
      <c r="L64" s="161"/>
    </row>
    <row r="65" spans="1:31" s="10" customFormat="1" ht="19.95" customHeight="1">
      <c r="B65" s="162"/>
      <c r="C65" s="99"/>
      <c r="D65" s="163" t="s">
        <v>2482</v>
      </c>
      <c r="E65" s="164"/>
      <c r="F65" s="164"/>
      <c r="G65" s="164"/>
      <c r="H65" s="164"/>
      <c r="I65" s="165"/>
      <c r="J65" s="166">
        <f>J95</f>
        <v>0</v>
      </c>
      <c r="K65" s="99"/>
      <c r="L65" s="167"/>
    </row>
    <row r="66" spans="1:31" s="10" customFormat="1" ht="19.95" customHeight="1">
      <c r="B66" s="162"/>
      <c r="C66" s="99"/>
      <c r="D66" s="163" t="s">
        <v>2483</v>
      </c>
      <c r="E66" s="164"/>
      <c r="F66" s="164"/>
      <c r="G66" s="164"/>
      <c r="H66" s="164"/>
      <c r="I66" s="165"/>
      <c r="J66" s="166">
        <f>J97</f>
        <v>0</v>
      </c>
      <c r="K66" s="99"/>
      <c r="L66" s="167"/>
    </row>
    <row r="67" spans="1:31" s="10" customFormat="1" ht="19.95" customHeight="1">
      <c r="B67" s="162"/>
      <c r="C67" s="99"/>
      <c r="D67" s="163" t="s">
        <v>2484</v>
      </c>
      <c r="E67" s="164"/>
      <c r="F67" s="164"/>
      <c r="G67" s="164"/>
      <c r="H67" s="164"/>
      <c r="I67" s="165"/>
      <c r="J67" s="166">
        <f>J99</f>
        <v>0</v>
      </c>
      <c r="K67" s="99"/>
      <c r="L67" s="167"/>
    </row>
    <row r="68" spans="1:31" s="10" customFormat="1" ht="19.95" customHeight="1">
      <c r="B68" s="162"/>
      <c r="C68" s="99"/>
      <c r="D68" s="163" t="s">
        <v>2485</v>
      </c>
      <c r="E68" s="164"/>
      <c r="F68" s="164"/>
      <c r="G68" s="164"/>
      <c r="H68" s="164"/>
      <c r="I68" s="165"/>
      <c r="J68" s="166">
        <f>J101</f>
        <v>0</v>
      </c>
      <c r="K68" s="99"/>
      <c r="L68" s="167"/>
    </row>
    <row r="69" spans="1:31" s="10" customFormat="1" ht="19.95" customHeight="1">
      <c r="B69" s="162"/>
      <c r="C69" s="99"/>
      <c r="D69" s="163" t="s">
        <v>2486</v>
      </c>
      <c r="E69" s="164"/>
      <c r="F69" s="164"/>
      <c r="G69" s="164"/>
      <c r="H69" s="164"/>
      <c r="I69" s="165"/>
      <c r="J69" s="166">
        <f>J103</f>
        <v>0</v>
      </c>
      <c r="K69" s="99"/>
      <c r="L69" s="167"/>
    </row>
    <row r="70" spans="1:31" s="9" customFormat="1" ht="24.9" customHeight="1">
      <c r="B70" s="155"/>
      <c r="C70" s="156"/>
      <c r="D70" s="157" t="s">
        <v>219</v>
      </c>
      <c r="E70" s="158"/>
      <c r="F70" s="158"/>
      <c r="G70" s="158"/>
      <c r="H70" s="158"/>
      <c r="I70" s="159"/>
      <c r="J70" s="160">
        <f>J105</f>
        <v>0</v>
      </c>
      <c r="K70" s="156"/>
      <c r="L70" s="161"/>
    </row>
    <row r="71" spans="1:31" s="10" customFormat="1" ht="19.95" customHeight="1">
      <c r="B71" s="162"/>
      <c r="C71" s="99"/>
      <c r="D71" s="163" t="s">
        <v>2487</v>
      </c>
      <c r="E71" s="164"/>
      <c r="F71" s="164"/>
      <c r="G71" s="164"/>
      <c r="H71" s="164"/>
      <c r="I71" s="165"/>
      <c r="J71" s="166">
        <f>J106</f>
        <v>0</v>
      </c>
      <c r="K71" s="99"/>
      <c r="L71" s="167"/>
    </row>
    <row r="72" spans="1:31" s="2" customFormat="1" ht="21.75" customHeight="1">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 customHeight="1">
      <c r="A73" s="36"/>
      <c r="B73" s="49"/>
      <c r="C73" s="50"/>
      <c r="D73" s="50"/>
      <c r="E73" s="50"/>
      <c r="F73" s="50"/>
      <c r="G73" s="50"/>
      <c r="H73" s="50"/>
      <c r="I73" s="146"/>
      <c r="J73" s="50"/>
      <c r="K73" s="50"/>
      <c r="L73" s="119"/>
      <c r="S73" s="36"/>
      <c r="T73" s="36"/>
      <c r="U73" s="36"/>
      <c r="V73" s="36"/>
      <c r="W73" s="36"/>
      <c r="X73" s="36"/>
      <c r="Y73" s="36"/>
      <c r="Z73" s="36"/>
      <c r="AA73" s="36"/>
      <c r="AB73" s="36"/>
      <c r="AC73" s="36"/>
      <c r="AD73" s="36"/>
      <c r="AE73" s="36"/>
    </row>
    <row r="77" spans="1:31" s="2" customFormat="1" ht="6.9" customHeight="1">
      <c r="A77" s="36"/>
      <c r="B77" s="51"/>
      <c r="C77" s="52"/>
      <c r="D77" s="52"/>
      <c r="E77" s="52"/>
      <c r="F77" s="52"/>
      <c r="G77" s="52"/>
      <c r="H77" s="52"/>
      <c r="I77" s="149"/>
      <c r="J77" s="52"/>
      <c r="K77" s="52"/>
      <c r="L77" s="119"/>
      <c r="S77" s="36"/>
      <c r="T77" s="36"/>
      <c r="U77" s="36"/>
      <c r="V77" s="36"/>
      <c r="W77" s="36"/>
      <c r="X77" s="36"/>
      <c r="Y77" s="36"/>
      <c r="Z77" s="36"/>
      <c r="AA77" s="36"/>
      <c r="AB77" s="36"/>
      <c r="AC77" s="36"/>
      <c r="AD77" s="36"/>
      <c r="AE77" s="36"/>
    </row>
    <row r="78" spans="1:31" s="2" customFormat="1" ht="24.9" customHeight="1">
      <c r="A78" s="36"/>
      <c r="B78" s="37"/>
      <c r="C78" s="25" t="s">
        <v>221</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6.9" customHeight="1">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24" customHeight="1">
      <c r="A81" s="36"/>
      <c r="B81" s="37"/>
      <c r="C81" s="38"/>
      <c r="D81" s="38"/>
      <c r="E81" s="414" t="str">
        <f>E7</f>
        <v>Rekonstrukce budovy ZZ - části C,D,E pro potřeby projektu simulačního centra - Cvičné nemocnice</v>
      </c>
      <c r="F81" s="415"/>
      <c r="G81" s="415"/>
      <c r="H81" s="415"/>
      <c r="I81" s="118"/>
      <c r="J81" s="38"/>
      <c r="K81" s="38"/>
      <c r="L81" s="119"/>
      <c r="S81" s="36"/>
      <c r="T81" s="36"/>
      <c r="U81" s="36"/>
      <c r="V81" s="36"/>
      <c r="W81" s="36"/>
      <c r="X81" s="36"/>
      <c r="Y81" s="36"/>
      <c r="Z81" s="36"/>
      <c r="AA81" s="36"/>
      <c r="AB81" s="36"/>
      <c r="AC81" s="36"/>
      <c r="AD81" s="36"/>
      <c r="AE81" s="36"/>
    </row>
    <row r="82" spans="1:65" s="1" customFormat="1" ht="12" customHeight="1">
      <c r="B82" s="23"/>
      <c r="C82" s="31" t="s">
        <v>116</v>
      </c>
      <c r="D82" s="24"/>
      <c r="E82" s="24"/>
      <c r="F82" s="24"/>
      <c r="G82" s="24"/>
      <c r="H82" s="24"/>
      <c r="I82" s="110"/>
      <c r="J82" s="24"/>
      <c r="K82" s="24"/>
      <c r="L82" s="22"/>
    </row>
    <row r="83" spans="1:65" s="2" customFormat="1" ht="24" customHeight="1">
      <c r="A83" s="36"/>
      <c r="B83" s="37"/>
      <c r="C83" s="38"/>
      <c r="D83" s="38"/>
      <c r="E83" s="414" t="s">
        <v>120</v>
      </c>
      <c r="F83" s="416"/>
      <c r="G83" s="416"/>
      <c r="H83" s="416"/>
      <c r="I83" s="118"/>
      <c r="J83" s="38"/>
      <c r="K83" s="38"/>
      <c r="L83" s="119"/>
      <c r="S83" s="36"/>
      <c r="T83" s="36"/>
      <c r="U83" s="36"/>
      <c r="V83" s="36"/>
      <c r="W83" s="36"/>
      <c r="X83" s="36"/>
      <c r="Y83" s="36"/>
      <c r="Z83" s="36"/>
      <c r="AA83" s="36"/>
      <c r="AB83" s="36"/>
      <c r="AC83" s="36"/>
      <c r="AD83" s="36"/>
      <c r="AE83" s="36"/>
    </row>
    <row r="84" spans="1:65" s="2" customFormat="1" ht="12" customHeight="1">
      <c r="A84" s="36"/>
      <c r="B84" s="37"/>
      <c r="C84" s="31" t="s">
        <v>124</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4.4" customHeight="1">
      <c r="A85" s="36"/>
      <c r="B85" s="37"/>
      <c r="C85" s="38"/>
      <c r="D85" s="38"/>
      <c r="E85" s="363" t="str">
        <f>E11</f>
        <v>1.4 - Soupis prací - technika prostředí staveb</v>
      </c>
      <c r="F85" s="416"/>
      <c r="G85" s="416"/>
      <c r="H85" s="416"/>
      <c r="I85" s="118"/>
      <c r="J85" s="38"/>
      <c r="K85" s="38"/>
      <c r="L85" s="119"/>
      <c r="S85" s="36"/>
      <c r="T85" s="36"/>
      <c r="U85" s="36"/>
      <c r="V85" s="36"/>
      <c r="W85" s="36"/>
      <c r="X85" s="36"/>
      <c r="Y85" s="36"/>
      <c r="Z85" s="36"/>
      <c r="AA85" s="36"/>
      <c r="AB85" s="36"/>
      <c r="AC85" s="36"/>
      <c r="AD85" s="36"/>
      <c r="AE85" s="36"/>
    </row>
    <row r="86" spans="1:65" s="2" customFormat="1" ht="6.9"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c r="A87" s="36"/>
      <c r="B87" s="37"/>
      <c r="C87" s="31" t="s">
        <v>23</v>
      </c>
      <c r="D87" s="38"/>
      <c r="E87" s="38"/>
      <c r="F87" s="29" t="str">
        <f>F14</f>
        <v xml:space="preserve"> </v>
      </c>
      <c r="G87" s="38"/>
      <c r="H87" s="38"/>
      <c r="I87" s="120" t="s">
        <v>25</v>
      </c>
      <c r="J87" s="61" t="str">
        <f>IF(J14="","",J14)</f>
        <v>15. 4. 2020</v>
      </c>
      <c r="K87" s="38"/>
      <c r="L87" s="119"/>
      <c r="S87" s="36"/>
      <c r="T87" s="36"/>
      <c r="U87" s="36"/>
      <c r="V87" s="36"/>
      <c r="W87" s="36"/>
      <c r="X87" s="36"/>
      <c r="Y87" s="36"/>
      <c r="Z87" s="36"/>
      <c r="AA87" s="36"/>
      <c r="AB87" s="36"/>
      <c r="AC87" s="36"/>
      <c r="AD87" s="36"/>
      <c r="AE87" s="36"/>
    </row>
    <row r="88" spans="1:65" s="2" customFormat="1" ht="6.9"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40.799999999999997" customHeight="1">
      <c r="A89" s="36"/>
      <c r="B89" s="37"/>
      <c r="C89" s="31" t="s">
        <v>29</v>
      </c>
      <c r="D89" s="38"/>
      <c r="E89" s="38"/>
      <c r="F89" s="29" t="str">
        <f>E17</f>
        <v xml:space="preserve">Ostravská univerzita v Ostravě </v>
      </c>
      <c r="G89" s="38"/>
      <c r="H89" s="38"/>
      <c r="I89" s="120" t="s">
        <v>35</v>
      </c>
      <c r="J89" s="34" t="str">
        <f>E23</f>
        <v>Architektonická kancelář Arkos s.r.o.</v>
      </c>
      <c r="K89" s="38"/>
      <c r="L89" s="119"/>
      <c r="S89" s="36"/>
      <c r="T89" s="36"/>
      <c r="U89" s="36"/>
      <c r="V89" s="36"/>
      <c r="W89" s="36"/>
      <c r="X89" s="36"/>
      <c r="Y89" s="36"/>
      <c r="Z89" s="36"/>
      <c r="AA89" s="36"/>
      <c r="AB89" s="36"/>
      <c r="AC89" s="36"/>
      <c r="AD89" s="36"/>
      <c r="AE89" s="36"/>
    </row>
    <row r="90" spans="1:65" s="2" customFormat="1" ht="15.6" customHeight="1">
      <c r="A90" s="36"/>
      <c r="B90" s="37"/>
      <c r="C90" s="31" t="s">
        <v>33</v>
      </c>
      <c r="D90" s="38"/>
      <c r="E90" s="38"/>
      <c r="F90" s="29" t="str">
        <f>IF(E20="","",E20)</f>
        <v>Vyplň údaj</v>
      </c>
      <c r="G90" s="38"/>
      <c r="H90" s="38"/>
      <c r="I90" s="120" t="s">
        <v>38</v>
      </c>
      <c r="J90" s="34" t="str">
        <f>E26</f>
        <v>Kolková</v>
      </c>
      <c r="K90" s="38"/>
      <c r="L90" s="119"/>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c r="A92" s="168"/>
      <c r="B92" s="169"/>
      <c r="C92" s="170" t="s">
        <v>222</v>
      </c>
      <c r="D92" s="171" t="s">
        <v>61</v>
      </c>
      <c r="E92" s="171" t="s">
        <v>57</v>
      </c>
      <c r="F92" s="171" t="s">
        <v>58</v>
      </c>
      <c r="G92" s="171" t="s">
        <v>223</v>
      </c>
      <c r="H92" s="171" t="s">
        <v>224</v>
      </c>
      <c r="I92" s="172" t="s">
        <v>225</v>
      </c>
      <c r="J92" s="171" t="s">
        <v>190</v>
      </c>
      <c r="K92" s="173" t="s">
        <v>226</v>
      </c>
      <c r="L92" s="174"/>
      <c r="M92" s="70" t="s">
        <v>20</v>
      </c>
      <c r="N92" s="71" t="s">
        <v>46</v>
      </c>
      <c r="O92" s="71" t="s">
        <v>227</v>
      </c>
      <c r="P92" s="71" t="s">
        <v>228</v>
      </c>
      <c r="Q92" s="71" t="s">
        <v>229</v>
      </c>
      <c r="R92" s="71" t="s">
        <v>230</v>
      </c>
      <c r="S92" s="71" t="s">
        <v>231</v>
      </c>
      <c r="T92" s="72" t="s">
        <v>232</v>
      </c>
      <c r="U92" s="168"/>
      <c r="V92" s="168"/>
      <c r="W92" s="168"/>
      <c r="X92" s="168"/>
      <c r="Y92" s="168"/>
      <c r="Z92" s="168"/>
      <c r="AA92" s="168"/>
      <c r="AB92" s="168"/>
      <c r="AC92" s="168"/>
      <c r="AD92" s="168"/>
      <c r="AE92" s="168"/>
    </row>
    <row r="93" spans="1:65" s="2" customFormat="1" ht="22.8" customHeight="1">
      <c r="A93" s="36"/>
      <c r="B93" s="37"/>
      <c r="C93" s="77" t="s">
        <v>233</v>
      </c>
      <c r="D93" s="38"/>
      <c r="E93" s="38"/>
      <c r="F93" s="38"/>
      <c r="G93" s="38"/>
      <c r="H93" s="38"/>
      <c r="I93" s="118"/>
      <c r="J93" s="175">
        <f>BK93</f>
        <v>0</v>
      </c>
      <c r="K93" s="38"/>
      <c r="L93" s="41"/>
      <c r="M93" s="73"/>
      <c r="N93" s="176"/>
      <c r="O93" s="74"/>
      <c r="P93" s="177">
        <f>P94+P105</f>
        <v>0</v>
      </c>
      <c r="Q93" s="74"/>
      <c r="R93" s="177">
        <f>R94+R105</f>
        <v>0</v>
      </c>
      <c r="S93" s="74"/>
      <c r="T93" s="178">
        <f>T94+T105</f>
        <v>0</v>
      </c>
      <c r="U93" s="36"/>
      <c r="V93" s="36"/>
      <c r="W93" s="36"/>
      <c r="X93" s="36"/>
      <c r="Y93" s="36"/>
      <c r="Z93" s="36"/>
      <c r="AA93" s="36"/>
      <c r="AB93" s="36"/>
      <c r="AC93" s="36"/>
      <c r="AD93" s="36"/>
      <c r="AE93" s="36"/>
      <c r="AT93" s="19" t="s">
        <v>75</v>
      </c>
      <c r="AU93" s="19" t="s">
        <v>191</v>
      </c>
      <c r="BK93" s="179">
        <f>BK94+BK105</f>
        <v>0</v>
      </c>
    </row>
    <row r="94" spans="1:65" s="12" customFormat="1" ht="25.95" customHeight="1">
      <c r="B94" s="180"/>
      <c r="C94" s="181"/>
      <c r="D94" s="182" t="s">
        <v>75</v>
      </c>
      <c r="E94" s="183" t="s">
        <v>1057</v>
      </c>
      <c r="F94" s="183" t="s">
        <v>1058</v>
      </c>
      <c r="G94" s="181"/>
      <c r="H94" s="181"/>
      <c r="I94" s="184"/>
      <c r="J94" s="185">
        <f>BK94</f>
        <v>0</v>
      </c>
      <c r="K94" s="181"/>
      <c r="L94" s="186"/>
      <c r="M94" s="187"/>
      <c r="N94" s="188"/>
      <c r="O94" s="188"/>
      <c r="P94" s="189">
        <f>P95+P97+P99+P101+P103</f>
        <v>0</v>
      </c>
      <c r="Q94" s="188"/>
      <c r="R94" s="189">
        <f>R95+R97+R99+R101+R103</f>
        <v>0</v>
      </c>
      <c r="S94" s="188"/>
      <c r="T94" s="190">
        <f>T95+T97+T99+T101+T103</f>
        <v>0</v>
      </c>
      <c r="AR94" s="191" t="s">
        <v>83</v>
      </c>
      <c r="AT94" s="192" t="s">
        <v>75</v>
      </c>
      <c r="AU94" s="192" t="s">
        <v>76</v>
      </c>
      <c r="AY94" s="191" t="s">
        <v>236</v>
      </c>
      <c r="BK94" s="193">
        <f>BK95+BK97+BK99+BK101+BK103</f>
        <v>0</v>
      </c>
    </row>
    <row r="95" spans="1:65" s="12" customFormat="1" ht="22.8" customHeight="1">
      <c r="B95" s="180"/>
      <c r="C95" s="181"/>
      <c r="D95" s="182" t="s">
        <v>75</v>
      </c>
      <c r="E95" s="194" t="s">
        <v>2488</v>
      </c>
      <c r="F95" s="194" t="s">
        <v>2489</v>
      </c>
      <c r="G95" s="181"/>
      <c r="H95" s="181"/>
      <c r="I95" s="184"/>
      <c r="J95" s="195">
        <f>BK95</f>
        <v>0</v>
      </c>
      <c r="K95" s="181"/>
      <c r="L95" s="186"/>
      <c r="M95" s="187"/>
      <c r="N95" s="188"/>
      <c r="O95" s="188"/>
      <c r="P95" s="189">
        <f>P96</f>
        <v>0</v>
      </c>
      <c r="Q95" s="188"/>
      <c r="R95" s="189">
        <f>R96</f>
        <v>0</v>
      </c>
      <c r="S95" s="188"/>
      <c r="T95" s="190">
        <f>T96</f>
        <v>0</v>
      </c>
      <c r="AR95" s="191" t="s">
        <v>83</v>
      </c>
      <c r="AT95" s="192" t="s">
        <v>75</v>
      </c>
      <c r="AU95" s="192" t="s">
        <v>22</v>
      </c>
      <c r="AY95" s="191" t="s">
        <v>236</v>
      </c>
      <c r="BK95" s="193">
        <f>BK96</f>
        <v>0</v>
      </c>
    </row>
    <row r="96" spans="1:65" s="2" customFormat="1" ht="14.4" customHeight="1">
      <c r="A96" s="36"/>
      <c r="B96" s="37"/>
      <c r="C96" s="196" t="s">
        <v>22</v>
      </c>
      <c r="D96" s="196" t="s">
        <v>238</v>
      </c>
      <c r="E96" s="197" t="s">
        <v>2488</v>
      </c>
      <c r="F96" s="198" t="s">
        <v>2490</v>
      </c>
      <c r="G96" s="199" t="s">
        <v>640</v>
      </c>
      <c r="H96" s="200">
        <v>1</v>
      </c>
      <c r="I96" s="201"/>
      <c r="J96" s="202">
        <f>ROUND(I96*H96,2)</f>
        <v>0</v>
      </c>
      <c r="K96" s="198" t="s">
        <v>20</v>
      </c>
      <c r="L96" s="41"/>
      <c r="M96" s="203" t="s">
        <v>20</v>
      </c>
      <c r="N96" s="204" t="s">
        <v>47</v>
      </c>
      <c r="O96" s="66"/>
      <c r="P96" s="205">
        <f>O96*H96</f>
        <v>0</v>
      </c>
      <c r="Q96" s="205">
        <v>0</v>
      </c>
      <c r="R96" s="205">
        <f>Q96*H96</f>
        <v>0</v>
      </c>
      <c r="S96" s="205">
        <v>0</v>
      </c>
      <c r="T96" s="206">
        <f>S96*H96</f>
        <v>0</v>
      </c>
      <c r="U96" s="36"/>
      <c r="V96" s="36"/>
      <c r="W96" s="36"/>
      <c r="X96" s="36"/>
      <c r="Y96" s="36"/>
      <c r="Z96" s="36"/>
      <c r="AA96" s="36"/>
      <c r="AB96" s="36"/>
      <c r="AC96" s="36"/>
      <c r="AD96" s="36"/>
      <c r="AE96" s="36"/>
      <c r="AR96" s="207" t="s">
        <v>336</v>
      </c>
      <c r="AT96" s="207" t="s">
        <v>238</v>
      </c>
      <c r="AU96" s="207" t="s">
        <v>83</v>
      </c>
      <c r="AY96" s="19" t="s">
        <v>236</v>
      </c>
      <c r="BE96" s="208">
        <f>IF(N96="základní",J96,0)</f>
        <v>0</v>
      </c>
      <c r="BF96" s="208">
        <f>IF(N96="snížená",J96,0)</f>
        <v>0</v>
      </c>
      <c r="BG96" s="208">
        <f>IF(N96="zákl. přenesená",J96,0)</f>
        <v>0</v>
      </c>
      <c r="BH96" s="208">
        <f>IF(N96="sníž. přenesená",J96,0)</f>
        <v>0</v>
      </c>
      <c r="BI96" s="208">
        <f>IF(N96="nulová",J96,0)</f>
        <v>0</v>
      </c>
      <c r="BJ96" s="19" t="s">
        <v>22</v>
      </c>
      <c r="BK96" s="208">
        <f>ROUND(I96*H96,2)</f>
        <v>0</v>
      </c>
      <c r="BL96" s="19" t="s">
        <v>336</v>
      </c>
      <c r="BM96" s="207" t="s">
        <v>2491</v>
      </c>
    </row>
    <row r="97" spans="1:65" s="12" customFormat="1" ht="22.8" customHeight="1">
      <c r="B97" s="180"/>
      <c r="C97" s="181"/>
      <c r="D97" s="182" t="s">
        <v>75</v>
      </c>
      <c r="E97" s="194" t="s">
        <v>2492</v>
      </c>
      <c r="F97" s="194" t="s">
        <v>2493</v>
      </c>
      <c r="G97" s="181"/>
      <c r="H97" s="181"/>
      <c r="I97" s="184"/>
      <c r="J97" s="195">
        <f>BK97</f>
        <v>0</v>
      </c>
      <c r="K97" s="181"/>
      <c r="L97" s="186"/>
      <c r="M97" s="187"/>
      <c r="N97" s="188"/>
      <c r="O97" s="188"/>
      <c r="P97" s="189">
        <f>P98</f>
        <v>0</v>
      </c>
      <c r="Q97" s="188"/>
      <c r="R97" s="189">
        <f>R98</f>
        <v>0</v>
      </c>
      <c r="S97" s="188"/>
      <c r="T97" s="190">
        <f>T98</f>
        <v>0</v>
      </c>
      <c r="AR97" s="191" t="s">
        <v>83</v>
      </c>
      <c r="AT97" s="192" t="s">
        <v>75</v>
      </c>
      <c r="AU97" s="192" t="s">
        <v>22</v>
      </c>
      <c r="AY97" s="191" t="s">
        <v>236</v>
      </c>
      <c r="BK97" s="193">
        <f>BK98</f>
        <v>0</v>
      </c>
    </row>
    <row r="98" spans="1:65" s="2" customFormat="1" ht="14.4" customHeight="1">
      <c r="A98" s="36"/>
      <c r="B98" s="37"/>
      <c r="C98" s="196" t="s">
        <v>83</v>
      </c>
      <c r="D98" s="196" t="s">
        <v>238</v>
      </c>
      <c r="E98" s="197" t="s">
        <v>2494</v>
      </c>
      <c r="F98" s="198" t="s">
        <v>2495</v>
      </c>
      <c r="G98" s="199" t="s">
        <v>640</v>
      </c>
      <c r="H98" s="200">
        <v>1</v>
      </c>
      <c r="I98" s="201"/>
      <c r="J98" s="202">
        <f>ROUND(I98*H98,2)</f>
        <v>0</v>
      </c>
      <c r="K98" s="198" t="s">
        <v>20</v>
      </c>
      <c r="L98" s="41"/>
      <c r="M98" s="203" t="s">
        <v>20</v>
      </c>
      <c r="N98" s="204" t="s">
        <v>47</v>
      </c>
      <c r="O98" s="66"/>
      <c r="P98" s="205">
        <f>O98*H98</f>
        <v>0</v>
      </c>
      <c r="Q98" s="205">
        <v>0</v>
      </c>
      <c r="R98" s="205">
        <f>Q98*H98</f>
        <v>0</v>
      </c>
      <c r="S98" s="205">
        <v>0</v>
      </c>
      <c r="T98" s="206">
        <f>S98*H98</f>
        <v>0</v>
      </c>
      <c r="U98" s="36"/>
      <c r="V98" s="36"/>
      <c r="W98" s="36"/>
      <c r="X98" s="36"/>
      <c r="Y98" s="36"/>
      <c r="Z98" s="36"/>
      <c r="AA98" s="36"/>
      <c r="AB98" s="36"/>
      <c r="AC98" s="36"/>
      <c r="AD98" s="36"/>
      <c r="AE98" s="36"/>
      <c r="AR98" s="207" t="s">
        <v>336</v>
      </c>
      <c r="AT98" s="207" t="s">
        <v>238</v>
      </c>
      <c r="AU98" s="207" t="s">
        <v>83</v>
      </c>
      <c r="AY98" s="19" t="s">
        <v>236</v>
      </c>
      <c r="BE98" s="208">
        <f>IF(N98="základní",J98,0)</f>
        <v>0</v>
      </c>
      <c r="BF98" s="208">
        <f>IF(N98="snížená",J98,0)</f>
        <v>0</v>
      </c>
      <c r="BG98" s="208">
        <f>IF(N98="zákl. přenesená",J98,0)</f>
        <v>0</v>
      </c>
      <c r="BH98" s="208">
        <f>IF(N98="sníž. přenesená",J98,0)</f>
        <v>0</v>
      </c>
      <c r="BI98" s="208">
        <f>IF(N98="nulová",J98,0)</f>
        <v>0</v>
      </c>
      <c r="BJ98" s="19" t="s">
        <v>22</v>
      </c>
      <c r="BK98" s="208">
        <f>ROUND(I98*H98,2)</f>
        <v>0</v>
      </c>
      <c r="BL98" s="19" t="s">
        <v>336</v>
      </c>
      <c r="BM98" s="207" t="s">
        <v>2496</v>
      </c>
    </row>
    <row r="99" spans="1:65" s="12" customFormat="1" ht="22.8" customHeight="1">
      <c r="B99" s="180"/>
      <c r="C99" s="181"/>
      <c r="D99" s="182" t="s">
        <v>75</v>
      </c>
      <c r="E99" s="194" t="s">
        <v>2497</v>
      </c>
      <c r="F99" s="194" t="s">
        <v>2498</v>
      </c>
      <c r="G99" s="181"/>
      <c r="H99" s="181"/>
      <c r="I99" s="184"/>
      <c r="J99" s="195">
        <f>BK99</f>
        <v>0</v>
      </c>
      <c r="K99" s="181"/>
      <c r="L99" s="186"/>
      <c r="M99" s="187"/>
      <c r="N99" s="188"/>
      <c r="O99" s="188"/>
      <c r="P99" s="189">
        <f>P100</f>
        <v>0</v>
      </c>
      <c r="Q99" s="188"/>
      <c r="R99" s="189">
        <f>R100</f>
        <v>0</v>
      </c>
      <c r="S99" s="188"/>
      <c r="T99" s="190">
        <f>T100</f>
        <v>0</v>
      </c>
      <c r="AR99" s="191" t="s">
        <v>83</v>
      </c>
      <c r="AT99" s="192" t="s">
        <v>75</v>
      </c>
      <c r="AU99" s="192" t="s">
        <v>22</v>
      </c>
      <c r="AY99" s="191" t="s">
        <v>236</v>
      </c>
      <c r="BK99" s="193">
        <f>BK100</f>
        <v>0</v>
      </c>
    </row>
    <row r="100" spans="1:65" s="2" customFormat="1" ht="14.4" customHeight="1">
      <c r="A100" s="36"/>
      <c r="B100" s="37"/>
      <c r="C100" s="196" t="s">
        <v>254</v>
      </c>
      <c r="D100" s="196" t="s">
        <v>238</v>
      </c>
      <c r="E100" s="197" t="s">
        <v>2497</v>
      </c>
      <c r="F100" s="198" t="s">
        <v>2499</v>
      </c>
      <c r="G100" s="199" t="s">
        <v>640</v>
      </c>
      <c r="H100" s="200">
        <v>1</v>
      </c>
      <c r="I100" s="201"/>
      <c r="J100" s="202">
        <f>ROUND(I100*H100,2)</f>
        <v>0</v>
      </c>
      <c r="K100" s="198" t="s">
        <v>20</v>
      </c>
      <c r="L100" s="41"/>
      <c r="M100" s="203" t="s">
        <v>20</v>
      </c>
      <c r="N100" s="204" t="s">
        <v>47</v>
      </c>
      <c r="O100" s="66"/>
      <c r="P100" s="205">
        <f>O100*H100</f>
        <v>0</v>
      </c>
      <c r="Q100" s="205">
        <v>0</v>
      </c>
      <c r="R100" s="205">
        <f>Q100*H100</f>
        <v>0</v>
      </c>
      <c r="S100" s="205">
        <v>0</v>
      </c>
      <c r="T100" s="206">
        <f>S100*H100</f>
        <v>0</v>
      </c>
      <c r="U100" s="36"/>
      <c r="V100" s="36"/>
      <c r="W100" s="36"/>
      <c r="X100" s="36"/>
      <c r="Y100" s="36"/>
      <c r="Z100" s="36"/>
      <c r="AA100" s="36"/>
      <c r="AB100" s="36"/>
      <c r="AC100" s="36"/>
      <c r="AD100" s="36"/>
      <c r="AE100" s="36"/>
      <c r="AR100" s="207" t="s">
        <v>336</v>
      </c>
      <c r="AT100" s="207" t="s">
        <v>238</v>
      </c>
      <c r="AU100" s="207" t="s">
        <v>83</v>
      </c>
      <c r="AY100" s="19" t="s">
        <v>236</v>
      </c>
      <c r="BE100" s="208">
        <f>IF(N100="základní",J100,0)</f>
        <v>0</v>
      </c>
      <c r="BF100" s="208">
        <f>IF(N100="snížená",J100,0)</f>
        <v>0</v>
      </c>
      <c r="BG100" s="208">
        <f>IF(N100="zákl. přenesená",J100,0)</f>
        <v>0</v>
      </c>
      <c r="BH100" s="208">
        <f>IF(N100="sníž. přenesená",J100,0)</f>
        <v>0</v>
      </c>
      <c r="BI100" s="208">
        <f>IF(N100="nulová",J100,0)</f>
        <v>0</v>
      </c>
      <c r="BJ100" s="19" t="s">
        <v>22</v>
      </c>
      <c r="BK100" s="208">
        <f>ROUND(I100*H100,2)</f>
        <v>0</v>
      </c>
      <c r="BL100" s="19" t="s">
        <v>336</v>
      </c>
      <c r="BM100" s="207" t="s">
        <v>2500</v>
      </c>
    </row>
    <row r="101" spans="1:65" s="12" customFormat="1" ht="22.8" customHeight="1">
      <c r="B101" s="180"/>
      <c r="C101" s="181"/>
      <c r="D101" s="182" t="s">
        <v>75</v>
      </c>
      <c r="E101" s="194" t="s">
        <v>2501</v>
      </c>
      <c r="F101" s="194" t="s">
        <v>2502</v>
      </c>
      <c r="G101" s="181"/>
      <c r="H101" s="181"/>
      <c r="I101" s="184"/>
      <c r="J101" s="195">
        <f>BK101</f>
        <v>0</v>
      </c>
      <c r="K101" s="181"/>
      <c r="L101" s="186"/>
      <c r="M101" s="187"/>
      <c r="N101" s="188"/>
      <c r="O101" s="188"/>
      <c r="P101" s="189">
        <f>P102</f>
        <v>0</v>
      </c>
      <c r="Q101" s="188"/>
      <c r="R101" s="189">
        <f>R102</f>
        <v>0</v>
      </c>
      <c r="S101" s="188"/>
      <c r="T101" s="190">
        <f>T102</f>
        <v>0</v>
      </c>
      <c r="AR101" s="191" t="s">
        <v>83</v>
      </c>
      <c r="AT101" s="192" t="s">
        <v>75</v>
      </c>
      <c r="AU101" s="192" t="s">
        <v>22</v>
      </c>
      <c r="AY101" s="191" t="s">
        <v>236</v>
      </c>
      <c r="BK101" s="193">
        <f>BK102</f>
        <v>0</v>
      </c>
    </row>
    <row r="102" spans="1:65" s="2" customFormat="1" ht="14.4" customHeight="1">
      <c r="A102" s="36"/>
      <c r="B102" s="37"/>
      <c r="C102" s="196" t="s">
        <v>243</v>
      </c>
      <c r="D102" s="196" t="s">
        <v>238</v>
      </c>
      <c r="E102" s="197" t="s">
        <v>2503</v>
      </c>
      <c r="F102" s="198" t="s">
        <v>2504</v>
      </c>
      <c r="G102" s="199" t="s">
        <v>640</v>
      </c>
      <c r="H102" s="200">
        <v>1</v>
      </c>
      <c r="I102" s="201"/>
      <c r="J102" s="202">
        <f>ROUND(I102*H102,2)</f>
        <v>0</v>
      </c>
      <c r="K102" s="198" t="s">
        <v>20</v>
      </c>
      <c r="L102" s="41"/>
      <c r="M102" s="203" t="s">
        <v>20</v>
      </c>
      <c r="N102" s="204" t="s">
        <v>47</v>
      </c>
      <c r="O102" s="66"/>
      <c r="P102" s="205">
        <f>O102*H102</f>
        <v>0</v>
      </c>
      <c r="Q102" s="205">
        <v>0</v>
      </c>
      <c r="R102" s="205">
        <f>Q102*H102</f>
        <v>0</v>
      </c>
      <c r="S102" s="205">
        <v>0</v>
      </c>
      <c r="T102" s="206">
        <f>S102*H102</f>
        <v>0</v>
      </c>
      <c r="U102" s="36"/>
      <c r="V102" s="36"/>
      <c r="W102" s="36"/>
      <c r="X102" s="36"/>
      <c r="Y102" s="36"/>
      <c r="Z102" s="36"/>
      <c r="AA102" s="36"/>
      <c r="AB102" s="36"/>
      <c r="AC102" s="36"/>
      <c r="AD102" s="36"/>
      <c r="AE102" s="36"/>
      <c r="AR102" s="207" t="s">
        <v>336</v>
      </c>
      <c r="AT102" s="207" t="s">
        <v>238</v>
      </c>
      <c r="AU102" s="207" t="s">
        <v>83</v>
      </c>
      <c r="AY102" s="19" t="s">
        <v>236</v>
      </c>
      <c r="BE102" s="208">
        <f>IF(N102="základní",J102,0)</f>
        <v>0</v>
      </c>
      <c r="BF102" s="208">
        <f>IF(N102="snížená",J102,0)</f>
        <v>0</v>
      </c>
      <c r="BG102" s="208">
        <f>IF(N102="zákl. přenesená",J102,0)</f>
        <v>0</v>
      </c>
      <c r="BH102" s="208">
        <f>IF(N102="sníž. přenesená",J102,0)</f>
        <v>0</v>
      </c>
      <c r="BI102" s="208">
        <f>IF(N102="nulová",J102,0)</f>
        <v>0</v>
      </c>
      <c r="BJ102" s="19" t="s">
        <v>22</v>
      </c>
      <c r="BK102" s="208">
        <f>ROUND(I102*H102,2)</f>
        <v>0</v>
      </c>
      <c r="BL102" s="19" t="s">
        <v>336</v>
      </c>
      <c r="BM102" s="207" t="s">
        <v>2505</v>
      </c>
    </row>
    <row r="103" spans="1:65" s="12" customFormat="1" ht="22.8" customHeight="1">
      <c r="B103" s="180"/>
      <c r="C103" s="181"/>
      <c r="D103" s="182" t="s">
        <v>75</v>
      </c>
      <c r="E103" s="194" t="s">
        <v>2506</v>
      </c>
      <c r="F103" s="194" t="s">
        <v>2507</v>
      </c>
      <c r="G103" s="181"/>
      <c r="H103" s="181"/>
      <c r="I103" s="184"/>
      <c r="J103" s="195">
        <f>BK103</f>
        <v>0</v>
      </c>
      <c r="K103" s="181"/>
      <c r="L103" s="186"/>
      <c r="M103" s="187"/>
      <c r="N103" s="188"/>
      <c r="O103" s="188"/>
      <c r="P103" s="189">
        <f>P104</f>
        <v>0</v>
      </c>
      <c r="Q103" s="188"/>
      <c r="R103" s="189">
        <f>R104</f>
        <v>0</v>
      </c>
      <c r="S103" s="188"/>
      <c r="T103" s="190">
        <f>T104</f>
        <v>0</v>
      </c>
      <c r="AR103" s="191" t="s">
        <v>83</v>
      </c>
      <c r="AT103" s="192" t="s">
        <v>75</v>
      </c>
      <c r="AU103" s="192" t="s">
        <v>22</v>
      </c>
      <c r="AY103" s="191" t="s">
        <v>236</v>
      </c>
      <c r="BK103" s="193">
        <f>BK104</f>
        <v>0</v>
      </c>
    </row>
    <row r="104" spans="1:65" s="2" customFormat="1" ht="14.4" customHeight="1">
      <c r="A104" s="36"/>
      <c r="B104" s="37"/>
      <c r="C104" s="196" t="s">
        <v>263</v>
      </c>
      <c r="D104" s="196" t="s">
        <v>238</v>
      </c>
      <c r="E104" s="197" t="s">
        <v>2506</v>
      </c>
      <c r="F104" s="198" t="s">
        <v>2508</v>
      </c>
      <c r="G104" s="199" t="s">
        <v>640</v>
      </c>
      <c r="H104" s="200">
        <v>1</v>
      </c>
      <c r="I104" s="201"/>
      <c r="J104" s="202">
        <f>ROUND(I104*H104,2)</f>
        <v>0</v>
      </c>
      <c r="K104" s="198" t="s">
        <v>20</v>
      </c>
      <c r="L104" s="41"/>
      <c r="M104" s="203" t="s">
        <v>20</v>
      </c>
      <c r="N104" s="204" t="s">
        <v>47</v>
      </c>
      <c r="O104" s="66"/>
      <c r="P104" s="205">
        <f>O104*H104</f>
        <v>0</v>
      </c>
      <c r="Q104" s="205">
        <v>0</v>
      </c>
      <c r="R104" s="205">
        <f>Q104*H104</f>
        <v>0</v>
      </c>
      <c r="S104" s="205">
        <v>0</v>
      </c>
      <c r="T104" s="206">
        <f>S104*H104</f>
        <v>0</v>
      </c>
      <c r="U104" s="36"/>
      <c r="V104" s="36"/>
      <c r="W104" s="36"/>
      <c r="X104" s="36"/>
      <c r="Y104" s="36"/>
      <c r="Z104" s="36"/>
      <c r="AA104" s="36"/>
      <c r="AB104" s="36"/>
      <c r="AC104" s="36"/>
      <c r="AD104" s="36"/>
      <c r="AE104" s="36"/>
      <c r="AR104" s="207" t="s">
        <v>336</v>
      </c>
      <c r="AT104" s="207" t="s">
        <v>238</v>
      </c>
      <c r="AU104" s="207" t="s">
        <v>83</v>
      </c>
      <c r="AY104" s="19" t="s">
        <v>236</v>
      </c>
      <c r="BE104" s="208">
        <f>IF(N104="základní",J104,0)</f>
        <v>0</v>
      </c>
      <c r="BF104" s="208">
        <f>IF(N104="snížená",J104,0)</f>
        <v>0</v>
      </c>
      <c r="BG104" s="208">
        <f>IF(N104="zákl. přenesená",J104,0)</f>
        <v>0</v>
      </c>
      <c r="BH104" s="208">
        <f>IF(N104="sníž. přenesená",J104,0)</f>
        <v>0</v>
      </c>
      <c r="BI104" s="208">
        <f>IF(N104="nulová",J104,0)</f>
        <v>0</v>
      </c>
      <c r="BJ104" s="19" t="s">
        <v>22</v>
      </c>
      <c r="BK104" s="208">
        <f>ROUND(I104*H104,2)</f>
        <v>0</v>
      </c>
      <c r="BL104" s="19" t="s">
        <v>336</v>
      </c>
      <c r="BM104" s="207" t="s">
        <v>2509</v>
      </c>
    </row>
    <row r="105" spans="1:65" s="12" customFormat="1" ht="25.95" customHeight="1">
      <c r="B105" s="180"/>
      <c r="C105" s="181"/>
      <c r="D105" s="182" t="s">
        <v>75</v>
      </c>
      <c r="E105" s="183" t="s">
        <v>482</v>
      </c>
      <c r="F105" s="183" t="s">
        <v>2469</v>
      </c>
      <c r="G105" s="181"/>
      <c r="H105" s="181"/>
      <c r="I105" s="184"/>
      <c r="J105" s="185">
        <f>BK105</f>
        <v>0</v>
      </c>
      <c r="K105" s="181"/>
      <c r="L105" s="186"/>
      <c r="M105" s="187"/>
      <c r="N105" s="188"/>
      <c r="O105" s="188"/>
      <c r="P105" s="189">
        <f>P106</f>
        <v>0</v>
      </c>
      <c r="Q105" s="188"/>
      <c r="R105" s="189">
        <f>R106</f>
        <v>0</v>
      </c>
      <c r="S105" s="188"/>
      <c r="T105" s="190">
        <f>T106</f>
        <v>0</v>
      </c>
      <c r="AR105" s="191" t="s">
        <v>254</v>
      </c>
      <c r="AT105" s="192" t="s">
        <v>75</v>
      </c>
      <c r="AU105" s="192" t="s">
        <v>76</v>
      </c>
      <c r="AY105" s="191" t="s">
        <v>236</v>
      </c>
      <c r="BK105" s="193">
        <f>BK106</f>
        <v>0</v>
      </c>
    </row>
    <row r="106" spans="1:65" s="12" customFormat="1" ht="22.8" customHeight="1">
      <c r="B106" s="180"/>
      <c r="C106" s="181"/>
      <c r="D106" s="182" t="s">
        <v>75</v>
      </c>
      <c r="E106" s="194" t="s">
        <v>2510</v>
      </c>
      <c r="F106" s="194" t="s">
        <v>2511</v>
      </c>
      <c r="G106" s="181"/>
      <c r="H106" s="181"/>
      <c r="I106" s="184"/>
      <c r="J106" s="195">
        <f>BK106</f>
        <v>0</v>
      </c>
      <c r="K106" s="181"/>
      <c r="L106" s="186"/>
      <c r="M106" s="187"/>
      <c r="N106" s="188"/>
      <c r="O106" s="188"/>
      <c r="P106" s="189">
        <f>P107</f>
        <v>0</v>
      </c>
      <c r="Q106" s="188"/>
      <c r="R106" s="189">
        <f>R107</f>
        <v>0</v>
      </c>
      <c r="S106" s="188"/>
      <c r="T106" s="190">
        <f>T107</f>
        <v>0</v>
      </c>
      <c r="AR106" s="191" t="s">
        <v>254</v>
      </c>
      <c r="AT106" s="192" t="s">
        <v>75</v>
      </c>
      <c r="AU106" s="192" t="s">
        <v>22</v>
      </c>
      <c r="AY106" s="191" t="s">
        <v>236</v>
      </c>
      <c r="BK106" s="193">
        <f>BK107</f>
        <v>0</v>
      </c>
    </row>
    <row r="107" spans="1:65" s="2" customFormat="1" ht="14.4" customHeight="1">
      <c r="A107" s="36"/>
      <c r="B107" s="37"/>
      <c r="C107" s="196" t="s">
        <v>270</v>
      </c>
      <c r="D107" s="196" t="s">
        <v>238</v>
      </c>
      <c r="E107" s="197" t="s">
        <v>2512</v>
      </c>
      <c r="F107" s="198" t="s">
        <v>2513</v>
      </c>
      <c r="G107" s="199" t="s">
        <v>640</v>
      </c>
      <c r="H107" s="200">
        <v>1</v>
      </c>
      <c r="I107" s="201"/>
      <c r="J107" s="202">
        <f>ROUND(I107*H107,2)</f>
        <v>0</v>
      </c>
      <c r="K107" s="198" t="s">
        <v>20</v>
      </c>
      <c r="L107" s="41"/>
      <c r="M107" s="266" t="s">
        <v>20</v>
      </c>
      <c r="N107" s="267" t="s">
        <v>47</v>
      </c>
      <c r="O107" s="268"/>
      <c r="P107" s="269">
        <f>O107*H107</f>
        <v>0</v>
      </c>
      <c r="Q107" s="269">
        <v>0</v>
      </c>
      <c r="R107" s="269">
        <f>Q107*H107</f>
        <v>0</v>
      </c>
      <c r="S107" s="269">
        <v>0</v>
      </c>
      <c r="T107" s="270">
        <f>S107*H107</f>
        <v>0</v>
      </c>
      <c r="U107" s="36"/>
      <c r="V107" s="36"/>
      <c r="W107" s="36"/>
      <c r="X107" s="36"/>
      <c r="Y107" s="36"/>
      <c r="Z107" s="36"/>
      <c r="AA107" s="36"/>
      <c r="AB107" s="36"/>
      <c r="AC107" s="36"/>
      <c r="AD107" s="36"/>
      <c r="AE107" s="36"/>
      <c r="AR107" s="207" t="s">
        <v>633</v>
      </c>
      <c r="AT107" s="207" t="s">
        <v>238</v>
      </c>
      <c r="AU107" s="207" t="s">
        <v>83</v>
      </c>
      <c r="AY107" s="19" t="s">
        <v>236</v>
      </c>
      <c r="BE107" s="208">
        <f>IF(N107="základní",J107,0)</f>
        <v>0</v>
      </c>
      <c r="BF107" s="208">
        <f>IF(N107="snížená",J107,0)</f>
        <v>0</v>
      </c>
      <c r="BG107" s="208">
        <f>IF(N107="zákl. přenesená",J107,0)</f>
        <v>0</v>
      </c>
      <c r="BH107" s="208">
        <f>IF(N107="sníž. přenesená",J107,0)</f>
        <v>0</v>
      </c>
      <c r="BI107" s="208">
        <f>IF(N107="nulová",J107,0)</f>
        <v>0</v>
      </c>
      <c r="BJ107" s="19" t="s">
        <v>22</v>
      </c>
      <c r="BK107" s="208">
        <f>ROUND(I107*H107,2)</f>
        <v>0</v>
      </c>
      <c r="BL107" s="19" t="s">
        <v>633</v>
      </c>
      <c r="BM107" s="207" t="s">
        <v>2514</v>
      </c>
    </row>
    <row r="108" spans="1:65" s="2" customFormat="1" ht="6.9" customHeight="1">
      <c r="A108" s="36"/>
      <c r="B108" s="49"/>
      <c r="C108" s="50"/>
      <c r="D108" s="50"/>
      <c r="E108" s="50"/>
      <c r="F108" s="50"/>
      <c r="G108" s="50"/>
      <c r="H108" s="50"/>
      <c r="I108" s="146"/>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jz/dzFIMlJ1vlvM8QGkK85UATHTgT15IXffWrpZxsAnI+MbBk6zJX1mt/CYSchOPu0LQdTPmBHP29zQ315h7rw==" saltValue="f3SO71FMWRGdu2fUsELKPmqGJ3hEY93durj/c7VPs0Aw33eTVKQgoL/Bgp/keVbUnVxleoaFGXx4TusLrXUzbw==" spinCount="100000" sheet="1" objects="1" scenarios="1" formatColumns="0" formatRows="0" autoFilter="0"/>
  <autoFilter ref="C92:K107"/>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04"/>
  <sheetViews>
    <sheetView showGridLines="0" workbookViewId="0"/>
  </sheetViews>
  <sheetFormatPr defaultRowHeight="14.4"/>
  <cols>
    <col min="1" max="1" width="7.140625" style="1" customWidth="1"/>
    <col min="2" max="2" width="1.42578125" style="1" customWidth="1"/>
    <col min="3" max="3" width="3.5703125" style="1" customWidth="1"/>
    <col min="4" max="4" width="3.7109375" style="1" customWidth="1"/>
    <col min="5" max="5" width="14.7109375" style="1" customWidth="1"/>
    <col min="6" max="6" width="86.42578125" style="1" customWidth="1"/>
    <col min="7" max="7" width="6" style="1" customWidth="1"/>
    <col min="8" max="8" width="9.85546875" style="1" customWidth="1"/>
    <col min="9" max="9" width="17.28515625" style="110"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110"/>
      <c r="L2" s="406"/>
      <c r="M2" s="406"/>
      <c r="N2" s="406"/>
      <c r="O2" s="406"/>
      <c r="P2" s="406"/>
      <c r="Q2" s="406"/>
      <c r="R2" s="406"/>
      <c r="S2" s="406"/>
      <c r="T2" s="406"/>
      <c r="U2" s="406"/>
      <c r="V2" s="406"/>
      <c r="AT2" s="19" t="s">
        <v>96</v>
      </c>
    </row>
    <row r="3" spans="1:46" s="1" customFormat="1" ht="6.9" customHeight="1">
      <c r="B3" s="112"/>
      <c r="C3" s="113"/>
      <c r="D3" s="113"/>
      <c r="E3" s="113"/>
      <c r="F3" s="113"/>
      <c r="G3" s="113"/>
      <c r="H3" s="113"/>
      <c r="I3" s="114"/>
      <c r="J3" s="113"/>
      <c r="K3" s="113"/>
      <c r="L3" s="22"/>
      <c r="AT3" s="19" t="s">
        <v>83</v>
      </c>
    </row>
    <row r="4" spans="1:46" s="1" customFormat="1" ht="24.9" customHeight="1">
      <c r="B4" s="22"/>
      <c r="D4" s="115" t="s">
        <v>103</v>
      </c>
      <c r="I4" s="110"/>
      <c r="L4" s="22"/>
      <c r="M4" s="116" t="s">
        <v>10</v>
      </c>
      <c r="AT4" s="19" t="s">
        <v>4</v>
      </c>
    </row>
    <row r="5" spans="1:46" s="1" customFormat="1" ht="6.9" customHeight="1">
      <c r="B5" s="22"/>
      <c r="I5" s="110"/>
      <c r="L5" s="22"/>
    </row>
    <row r="6" spans="1:46" s="1" customFormat="1" ht="12" customHeight="1">
      <c r="B6" s="22"/>
      <c r="D6" s="117" t="s">
        <v>16</v>
      </c>
      <c r="I6" s="110"/>
      <c r="L6" s="22"/>
    </row>
    <row r="7" spans="1:46" s="1" customFormat="1" ht="24" customHeight="1">
      <c r="B7" s="22"/>
      <c r="E7" s="407" t="str">
        <f>'Rekapitulace stavby'!K6</f>
        <v>Rekonstrukce budovy ZZ - části C,D,E pro potřeby projektu simulačního centra - Cvičné nemocnice</v>
      </c>
      <c r="F7" s="408"/>
      <c r="G7" s="408"/>
      <c r="H7" s="408"/>
      <c r="I7" s="110"/>
      <c r="L7" s="22"/>
    </row>
    <row r="8" spans="1:46" s="1" customFormat="1" ht="12" customHeight="1">
      <c r="B8" s="22"/>
      <c r="D8" s="117" t="s">
        <v>116</v>
      </c>
      <c r="I8" s="110"/>
      <c r="L8" s="22"/>
    </row>
    <row r="9" spans="1:46" s="2" customFormat="1" ht="14.4" customHeight="1">
      <c r="A9" s="36"/>
      <c r="B9" s="41"/>
      <c r="C9" s="36"/>
      <c r="D9" s="36"/>
      <c r="E9" s="407" t="s">
        <v>2515</v>
      </c>
      <c r="F9" s="409"/>
      <c r="G9" s="409"/>
      <c r="H9" s="409"/>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124</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4.4" customHeight="1">
      <c r="A11" s="36"/>
      <c r="B11" s="41"/>
      <c r="C11" s="36"/>
      <c r="D11" s="36"/>
      <c r="E11" s="410" t="s">
        <v>2516</v>
      </c>
      <c r="F11" s="409"/>
      <c r="G11" s="409"/>
      <c r="H11" s="409"/>
      <c r="I11" s="118"/>
      <c r="J11" s="36"/>
      <c r="K11" s="36"/>
      <c r="L11" s="119"/>
      <c r="S11" s="36"/>
      <c r="T11" s="36"/>
      <c r="U11" s="36"/>
      <c r="V11" s="36"/>
      <c r="W11" s="36"/>
      <c r="X11" s="36"/>
      <c r="Y11" s="36"/>
      <c r="Z11" s="36"/>
      <c r="AA11" s="36"/>
      <c r="AB11" s="36"/>
      <c r="AC11" s="36"/>
      <c r="AD11" s="36"/>
      <c r="AE11" s="36"/>
    </row>
    <row r="12" spans="1:46" s="2" customFormat="1" ht="10.199999999999999">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19</v>
      </c>
      <c r="E13" s="36"/>
      <c r="F13" s="105" t="s">
        <v>20</v>
      </c>
      <c r="G13" s="36"/>
      <c r="H13" s="36"/>
      <c r="I13" s="120" t="s">
        <v>21</v>
      </c>
      <c r="J13" s="105" t="s">
        <v>20</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23</v>
      </c>
      <c r="E14" s="36"/>
      <c r="F14" s="105" t="s">
        <v>24</v>
      </c>
      <c r="G14" s="36"/>
      <c r="H14" s="36"/>
      <c r="I14" s="120" t="s">
        <v>25</v>
      </c>
      <c r="J14" s="121" t="str">
        <f>'Rekapitulace stavby'!AN8</f>
        <v>15. 4. 2020</v>
      </c>
      <c r="K14" s="36"/>
      <c r="L14" s="119"/>
      <c r="S14" s="36"/>
      <c r="T14" s="36"/>
      <c r="U14" s="36"/>
      <c r="V14" s="36"/>
      <c r="W14" s="36"/>
      <c r="X14" s="36"/>
      <c r="Y14" s="36"/>
      <c r="Z14" s="36"/>
      <c r="AA14" s="36"/>
      <c r="AB14" s="36"/>
      <c r="AC14" s="36"/>
      <c r="AD14" s="36"/>
      <c r="AE14" s="36"/>
    </row>
    <row r="15" spans="1:46" s="2" customFormat="1" ht="10.8"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29</v>
      </c>
      <c r="E16" s="36"/>
      <c r="F16" s="36"/>
      <c r="G16" s="36"/>
      <c r="H16" s="36"/>
      <c r="I16" s="120" t="s">
        <v>30</v>
      </c>
      <c r="J16" s="105" t="s">
        <v>20</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31</v>
      </c>
      <c r="F17" s="36"/>
      <c r="G17" s="36"/>
      <c r="H17" s="36"/>
      <c r="I17" s="120" t="s">
        <v>32</v>
      </c>
      <c r="J17" s="105" t="s">
        <v>20</v>
      </c>
      <c r="K17" s="36"/>
      <c r="L17" s="119"/>
      <c r="S17" s="36"/>
      <c r="T17" s="36"/>
      <c r="U17" s="36"/>
      <c r="V17" s="36"/>
      <c r="W17" s="36"/>
      <c r="X17" s="36"/>
      <c r="Y17" s="36"/>
      <c r="Z17" s="36"/>
      <c r="AA17" s="36"/>
      <c r="AB17" s="36"/>
      <c r="AC17" s="36"/>
      <c r="AD17" s="36"/>
      <c r="AE17" s="36"/>
    </row>
    <row r="18" spans="1:31" s="2" customFormat="1" ht="6.9"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33</v>
      </c>
      <c r="E19" s="36"/>
      <c r="F19" s="36"/>
      <c r="G19" s="36"/>
      <c r="H19" s="36"/>
      <c r="I19" s="120" t="s">
        <v>30</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1" t="str">
        <f>'Rekapitulace stavby'!E14</f>
        <v>Vyplň údaj</v>
      </c>
      <c r="F20" s="412"/>
      <c r="G20" s="412"/>
      <c r="H20" s="412"/>
      <c r="I20" s="120" t="s">
        <v>32</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35</v>
      </c>
      <c r="E22" s="36"/>
      <c r="F22" s="36"/>
      <c r="G22" s="36"/>
      <c r="H22" s="36"/>
      <c r="I22" s="120" t="s">
        <v>30</v>
      </c>
      <c r="J22" s="105" t="s">
        <v>20</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36</v>
      </c>
      <c r="F23" s="36"/>
      <c r="G23" s="36"/>
      <c r="H23" s="36"/>
      <c r="I23" s="120" t="s">
        <v>32</v>
      </c>
      <c r="J23" s="105" t="s">
        <v>20</v>
      </c>
      <c r="K23" s="36"/>
      <c r="L23" s="119"/>
      <c r="S23" s="36"/>
      <c r="T23" s="36"/>
      <c r="U23" s="36"/>
      <c r="V23" s="36"/>
      <c r="W23" s="36"/>
      <c r="X23" s="36"/>
      <c r="Y23" s="36"/>
      <c r="Z23" s="36"/>
      <c r="AA23" s="36"/>
      <c r="AB23" s="36"/>
      <c r="AC23" s="36"/>
      <c r="AD23" s="36"/>
      <c r="AE23" s="36"/>
    </row>
    <row r="24" spans="1:31" s="2" customFormat="1" ht="6.9"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38</v>
      </c>
      <c r="E25" s="36"/>
      <c r="F25" s="36"/>
      <c r="G25" s="36"/>
      <c r="H25" s="36"/>
      <c r="I25" s="120" t="s">
        <v>30</v>
      </c>
      <c r="J25" s="105" t="s">
        <v>20</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39</v>
      </c>
      <c r="F26" s="36"/>
      <c r="G26" s="36"/>
      <c r="H26" s="36"/>
      <c r="I26" s="120" t="s">
        <v>32</v>
      </c>
      <c r="J26" s="105" t="s">
        <v>20</v>
      </c>
      <c r="K26" s="36"/>
      <c r="L26" s="119"/>
      <c r="S26" s="36"/>
      <c r="T26" s="36"/>
      <c r="U26" s="36"/>
      <c r="V26" s="36"/>
      <c r="W26" s="36"/>
      <c r="X26" s="36"/>
      <c r="Y26" s="36"/>
      <c r="Z26" s="36"/>
      <c r="AA26" s="36"/>
      <c r="AB26" s="36"/>
      <c r="AC26" s="36"/>
      <c r="AD26" s="36"/>
      <c r="AE26" s="36"/>
    </row>
    <row r="27" spans="1:31" s="2" customFormat="1" ht="6.9"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40</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4.4" customHeight="1">
      <c r="A29" s="122"/>
      <c r="B29" s="123"/>
      <c r="C29" s="122"/>
      <c r="D29" s="122"/>
      <c r="E29" s="413" t="s">
        <v>20</v>
      </c>
      <c r="F29" s="413"/>
      <c r="G29" s="413"/>
      <c r="H29" s="413"/>
      <c r="I29" s="124"/>
      <c r="J29" s="122"/>
      <c r="K29" s="122"/>
      <c r="L29" s="125"/>
      <c r="S29" s="122"/>
      <c r="T29" s="122"/>
      <c r="U29" s="122"/>
      <c r="V29" s="122"/>
      <c r="W29" s="122"/>
      <c r="X29" s="122"/>
      <c r="Y29" s="122"/>
      <c r="Z29" s="122"/>
      <c r="AA29" s="122"/>
      <c r="AB29" s="122"/>
      <c r="AC29" s="122"/>
      <c r="AD29" s="122"/>
      <c r="AE29" s="122"/>
    </row>
    <row r="30" spans="1:31" s="2" customFormat="1" ht="6.9"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c r="A31" s="36"/>
      <c r="B31" s="41"/>
      <c r="C31" s="36"/>
      <c r="D31" s="127"/>
      <c r="E31" s="127"/>
      <c r="F31" s="127"/>
      <c r="G31" s="127"/>
      <c r="H31" s="127"/>
      <c r="I31" s="128"/>
      <c r="J31" s="127"/>
      <c r="K31" s="127"/>
      <c r="L31" s="119"/>
      <c r="S31" s="36"/>
      <c r="T31" s="36"/>
      <c r="U31" s="36"/>
      <c r="V31" s="36"/>
      <c r="W31" s="36"/>
      <c r="X31" s="36"/>
      <c r="Y31" s="36"/>
      <c r="Z31" s="36"/>
      <c r="AA31" s="36"/>
      <c r="AB31" s="36"/>
      <c r="AC31" s="36"/>
      <c r="AD31" s="36"/>
      <c r="AE31" s="36"/>
    </row>
    <row r="32" spans="1:31" s="2" customFormat="1" ht="25.35" customHeight="1">
      <c r="A32" s="36"/>
      <c r="B32" s="41"/>
      <c r="C32" s="36"/>
      <c r="D32" s="129" t="s">
        <v>42</v>
      </c>
      <c r="E32" s="36"/>
      <c r="F32" s="36"/>
      <c r="G32" s="36"/>
      <c r="H32" s="36"/>
      <c r="I32" s="118"/>
      <c r="J32" s="130">
        <f>ROUND(J91, 2)</f>
        <v>0</v>
      </c>
      <c r="K32" s="36"/>
      <c r="L32" s="119"/>
      <c r="S32" s="36"/>
      <c r="T32" s="36"/>
      <c r="U32" s="36"/>
      <c r="V32" s="36"/>
      <c r="W32" s="36"/>
      <c r="X32" s="36"/>
      <c r="Y32" s="36"/>
      <c r="Z32" s="36"/>
      <c r="AA32" s="36"/>
      <c r="AB32" s="36"/>
      <c r="AC32" s="36"/>
      <c r="AD32" s="36"/>
      <c r="AE32" s="36"/>
    </row>
    <row r="33" spans="1:31" s="2" customFormat="1" ht="6.9" customHeight="1">
      <c r="A33" s="36"/>
      <c r="B33" s="41"/>
      <c r="C33" s="36"/>
      <c r="D33" s="127"/>
      <c r="E33" s="127"/>
      <c r="F33" s="127"/>
      <c r="G33" s="127"/>
      <c r="H33" s="127"/>
      <c r="I33" s="128"/>
      <c r="J33" s="127"/>
      <c r="K33" s="127"/>
      <c r="L33" s="119"/>
      <c r="S33" s="36"/>
      <c r="T33" s="36"/>
      <c r="U33" s="36"/>
      <c r="V33" s="36"/>
      <c r="W33" s="36"/>
      <c r="X33" s="36"/>
      <c r="Y33" s="36"/>
      <c r="Z33" s="36"/>
      <c r="AA33" s="36"/>
      <c r="AB33" s="36"/>
      <c r="AC33" s="36"/>
      <c r="AD33" s="36"/>
      <c r="AE33" s="36"/>
    </row>
    <row r="34" spans="1:31" s="2" customFormat="1" ht="14.4" customHeight="1">
      <c r="A34" s="36"/>
      <c r="B34" s="41"/>
      <c r="C34" s="36"/>
      <c r="D34" s="36"/>
      <c r="E34" s="36"/>
      <c r="F34" s="131" t="s">
        <v>44</v>
      </c>
      <c r="G34" s="36"/>
      <c r="H34" s="36"/>
      <c r="I34" s="132" t="s">
        <v>43</v>
      </c>
      <c r="J34" s="131" t="s">
        <v>45</v>
      </c>
      <c r="K34" s="36"/>
      <c r="L34" s="119"/>
      <c r="S34" s="36"/>
      <c r="T34" s="36"/>
      <c r="U34" s="36"/>
      <c r="V34" s="36"/>
      <c r="W34" s="36"/>
      <c r="X34" s="36"/>
      <c r="Y34" s="36"/>
      <c r="Z34" s="36"/>
      <c r="AA34" s="36"/>
      <c r="AB34" s="36"/>
      <c r="AC34" s="36"/>
      <c r="AD34" s="36"/>
      <c r="AE34" s="36"/>
    </row>
    <row r="35" spans="1:31" s="2" customFormat="1" ht="14.4" customHeight="1">
      <c r="A35" s="36"/>
      <c r="B35" s="41"/>
      <c r="C35" s="36"/>
      <c r="D35" s="133" t="s">
        <v>46</v>
      </c>
      <c r="E35" s="117" t="s">
        <v>47</v>
      </c>
      <c r="F35" s="134">
        <f>ROUND((SUM(BE91:BE103)),  2)</f>
        <v>0</v>
      </c>
      <c r="G35" s="36"/>
      <c r="H35" s="36"/>
      <c r="I35" s="135">
        <v>0.21</v>
      </c>
      <c r="J35" s="134">
        <f>ROUND(((SUM(BE91:BE103))*I35),  2)</f>
        <v>0</v>
      </c>
      <c r="K35" s="36"/>
      <c r="L35" s="119"/>
      <c r="S35" s="36"/>
      <c r="T35" s="36"/>
      <c r="U35" s="36"/>
      <c r="V35" s="36"/>
      <c r="W35" s="36"/>
      <c r="X35" s="36"/>
      <c r="Y35" s="36"/>
      <c r="Z35" s="36"/>
      <c r="AA35" s="36"/>
      <c r="AB35" s="36"/>
      <c r="AC35" s="36"/>
      <c r="AD35" s="36"/>
      <c r="AE35" s="36"/>
    </row>
    <row r="36" spans="1:31" s="2" customFormat="1" ht="14.4" customHeight="1">
      <c r="A36" s="36"/>
      <c r="B36" s="41"/>
      <c r="C36" s="36"/>
      <c r="D36" s="36"/>
      <c r="E36" s="117" t="s">
        <v>48</v>
      </c>
      <c r="F36" s="134">
        <f>ROUND((SUM(BF91:BF103)),  2)</f>
        <v>0</v>
      </c>
      <c r="G36" s="36"/>
      <c r="H36" s="36"/>
      <c r="I36" s="135">
        <v>0.15</v>
      </c>
      <c r="J36" s="134">
        <f>ROUND(((SUM(BF91:BF103))*I36),  2)</f>
        <v>0</v>
      </c>
      <c r="K36" s="36"/>
      <c r="L36" s="119"/>
      <c r="S36" s="36"/>
      <c r="T36" s="36"/>
      <c r="U36" s="36"/>
      <c r="V36" s="36"/>
      <c r="W36" s="36"/>
      <c r="X36" s="36"/>
      <c r="Y36" s="36"/>
      <c r="Z36" s="36"/>
      <c r="AA36" s="36"/>
      <c r="AB36" s="36"/>
      <c r="AC36" s="36"/>
      <c r="AD36" s="36"/>
      <c r="AE36" s="36"/>
    </row>
    <row r="37" spans="1:31" s="2" customFormat="1" ht="14.4" hidden="1" customHeight="1">
      <c r="A37" s="36"/>
      <c r="B37" s="41"/>
      <c r="C37" s="36"/>
      <c r="D37" s="36"/>
      <c r="E37" s="117" t="s">
        <v>49</v>
      </c>
      <c r="F37" s="134">
        <f>ROUND((SUM(BG91:BG103)),  2)</f>
        <v>0</v>
      </c>
      <c r="G37" s="36"/>
      <c r="H37" s="36"/>
      <c r="I37" s="135">
        <v>0.21</v>
      </c>
      <c r="J37" s="134">
        <f>0</f>
        <v>0</v>
      </c>
      <c r="K37" s="36"/>
      <c r="L37" s="119"/>
      <c r="S37" s="36"/>
      <c r="T37" s="36"/>
      <c r="U37" s="36"/>
      <c r="V37" s="36"/>
      <c r="W37" s="36"/>
      <c r="X37" s="36"/>
      <c r="Y37" s="36"/>
      <c r="Z37" s="36"/>
      <c r="AA37" s="36"/>
      <c r="AB37" s="36"/>
      <c r="AC37" s="36"/>
      <c r="AD37" s="36"/>
      <c r="AE37" s="36"/>
    </row>
    <row r="38" spans="1:31" s="2" customFormat="1" ht="14.4" hidden="1" customHeight="1">
      <c r="A38" s="36"/>
      <c r="B38" s="41"/>
      <c r="C38" s="36"/>
      <c r="D38" s="36"/>
      <c r="E38" s="117" t="s">
        <v>50</v>
      </c>
      <c r="F38" s="134">
        <f>ROUND((SUM(BH91:BH103)),  2)</f>
        <v>0</v>
      </c>
      <c r="G38" s="36"/>
      <c r="H38" s="36"/>
      <c r="I38" s="135">
        <v>0.15</v>
      </c>
      <c r="J38" s="134">
        <f>0</f>
        <v>0</v>
      </c>
      <c r="K38" s="36"/>
      <c r="L38" s="119"/>
      <c r="S38" s="36"/>
      <c r="T38" s="36"/>
      <c r="U38" s="36"/>
      <c r="V38" s="36"/>
      <c r="W38" s="36"/>
      <c r="X38" s="36"/>
      <c r="Y38" s="36"/>
      <c r="Z38" s="36"/>
      <c r="AA38" s="36"/>
      <c r="AB38" s="36"/>
      <c r="AC38" s="36"/>
      <c r="AD38" s="36"/>
      <c r="AE38" s="36"/>
    </row>
    <row r="39" spans="1:31" s="2" customFormat="1" ht="14.4" hidden="1" customHeight="1">
      <c r="A39" s="36"/>
      <c r="B39" s="41"/>
      <c r="C39" s="36"/>
      <c r="D39" s="36"/>
      <c r="E39" s="117" t="s">
        <v>51</v>
      </c>
      <c r="F39" s="134">
        <f>ROUND((SUM(BI91:BI103)),  2)</f>
        <v>0</v>
      </c>
      <c r="G39" s="36"/>
      <c r="H39" s="36"/>
      <c r="I39" s="135">
        <v>0</v>
      </c>
      <c r="J39" s="134">
        <f>0</f>
        <v>0</v>
      </c>
      <c r="K39" s="36"/>
      <c r="L39" s="119"/>
      <c r="S39" s="36"/>
      <c r="T39" s="36"/>
      <c r="U39" s="36"/>
      <c r="V39" s="36"/>
      <c r="W39" s="36"/>
      <c r="X39" s="36"/>
      <c r="Y39" s="36"/>
      <c r="Z39" s="36"/>
      <c r="AA39" s="36"/>
      <c r="AB39" s="36"/>
      <c r="AC39" s="36"/>
      <c r="AD39" s="36"/>
      <c r="AE39" s="36"/>
    </row>
    <row r="40" spans="1:31" s="2" customFormat="1" ht="6.9"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6"/>
      <c r="D41" s="137" t="s">
        <v>52</v>
      </c>
      <c r="E41" s="138"/>
      <c r="F41" s="138"/>
      <c r="G41" s="139" t="s">
        <v>53</v>
      </c>
      <c r="H41" s="140" t="s">
        <v>54</v>
      </c>
      <c r="I41" s="141"/>
      <c r="J41" s="142">
        <f>SUM(J32:J39)</f>
        <v>0</v>
      </c>
      <c r="K41" s="143"/>
      <c r="L41" s="119"/>
      <c r="S41" s="36"/>
      <c r="T41" s="36"/>
      <c r="U41" s="36"/>
      <c r="V41" s="36"/>
      <c r="W41" s="36"/>
      <c r="X41" s="36"/>
      <c r="Y41" s="36"/>
      <c r="Z41" s="36"/>
      <c r="AA41" s="36"/>
      <c r="AB41" s="36"/>
      <c r="AC41" s="36"/>
      <c r="AD41" s="36"/>
      <c r="AE41" s="36"/>
    </row>
    <row r="42" spans="1:31" s="2" customFormat="1" ht="14.4" customHeight="1">
      <c r="A42" s="36"/>
      <c r="B42" s="144"/>
      <c r="C42" s="145"/>
      <c r="D42" s="145"/>
      <c r="E42" s="145"/>
      <c r="F42" s="145"/>
      <c r="G42" s="145"/>
      <c r="H42" s="145"/>
      <c r="I42" s="146"/>
      <c r="J42" s="145"/>
      <c r="K42" s="145"/>
      <c r="L42" s="119"/>
      <c r="S42" s="36"/>
      <c r="T42" s="36"/>
      <c r="U42" s="36"/>
      <c r="V42" s="36"/>
      <c r="W42" s="36"/>
      <c r="X42" s="36"/>
      <c r="Y42" s="36"/>
      <c r="Z42" s="36"/>
      <c r="AA42" s="36"/>
      <c r="AB42" s="36"/>
      <c r="AC42" s="36"/>
      <c r="AD42" s="36"/>
      <c r="AE42" s="36"/>
    </row>
    <row r="46" spans="1:31" s="2" customFormat="1" ht="6.9" customHeight="1">
      <c r="A46" s="36"/>
      <c r="B46" s="147"/>
      <c r="C46" s="148"/>
      <c r="D46" s="148"/>
      <c r="E46" s="148"/>
      <c r="F46" s="148"/>
      <c r="G46" s="148"/>
      <c r="H46" s="148"/>
      <c r="I46" s="149"/>
      <c r="J46" s="148"/>
      <c r="K46" s="148"/>
      <c r="L46" s="119"/>
      <c r="S46" s="36"/>
      <c r="T46" s="36"/>
      <c r="U46" s="36"/>
      <c r="V46" s="36"/>
      <c r="W46" s="36"/>
      <c r="X46" s="36"/>
      <c r="Y46" s="36"/>
      <c r="Z46" s="36"/>
      <c r="AA46" s="36"/>
      <c r="AB46" s="36"/>
      <c r="AC46" s="36"/>
      <c r="AD46" s="36"/>
      <c r="AE46" s="36"/>
    </row>
    <row r="47" spans="1:31" s="2" customFormat="1" ht="24.9" customHeight="1">
      <c r="A47" s="36"/>
      <c r="B47" s="37"/>
      <c r="C47" s="25" t="s">
        <v>188</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24" customHeight="1">
      <c r="A50" s="36"/>
      <c r="B50" s="37"/>
      <c r="C50" s="38"/>
      <c r="D50" s="38"/>
      <c r="E50" s="414" t="str">
        <f>E7</f>
        <v>Rekonstrukce budovy ZZ - části C,D,E pro potřeby projektu simulačního centra - Cvičné nemocnice</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c r="B51" s="23"/>
      <c r="C51" s="31" t="s">
        <v>116</v>
      </c>
      <c r="D51" s="24"/>
      <c r="E51" s="24"/>
      <c r="F51" s="24"/>
      <c r="G51" s="24"/>
      <c r="H51" s="24"/>
      <c r="I51" s="110"/>
      <c r="J51" s="24"/>
      <c r="K51" s="24"/>
      <c r="L51" s="22"/>
    </row>
    <row r="52" spans="1:47" s="2" customFormat="1" ht="14.4" customHeight="1">
      <c r="A52" s="36"/>
      <c r="B52" s="37"/>
      <c r="C52" s="38"/>
      <c r="D52" s="38"/>
      <c r="E52" s="414" t="s">
        <v>2515</v>
      </c>
      <c r="F52" s="416"/>
      <c r="G52" s="416"/>
      <c r="H52" s="416"/>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124</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4.4" customHeight="1">
      <c r="A54" s="36"/>
      <c r="B54" s="37"/>
      <c r="C54" s="38"/>
      <c r="D54" s="38"/>
      <c r="E54" s="363" t="str">
        <f>E11</f>
        <v xml:space="preserve">VON - Soupis prací - Vedlejší a ostatní náklady </v>
      </c>
      <c r="F54" s="416"/>
      <c r="G54" s="416"/>
      <c r="H54" s="416"/>
      <c r="I54" s="118"/>
      <c r="J54" s="38"/>
      <c r="K54" s="38"/>
      <c r="L54" s="119"/>
      <c r="S54" s="36"/>
      <c r="T54" s="36"/>
      <c r="U54" s="36"/>
      <c r="V54" s="36"/>
      <c r="W54" s="36"/>
      <c r="X54" s="36"/>
      <c r="Y54" s="36"/>
      <c r="Z54" s="36"/>
      <c r="AA54" s="36"/>
      <c r="AB54" s="36"/>
      <c r="AC54" s="36"/>
      <c r="AD54" s="36"/>
      <c r="AE54" s="36"/>
    </row>
    <row r="55" spans="1:47" s="2" customFormat="1" ht="6.9"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23</v>
      </c>
      <c r="D56" s="38"/>
      <c r="E56" s="38"/>
      <c r="F56" s="29" t="str">
        <f>F14</f>
        <v xml:space="preserve"> </v>
      </c>
      <c r="G56" s="38"/>
      <c r="H56" s="38"/>
      <c r="I56" s="120" t="s">
        <v>25</v>
      </c>
      <c r="J56" s="61" t="str">
        <f>IF(J14="","",J14)</f>
        <v>15. 4. 2020</v>
      </c>
      <c r="K56" s="38"/>
      <c r="L56" s="119"/>
      <c r="S56" s="36"/>
      <c r="T56" s="36"/>
      <c r="U56" s="36"/>
      <c r="V56" s="36"/>
      <c r="W56" s="36"/>
      <c r="X56" s="36"/>
      <c r="Y56" s="36"/>
      <c r="Z56" s="36"/>
      <c r="AA56" s="36"/>
      <c r="AB56" s="36"/>
      <c r="AC56" s="36"/>
      <c r="AD56" s="36"/>
      <c r="AE56" s="36"/>
    </row>
    <row r="57" spans="1:47" s="2" customFormat="1" ht="6.9"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799999999999997" customHeight="1">
      <c r="A58" s="36"/>
      <c r="B58" s="37"/>
      <c r="C58" s="31" t="s">
        <v>29</v>
      </c>
      <c r="D58" s="38"/>
      <c r="E58" s="38"/>
      <c r="F58" s="29" t="str">
        <f>E17</f>
        <v xml:space="preserve">Ostravská univerzita v Ostravě </v>
      </c>
      <c r="G58" s="38"/>
      <c r="H58" s="38"/>
      <c r="I58" s="120" t="s">
        <v>35</v>
      </c>
      <c r="J58" s="34" t="str">
        <f>E23</f>
        <v>Architektonická kancelář Arkos s.r.o.</v>
      </c>
      <c r="K58" s="38"/>
      <c r="L58" s="119"/>
      <c r="S58" s="36"/>
      <c r="T58" s="36"/>
      <c r="U58" s="36"/>
      <c r="V58" s="36"/>
      <c r="W58" s="36"/>
      <c r="X58" s="36"/>
      <c r="Y58" s="36"/>
      <c r="Z58" s="36"/>
      <c r="AA58" s="36"/>
      <c r="AB58" s="36"/>
      <c r="AC58" s="36"/>
      <c r="AD58" s="36"/>
      <c r="AE58" s="36"/>
    </row>
    <row r="59" spans="1:47" s="2" customFormat="1" ht="15.6" customHeight="1">
      <c r="A59" s="36"/>
      <c r="B59" s="37"/>
      <c r="C59" s="31" t="s">
        <v>33</v>
      </c>
      <c r="D59" s="38"/>
      <c r="E59" s="38"/>
      <c r="F59" s="29" t="str">
        <f>IF(E20="","",E20)</f>
        <v>Vyplň údaj</v>
      </c>
      <c r="G59" s="38"/>
      <c r="H59" s="38"/>
      <c r="I59" s="120" t="s">
        <v>38</v>
      </c>
      <c r="J59" s="34" t="str">
        <f>E26</f>
        <v>Kolková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50" t="s">
        <v>189</v>
      </c>
      <c r="D61" s="151"/>
      <c r="E61" s="151"/>
      <c r="F61" s="151"/>
      <c r="G61" s="151"/>
      <c r="H61" s="151"/>
      <c r="I61" s="152"/>
      <c r="J61" s="153" t="s">
        <v>190</v>
      </c>
      <c r="K61" s="151"/>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8" customHeight="1">
      <c r="A63" s="36"/>
      <c r="B63" s="37"/>
      <c r="C63" s="154" t="s">
        <v>74</v>
      </c>
      <c r="D63" s="38"/>
      <c r="E63" s="38"/>
      <c r="F63" s="38"/>
      <c r="G63" s="38"/>
      <c r="H63" s="38"/>
      <c r="I63" s="118"/>
      <c r="J63" s="79">
        <f>J91</f>
        <v>0</v>
      </c>
      <c r="K63" s="38"/>
      <c r="L63" s="119"/>
      <c r="S63" s="36"/>
      <c r="T63" s="36"/>
      <c r="U63" s="36"/>
      <c r="V63" s="36"/>
      <c r="W63" s="36"/>
      <c r="X63" s="36"/>
      <c r="Y63" s="36"/>
      <c r="Z63" s="36"/>
      <c r="AA63" s="36"/>
      <c r="AB63" s="36"/>
      <c r="AC63" s="36"/>
      <c r="AD63" s="36"/>
      <c r="AE63" s="36"/>
      <c r="AU63" s="19" t="s">
        <v>191</v>
      </c>
    </row>
    <row r="64" spans="1:47" s="9" customFormat="1" ht="24.9" customHeight="1">
      <c r="B64" s="155"/>
      <c r="C64" s="156"/>
      <c r="D64" s="157" t="s">
        <v>2517</v>
      </c>
      <c r="E64" s="158"/>
      <c r="F64" s="158"/>
      <c r="G64" s="158"/>
      <c r="H64" s="158"/>
      <c r="I64" s="159"/>
      <c r="J64" s="160">
        <f>J92</f>
        <v>0</v>
      </c>
      <c r="K64" s="156"/>
      <c r="L64" s="161"/>
    </row>
    <row r="65" spans="1:31" s="10" customFormat="1" ht="19.95" customHeight="1">
      <c r="B65" s="162"/>
      <c r="C65" s="99"/>
      <c r="D65" s="163" t="s">
        <v>2518</v>
      </c>
      <c r="E65" s="164"/>
      <c r="F65" s="164"/>
      <c r="G65" s="164"/>
      <c r="H65" s="164"/>
      <c r="I65" s="165"/>
      <c r="J65" s="166">
        <f>J93</f>
        <v>0</v>
      </c>
      <c r="K65" s="99"/>
      <c r="L65" s="167"/>
    </row>
    <row r="66" spans="1:31" s="10" customFormat="1" ht="19.95" customHeight="1">
      <c r="B66" s="162"/>
      <c r="C66" s="99"/>
      <c r="D66" s="163" t="s">
        <v>2519</v>
      </c>
      <c r="E66" s="164"/>
      <c r="F66" s="164"/>
      <c r="G66" s="164"/>
      <c r="H66" s="164"/>
      <c r="I66" s="165"/>
      <c r="J66" s="166">
        <f>J95</f>
        <v>0</v>
      </c>
      <c r="K66" s="99"/>
      <c r="L66" s="167"/>
    </row>
    <row r="67" spans="1:31" s="10" customFormat="1" ht="19.95" customHeight="1">
      <c r="B67" s="162"/>
      <c r="C67" s="99"/>
      <c r="D67" s="163" t="s">
        <v>2520</v>
      </c>
      <c r="E67" s="164"/>
      <c r="F67" s="164"/>
      <c r="G67" s="164"/>
      <c r="H67" s="164"/>
      <c r="I67" s="165"/>
      <c r="J67" s="166">
        <f>J97</f>
        <v>0</v>
      </c>
      <c r="K67" s="99"/>
      <c r="L67" s="167"/>
    </row>
    <row r="68" spans="1:31" s="10" customFormat="1" ht="19.95" customHeight="1">
      <c r="B68" s="162"/>
      <c r="C68" s="99"/>
      <c r="D68" s="163" t="s">
        <v>2521</v>
      </c>
      <c r="E68" s="164"/>
      <c r="F68" s="164"/>
      <c r="G68" s="164"/>
      <c r="H68" s="164"/>
      <c r="I68" s="165"/>
      <c r="J68" s="166">
        <f>J99</f>
        <v>0</v>
      </c>
      <c r="K68" s="99"/>
      <c r="L68" s="167"/>
    </row>
    <row r="69" spans="1:31" s="10" customFormat="1" ht="19.95" customHeight="1">
      <c r="B69" s="162"/>
      <c r="C69" s="99"/>
      <c r="D69" s="163" t="s">
        <v>2522</v>
      </c>
      <c r="E69" s="164"/>
      <c r="F69" s="164"/>
      <c r="G69" s="164"/>
      <c r="H69" s="164"/>
      <c r="I69" s="165"/>
      <c r="J69" s="166">
        <f>J102</f>
        <v>0</v>
      </c>
      <c r="K69" s="99"/>
      <c r="L69" s="167"/>
    </row>
    <row r="70" spans="1:31" s="2" customFormat="1" ht="21.75" customHeight="1">
      <c r="A70" s="36"/>
      <c r="B70" s="37"/>
      <c r="C70" s="38"/>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 customHeight="1">
      <c r="A71" s="36"/>
      <c r="B71" s="49"/>
      <c r="C71" s="50"/>
      <c r="D71" s="50"/>
      <c r="E71" s="50"/>
      <c r="F71" s="50"/>
      <c r="G71" s="50"/>
      <c r="H71" s="50"/>
      <c r="I71" s="146"/>
      <c r="J71" s="50"/>
      <c r="K71" s="50"/>
      <c r="L71" s="119"/>
      <c r="S71" s="36"/>
      <c r="T71" s="36"/>
      <c r="U71" s="36"/>
      <c r="V71" s="36"/>
      <c r="W71" s="36"/>
      <c r="X71" s="36"/>
      <c r="Y71" s="36"/>
      <c r="Z71" s="36"/>
      <c r="AA71" s="36"/>
      <c r="AB71" s="36"/>
      <c r="AC71" s="36"/>
      <c r="AD71" s="36"/>
      <c r="AE71" s="36"/>
    </row>
    <row r="75" spans="1:31" s="2" customFormat="1" ht="6.9" customHeight="1">
      <c r="A75" s="36"/>
      <c r="B75" s="51"/>
      <c r="C75" s="52"/>
      <c r="D75" s="52"/>
      <c r="E75" s="52"/>
      <c r="F75" s="52"/>
      <c r="G75" s="52"/>
      <c r="H75" s="52"/>
      <c r="I75" s="149"/>
      <c r="J75" s="52"/>
      <c r="K75" s="52"/>
      <c r="L75" s="119"/>
      <c r="S75" s="36"/>
      <c r="T75" s="36"/>
      <c r="U75" s="36"/>
      <c r="V75" s="36"/>
      <c r="W75" s="36"/>
      <c r="X75" s="36"/>
      <c r="Y75" s="36"/>
      <c r="Z75" s="36"/>
      <c r="AA75" s="36"/>
      <c r="AB75" s="36"/>
      <c r="AC75" s="36"/>
      <c r="AD75" s="36"/>
      <c r="AE75" s="36"/>
    </row>
    <row r="76" spans="1:31" s="2" customFormat="1" ht="24.9" customHeight="1">
      <c r="A76" s="36"/>
      <c r="B76" s="37"/>
      <c r="C76" s="25" t="s">
        <v>221</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6.9"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24" customHeight="1">
      <c r="A79" s="36"/>
      <c r="B79" s="37"/>
      <c r="C79" s="38"/>
      <c r="D79" s="38"/>
      <c r="E79" s="414" t="str">
        <f>E7</f>
        <v>Rekonstrukce budovy ZZ - části C,D,E pro potřeby projektu simulačního centra - Cvičné nemocnice</v>
      </c>
      <c r="F79" s="415"/>
      <c r="G79" s="415"/>
      <c r="H79" s="415"/>
      <c r="I79" s="118"/>
      <c r="J79" s="38"/>
      <c r="K79" s="38"/>
      <c r="L79" s="119"/>
      <c r="S79" s="36"/>
      <c r="T79" s="36"/>
      <c r="U79" s="36"/>
      <c r="V79" s="36"/>
      <c r="W79" s="36"/>
      <c r="X79" s="36"/>
      <c r="Y79" s="36"/>
      <c r="Z79" s="36"/>
      <c r="AA79" s="36"/>
      <c r="AB79" s="36"/>
      <c r="AC79" s="36"/>
      <c r="AD79" s="36"/>
      <c r="AE79" s="36"/>
    </row>
    <row r="80" spans="1:31" s="1" customFormat="1" ht="12" customHeight="1">
      <c r="B80" s="23"/>
      <c r="C80" s="31" t="s">
        <v>116</v>
      </c>
      <c r="D80" s="24"/>
      <c r="E80" s="24"/>
      <c r="F80" s="24"/>
      <c r="G80" s="24"/>
      <c r="H80" s="24"/>
      <c r="I80" s="110"/>
      <c r="J80" s="24"/>
      <c r="K80" s="24"/>
      <c r="L80" s="22"/>
    </row>
    <row r="81" spans="1:65" s="2" customFormat="1" ht="14.4" customHeight="1">
      <c r="A81" s="36"/>
      <c r="B81" s="37"/>
      <c r="C81" s="38"/>
      <c r="D81" s="38"/>
      <c r="E81" s="414" t="s">
        <v>2515</v>
      </c>
      <c r="F81" s="416"/>
      <c r="G81" s="416"/>
      <c r="H81" s="416"/>
      <c r="I81" s="118"/>
      <c r="J81" s="38"/>
      <c r="K81" s="38"/>
      <c r="L81" s="119"/>
      <c r="S81" s="36"/>
      <c r="T81" s="36"/>
      <c r="U81" s="36"/>
      <c r="V81" s="36"/>
      <c r="W81" s="36"/>
      <c r="X81" s="36"/>
      <c r="Y81" s="36"/>
      <c r="Z81" s="36"/>
      <c r="AA81" s="36"/>
      <c r="AB81" s="36"/>
      <c r="AC81" s="36"/>
      <c r="AD81" s="36"/>
      <c r="AE81" s="36"/>
    </row>
    <row r="82" spans="1:65" s="2" customFormat="1" ht="12" customHeight="1">
      <c r="A82" s="36"/>
      <c r="B82" s="37"/>
      <c r="C82" s="31" t="s">
        <v>124</v>
      </c>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4.4" customHeight="1">
      <c r="A83" s="36"/>
      <c r="B83" s="37"/>
      <c r="C83" s="38"/>
      <c r="D83" s="38"/>
      <c r="E83" s="363" t="str">
        <f>E11</f>
        <v xml:space="preserve">VON - Soupis prací - Vedlejší a ostatní náklady </v>
      </c>
      <c r="F83" s="416"/>
      <c r="G83" s="416"/>
      <c r="H83" s="416"/>
      <c r="I83" s="118"/>
      <c r="J83" s="38"/>
      <c r="K83" s="38"/>
      <c r="L83" s="119"/>
      <c r="S83" s="36"/>
      <c r="T83" s="36"/>
      <c r="U83" s="36"/>
      <c r="V83" s="36"/>
      <c r="W83" s="36"/>
      <c r="X83" s="36"/>
      <c r="Y83" s="36"/>
      <c r="Z83" s="36"/>
      <c r="AA83" s="36"/>
      <c r="AB83" s="36"/>
      <c r="AC83" s="36"/>
      <c r="AD83" s="36"/>
      <c r="AE83" s="36"/>
    </row>
    <row r="84" spans="1:65" s="2" customFormat="1" ht="6.9"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2" customHeight="1">
      <c r="A85" s="36"/>
      <c r="B85" s="37"/>
      <c r="C85" s="31" t="s">
        <v>23</v>
      </c>
      <c r="D85" s="38"/>
      <c r="E85" s="38"/>
      <c r="F85" s="29" t="str">
        <f>F14</f>
        <v xml:space="preserve"> </v>
      </c>
      <c r="G85" s="38"/>
      <c r="H85" s="38"/>
      <c r="I85" s="120" t="s">
        <v>25</v>
      </c>
      <c r="J85" s="61" t="str">
        <f>IF(J14="","",J14)</f>
        <v>15. 4. 2020</v>
      </c>
      <c r="K85" s="38"/>
      <c r="L85" s="119"/>
      <c r="S85" s="36"/>
      <c r="T85" s="36"/>
      <c r="U85" s="36"/>
      <c r="V85" s="36"/>
      <c r="W85" s="36"/>
      <c r="X85" s="36"/>
      <c r="Y85" s="36"/>
      <c r="Z85" s="36"/>
      <c r="AA85" s="36"/>
      <c r="AB85" s="36"/>
      <c r="AC85" s="36"/>
      <c r="AD85" s="36"/>
      <c r="AE85" s="36"/>
    </row>
    <row r="86" spans="1:65" s="2" customFormat="1" ht="6.9"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40.799999999999997" customHeight="1">
      <c r="A87" s="36"/>
      <c r="B87" s="37"/>
      <c r="C87" s="31" t="s">
        <v>29</v>
      </c>
      <c r="D87" s="38"/>
      <c r="E87" s="38"/>
      <c r="F87" s="29" t="str">
        <f>E17</f>
        <v xml:space="preserve">Ostravská univerzita v Ostravě </v>
      </c>
      <c r="G87" s="38"/>
      <c r="H87" s="38"/>
      <c r="I87" s="120" t="s">
        <v>35</v>
      </c>
      <c r="J87" s="34" t="str">
        <f>E23</f>
        <v>Architektonická kancelář Arkos s.r.o.</v>
      </c>
      <c r="K87" s="38"/>
      <c r="L87" s="119"/>
      <c r="S87" s="36"/>
      <c r="T87" s="36"/>
      <c r="U87" s="36"/>
      <c r="V87" s="36"/>
      <c r="W87" s="36"/>
      <c r="X87" s="36"/>
      <c r="Y87" s="36"/>
      <c r="Z87" s="36"/>
      <c r="AA87" s="36"/>
      <c r="AB87" s="36"/>
      <c r="AC87" s="36"/>
      <c r="AD87" s="36"/>
      <c r="AE87" s="36"/>
    </row>
    <row r="88" spans="1:65" s="2" customFormat="1" ht="15.6" customHeight="1">
      <c r="A88" s="36"/>
      <c r="B88" s="37"/>
      <c r="C88" s="31" t="s">
        <v>33</v>
      </c>
      <c r="D88" s="38"/>
      <c r="E88" s="38"/>
      <c r="F88" s="29" t="str">
        <f>IF(E20="","",E20)</f>
        <v>Vyplň údaj</v>
      </c>
      <c r="G88" s="38"/>
      <c r="H88" s="38"/>
      <c r="I88" s="120" t="s">
        <v>38</v>
      </c>
      <c r="J88" s="34" t="str">
        <f>E26</f>
        <v>Kolková</v>
      </c>
      <c r="K88" s="38"/>
      <c r="L88" s="119"/>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8"/>
      <c r="J89" s="38"/>
      <c r="K89" s="38"/>
      <c r="L89" s="119"/>
      <c r="S89" s="36"/>
      <c r="T89" s="36"/>
      <c r="U89" s="36"/>
      <c r="V89" s="36"/>
      <c r="W89" s="36"/>
      <c r="X89" s="36"/>
      <c r="Y89" s="36"/>
      <c r="Z89" s="36"/>
      <c r="AA89" s="36"/>
      <c r="AB89" s="36"/>
      <c r="AC89" s="36"/>
      <c r="AD89" s="36"/>
      <c r="AE89" s="36"/>
    </row>
    <row r="90" spans="1:65" s="11" customFormat="1" ht="29.25" customHeight="1">
      <c r="A90" s="168"/>
      <c r="B90" s="169"/>
      <c r="C90" s="170" t="s">
        <v>222</v>
      </c>
      <c r="D90" s="171" t="s">
        <v>61</v>
      </c>
      <c r="E90" s="171" t="s">
        <v>57</v>
      </c>
      <c r="F90" s="171" t="s">
        <v>58</v>
      </c>
      <c r="G90" s="171" t="s">
        <v>223</v>
      </c>
      <c r="H90" s="171" t="s">
        <v>224</v>
      </c>
      <c r="I90" s="172" t="s">
        <v>225</v>
      </c>
      <c r="J90" s="171" t="s">
        <v>190</v>
      </c>
      <c r="K90" s="173" t="s">
        <v>226</v>
      </c>
      <c r="L90" s="174"/>
      <c r="M90" s="70" t="s">
        <v>20</v>
      </c>
      <c r="N90" s="71" t="s">
        <v>46</v>
      </c>
      <c r="O90" s="71" t="s">
        <v>227</v>
      </c>
      <c r="P90" s="71" t="s">
        <v>228</v>
      </c>
      <c r="Q90" s="71" t="s">
        <v>229</v>
      </c>
      <c r="R90" s="71" t="s">
        <v>230</v>
      </c>
      <c r="S90" s="71" t="s">
        <v>231</v>
      </c>
      <c r="T90" s="72" t="s">
        <v>232</v>
      </c>
      <c r="U90" s="168"/>
      <c r="V90" s="168"/>
      <c r="W90" s="168"/>
      <c r="X90" s="168"/>
      <c r="Y90" s="168"/>
      <c r="Z90" s="168"/>
      <c r="AA90" s="168"/>
      <c r="AB90" s="168"/>
      <c r="AC90" s="168"/>
      <c r="AD90" s="168"/>
      <c r="AE90" s="168"/>
    </row>
    <row r="91" spans="1:65" s="2" customFormat="1" ht="22.8" customHeight="1">
      <c r="A91" s="36"/>
      <c r="B91" s="37"/>
      <c r="C91" s="77" t="s">
        <v>233</v>
      </c>
      <c r="D91" s="38"/>
      <c r="E91" s="38"/>
      <c r="F91" s="38"/>
      <c r="G91" s="38"/>
      <c r="H91" s="38"/>
      <c r="I91" s="118"/>
      <c r="J91" s="175">
        <f>BK91</f>
        <v>0</v>
      </c>
      <c r="K91" s="38"/>
      <c r="L91" s="41"/>
      <c r="M91" s="73"/>
      <c r="N91" s="176"/>
      <c r="O91" s="74"/>
      <c r="P91" s="177">
        <f>P92</f>
        <v>0</v>
      </c>
      <c r="Q91" s="74"/>
      <c r="R91" s="177">
        <f>R92</f>
        <v>0</v>
      </c>
      <c r="S91" s="74"/>
      <c r="T91" s="178">
        <f>T92</f>
        <v>0</v>
      </c>
      <c r="U91" s="36"/>
      <c r="V91" s="36"/>
      <c r="W91" s="36"/>
      <c r="X91" s="36"/>
      <c r="Y91" s="36"/>
      <c r="Z91" s="36"/>
      <c r="AA91" s="36"/>
      <c r="AB91" s="36"/>
      <c r="AC91" s="36"/>
      <c r="AD91" s="36"/>
      <c r="AE91" s="36"/>
      <c r="AT91" s="19" t="s">
        <v>75</v>
      </c>
      <c r="AU91" s="19" t="s">
        <v>191</v>
      </c>
      <c r="BK91" s="179">
        <f>BK92</f>
        <v>0</v>
      </c>
    </row>
    <row r="92" spans="1:65" s="12" customFormat="1" ht="25.95" customHeight="1">
      <c r="B92" s="180"/>
      <c r="C92" s="181"/>
      <c r="D92" s="182" t="s">
        <v>75</v>
      </c>
      <c r="E92" s="183" t="s">
        <v>2523</v>
      </c>
      <c r="F92" s="183" t="s">
        <v>2524</v>
      </c>
      <c r="G92" s="181"/>
      <c r="H92" s="181"/>
      <c r="I92" s="184"/>
      <c r="J92" s="185">
        <f>BK92</f>
        <v>0</v>
      </c>
      <c r="K92" s="181"/>
      <c r="L92" s="186"/>
      <c r="M92" s="187"/>
      <c r="N92" s="188"/>
      <c r="O92" s="188"/>
      <c r="P92" s="189">
        <f>P93+P95+P97+P99+P102</f>
        <v>0</v>
      </c>
      <c r="Q92" s="188"/>
      <c r="R92" s="189">
        <f>R93+R95+R97+R99+R102</f>
        <v>0</v>
      </c>
      <c r="S92" s="188"/>
      <c r="T92" s="190">
        <f>T93+T95+T97+T99+T102</f>
        <v>0</v>
      </c>
      <c r="AR92" s="191" t="s">
        <v>263</v>
      </c>
      <c r="AT92" s="192" t="s">
        <v>75</v>
      </c>
      <c r="AU92" s="192" t="s">
        <v>76</v>
      </c>
      <c r="AY92" s="191" t="s">
        <v>236</v>
      </c>
      <c r="BK92" s="193">
        <f>BK93+BK95+BK97+BK99+BK102</f>
        <v>0</v>
      </c>
    </row>
    <row r="93" spans="1:65" s="12" customFormat="1" ht="22.8" customHeight="1">
      <c r="B93" s="180"/>
      <c r="C93" s="181"/>
      <c r="D93" s="182" t="s">
        <v>75</v>
      </c>
      <c r="E93" s="194" t="s">
        <v>2525</v>
      </c>
      <c r="F93" s="194" t="s">
        <v>2526</v>
      </c>
      <c r="G93" s="181"/>
      <c r="H93" s="181"/>
      <c r="I93" s="184"/>
      <c r="J93" s="195">
        <f>BK93</f>
        <v>0</v>
      </c>
      <c r="K93" s="181"/>
      <c r="L93" s="186"/>
      <c r="M93" s="187"/>
      <c r="N93" s="188"/>
      <c r="O93" s="188"/>
      <c r="P93" s="189">
        <f>P94</f>
        <v>0</v>
      </c>
      <c r="Q93" s="188"/>
      <c r="R93" s="189">
        <f>R94</f>
        <v>0</v>
      </c>
      <c r="S93" s="188"/>
      <c r="T93" s="190">
        <f>T94</f>
        <v>0</v>
      </c>
      <c r="AR93" s="191" t="s">
        <v>263</v>
      </c>
      <c r="AT93" s="192" t="s">
        <v>75</v>
      </c>
      <c r="AU93" s="192" t="s">
        <v>22</v>
      </c>
      <c r="AY93" s="191" t="s">
        <v>236</v>
      </c>
      <c r="BK93" s="193">
        <f>BK94</f>
        <v>0</v>
      </c>
    </row>
    <row r="94" spans="1:65" s="2" customFormat="1" ht="14.4" customHeight="1">
      <c r="A94" s="36"/>
      <c r="B94" s="37"/>
      <c r="C94" s="196" t="s">
        <v>22</v>
      </c>
      <c r="D94" s="196" t="s">
        <v>238</v>
      </c>
      <c r="E94" s="197" t="s">
        <v>2527</v>
      </c>
      <c r="F94" s="198" t="s">
        <v>2528</v>
      </c>
      <c r="G94" s="199" t="s">
        <v>2529</v>
      </c>
      <c r="H94" s="200">
        <v>1</v>
      </c>
      <c r="I94" s="201"/>
      <c r="J94" s="202">
        <f>ROUND(I94*H94,2)</f>
        <v>0</v>
      </c>
      <c r="K94" s="198" t="s">
        <v>242</v>
      </c>
      <c r="L94" s="41"/>
      <c r="M94" s="203" t="s">
        <v>20</v>
      </c>
      <c r="N94" s="204" t="s">
        <v>47</v>
      </c>
      <c r="O94" s="66"/>
      <c r="P94" s="205">
        <f>O94*H94</f>
        <v>0</v>
      </c>
      <c r="Q94" s="205">
        <v>0</v>
      </c>
      <c r="R94" s="205">
        <f>Q94*H94</f>
        <v>0</v>
      </c>
      <c r="S94" s="205">
        <v>0</v>
      </c>
      <c r="T94" s="206">
        <f>S94*H94</f>
        <v>0</v>
      </c>
      <c r="U94" s="36"/>
      <c r="V94" s="36"/>
      <c r="W94" s="36"/>
      <c r="X94" s="36"/>
      <c r="Y94" s="36"/>
      <c r="Z94" s="36"/>
      <c r="AA94" s="36"/>
      <c r="AB94" s="36"/>
      <c r="AC94" s="36"/>
      <c r="AD94" s="36"/>
      <c r="AE94" s="36"/>
      <c r="AR94" s="207" t="s">
        <v>2530</v>
      </c>
      <c r="AT94" s="207" t="s">
        <v>238</v>
      </c>
      <c r="AU94" s="207" t="s">
        <v>83</v>
      </c>
      <c r="AY94" s="19" t="s">
        <v>236</v>
      </c>
      <c r="BE94" s="208">
        <f>IF(N94="základní",J94,0)</f>
        <v>0</v>
      </c>
      <c r="BF94" s="208">
        <f>IF(N94="snížená",J94,0)</f>
        <v>0</v>
      </c>
      <c r="BG94" s="208">
        <f>IF(N94="zákl. přenesená",J94,0)</f>
        <v>0</v>
      </c>
      <c r="BH94" s="208">
        <f>IF(N94="sníž. přenesená",J94,0)</f>
        <v>0</v>
      </c>
      <c r="BI94" s="208">
        <f>IF(N94="nulová",J94,0)</f>
        <v>0</v>
      </c>
      <c r="BJ94" s="19" t="s">
        <v>22</v>
      </c>
      <c r="BK94" s="208">
        <f>ROUND(I94*H94,2)</f>
        <v>0</v>
      </c>
      <c r="BL94" s="19" t="s">
        <v>2530</v>
      </c>
      <c r="BM94" s="207" t="s">
        <v>2531</v>
      </c>
    </row>
    <row r="95" spans="1:65" s="12" customFormat="1" ht="22.8" customHeight="1">
      <c r="B95" s="180"/>
      <c r="C95" s="181"/>
      <c r="D95" s="182" t="s">
        <v>75</v>
      </c>
      <c r="E95" s="194" t="s">
        <v>2532</v>
      </c>
      <c r="F95" s="194" t="s">
        <v>2533</v>
      </c>
      <c r="G95" s="181"/>
      <c r="H95" s="181"/>
      <c r="I95" s="184"/>
      <c r="J95" s="195">
        <f>BK95</f>
        <v>0</v>
      </c>
      <c r="K95" s="181"/>
      <c r="L95" s="186"/>
      <c r="M95" s="187"/>
      <c r="N95" s="188"/>
      <c r="O95" s="188"/>
      <c r="P95" s="189">
        <f>P96</f>
        <v>0</v>
      </c>
      <c r="Q95" s="188"/>
      <c r="R95" s="189">
        <f>R96</f>
        <v>0</v>
      </c>
      <c r="S95" s="188"/>
      <c r="T95" s="190">
        <f>T96</f>
        <v>0</v>
      </c>
      <c r="AR95" s="191" t="s">
        <v>263</v>
      </c>
      <c r="AT95" s="192" t="s">
        <v>75</v>
      </c>
      <c r="AU95" s="192" t="s">
        <v>22</v>
      </c>
      <c r="AY95" s="191" t="s">
        <v>236</v>
      </c>
      <c r="BK95" s="193">
        <f>BK96</f>
        <v>0</v>
      </c>
    </row>
    <row r="96" spans="1:65" s="2" customFormat="1" ht="163.19999999999999" customHeight="1">
      <c r="A96" s="36"/>
      <c r="B96" s="37"/>
      <c r="C96" s="196" t="s">
        <v>83</v>
      </c>
      <c r="D96" s="196" t="s">
        <v>238</v>
      </c>
      <c r="E96" s="197" t="s">
        <v>2534</v>
      </c>
      <c r="F96" s="198" t="s">
        <v>2535</v>
      </c>
      <c r="G96" s="199" t="s">
        <v>2529</v>
      </c>
      <c r="H96" s="200">
        <v>1</v>
      </c>
      <c r="I96" s="201"/>
      <c r="J96" s="202">
        <f>ROUND(I96*H96,2)</f>
        <v>0</v>
      </c>
      <c r="K96" s="198" t="s">
        <v>20</v>
      </c>
      <c r="L96" s="41"/>
      <c r="M96" s="203" t="s">
        <v>20</v>
      </c>
      <c r="N96" s="204" t="s">
        <v>47</v>
      </c>
      <c r="O96" s="66"/>
      <c r="P96" s="205">
        <f>O96*H96</f>
        <v>0</v>
      </c>
      <c r="Q96" s="205">
        <v>0</v>
      </c>
      <c r="R96" s="205">
        <f>Q96*H96</f>
        <v>0</v>
      </c>
      <c r="S96" s="205">
        <v>0</v>
      </c>
      <c r="T96" s="206">
        <f>S96*H96</f>
        <v>0</v>
      </c>
      <c r="U96" s="36"/>
      <c r="V96" s="36"/>
      <c r="W96" s="36"/>
      <c r="X96" s="36"/>
      <c r="Y96" s="36"/>
      <c r="Z96" s="36"/>
      <c r="AA96" s="36"/>
      <c r="AB96" s="36"/>
      <c r="AC96" s="36"/>
      <c r="AD96" s="36"/>
      <c r="AE96" s="36"/>
      <c r="AR96" s="207" t="s">
        <v>2530</v>
      </c>
      <c r="AT96" s="207" t="s">
        <v>238</v>
      </c>
      <c r="AU96" s="207" t="s">
        <v>83</v>
      </c>
      <c r="AY96" s="19" t="s">
        <v>236</v>
      </c>
      <c r="BE96" s="208">
        <f>IF(N96="základní",J96,0)</f>
        <v>0</v>
      </c>
      <c r="BF96" s="208">
        <f>IF(N96="snížená",J96,0)</f>
        <v>0</v>
      </c>
      <c r="BG96" s="208">
        <f>IF(N96="zákl. přenesená",J96,0)</f>
        <v>0</v>
      </c>
      <c r="BH96" s="208">
        <f>IF(N96="sníž. přenesená",J96,0)</f>
        <v>0</v>
      </c>
      <c r="BI96" s="208">
        <f>IF(N96="nulová",J96,0)</f>
        <v>0</v>
      </c>
      <c r="BJ96" s="19" t="s">
        <v>22</v>
      </c>
      <c r="BK96" s="208">
        <f>ROUND(I96*H96,2)</f>
        <v>0</v>
      </c>
      <c r="BL96" s="19" t="s">
        <v>2530</v>
      </c>
      <c r="BM96" s="207" t="s">
        <v>2536</v>
      </c>
    </row>
    <row r="97" spans="1:65" s="12" customFormat="1" ht="22.8" customHeight="1">
      <c r="B97" s="180"/>
      <c r="C97" s="181"/>
      <c r="D97" s="182" t="s">
        <v>75</v>
      </c>
      <c r="E97" s="194" t="s">
        <v>2537</v>
      </c>
      <c r="F97" s="194" t="s">
        <v>2538</v>
      </c>
      <c r="G97" s="181"/>
      <c r="H97" s="181"/>
      <c r="I97" s="184"/>
      <c r="J97" s="195">
        <f>BK97</f>
        <v>0</v>
      </c>
      <c r="K97" s="181"/>
      <c r="L97" s="186"/>
      <c r="M97" s="187"/>
      <c r="N97" s="188"/>
      <c r="O97" s="188"/>
      <c r="P97" s="189">
        <f>P98</f>
        <v>0</v>
      </c>
      <c r="Q97" s="188"/>
      <c r="R97" s="189">
        <f>R98</f>
        <v>0</v>
      </c>
      <c r="S97" s="188"/>
      <c r="T97" s="190">
        <f>T98</f>
        <v>0</v>
      </c>
      <c r="AR97" s="191" t="s">
        <v>263</v>
      </c>
      <c r="AT97" s="192" t="s">
        <v>75</v>
      </c>
      <c r="AU97" s="192" t="s">
        <v>22</v>
      </c>
      <c r="AY97" s="191" t="s">
        <v>236</v>
      </c>
      <c r="BK97" s="193">
        <f>BK98</f>
        <v>0</v>
      </c>
    </row>
    <row r="98" spans="1:65" s="2" customFormat="1" ht="254.4" customHeight="1">
      <c r="A98" s="36"/>
      <c r="B98" s="37"/>
      <c r="C98" s="196" t="s">
        <v>254</v>
      </c>
      <c r="D98" s="196" t="s">
        <v>238</v>
      </c>
      <c r="E98" s="197" t="s">
        <v>2539</v>
      </c>
      <c r="F98" s="198" t="s">
        <v>2540</v>
      </c>
      <c r="G98" s="199" t="s">
        <v>2529</v>
      </c>
      <c r="H98" s="200">
        <v>1</v>
      </c>
      <c r="I98" s="201"/>
      <c r="J98" s="202">
        <f>ROUND(I98*H98,2)</f>
        <v>0</v>
      </c>
      <c r="K98" s="198" t="s">
        <v>20</v>
      </c>
      <c r="L98" s="41"/>
      <c r="M98" s="203" t="s">
        <v>20</v>
      </c>
      <c r="N98" s="204" t="s">
        <v>47</v>
      </c>
      <c r="O98" s="66"/>
      <c r="P98" s="205">
        <f>O98*H98</f>
        <v>0</v>
      </c>
      <c r="Q98" s="205">
        <v>0</v>
      </c>
      <c r="R98" s="205">
        <f>Q98*H98</f>
        <v>0</v>
      </c>
      <c r="S98" s="205">
        <v>0</v>
      </c>
      <c r="T98" s="206">
        <f>S98*H98</f>
        <v>0</v>
      </c>
      <c r="U98" s="36"/>
      <c r="V98" s="36"/>
      <c r="W98" s="36"/>
      <c r="X98" s="36"/>
      <c r="Y98" s="36"/>
      <c r="Z98" s="36"/>
      <c r="AA98" s="36"/>
      <c r="AB98" s="36"/>
      <c r="AC98" s="36"/>
      <c r="AD98" s="36"/>
      <c r="AE98" s="36"/>
      <c r="AR98" s="207" t="s">
        <v>2530</v>
      </c>
      <c r="AT98" s="207" t="s">
        <v>238</v>
      </c>
      <c r="AU98" s="207" t="s">
        <v>83</v>
      </c>
      <c r="AY98" s="19" t="s">
        <v>236</v>
      </c>
      <c r="BE98" s="208">
        <f>IF(N98="základní",J98,0)</f>
        <v>0</v>
      </c>
      <c r="BF98" s="208">
        <f>IF(N98="snížená",J98,0)</f>
        <v>0</v>
      </c>
      <c r="BG98" s="208">
        <f>IF(N98="zákl. přenesená",J98,0)</f>
        <v>0</v>
      </c>
      <c r="BH98" s="208">
        <f>IF(N98="sníž. přenesená",J98,0)</f>
        <v>0</v>
      </c>
      <c r="BI98" s="208">
        <f>IF(N98="nulová",J98,0)</f>
        <v>0</v>
      </c>
      <c r="BJ98" s="19" t="s">
        <v>22</v>
      </c>
      <c r="BK98" s="208">
        <f>ROUND(I98*H98,2)</f>
        <v>0</v>
      </c>
      <c r="BL98" s="19" t="s">
        <v>2530</v>
      </c>
      <c r="BM98" s="207" t="s">
        <v>2541</v>
      </c>
    </row>
    <row r="99" spans="1:65" s="12" customFormat="1" ht="22.8" customHeight="1">
      <c r="B99" s="180"/>
      <c r="C99" s="181"/>
      <c r="D99" s="182" t="s">
        <v>75</v>
      </c>
      <c r="E99" s="194" t="s">
        <v>2542</v>
      </c>
      <c r="F99" s="194" t="s">
        <v>2543</v>
      </c>
      <c r="G99" s="181"/>
      <c r="H99" s="181"/>
      <c r="I99" s="184"/>
      <c r="J99" s="195">
        <f>BK99</f>
        <v>0</v>
      </c>
      <c r="K99" s="181"/>
      <c r="L99" s="186"/>
      <c r="M99" s="187"/>
      <c r="N99" s="188"/>
      <c r="O99" s="188"/>
      <c r="P99" s="189">
        <f>SUM(P100:P101)</f>
        <v>0</v>
      </c>
      <c r="Q99" s="188"/>
      <c r="R99" s="189">
        <f>SUM(R100:R101)</f>
        <v>0</v>
      </c>
      <c r="S99" s="188"/>
      <c r="T99" s="190">
        <f>SUM(T100:T101)</f>
        <v>0</v>
      </c>
      <c r="AR99" s="191" t="s">
        <v>263</v>
      </c>
      <c r="AT99" s="192" t="s">
        <v>75</v>
      </c>
      <c r="AU99" s="192" t="s">
        <v>22</v>
      </c>
      <c r="AY99" s="191" t="s">
        <v>236</v>
      </c>
      <c r="BK99" s="193">
        <f>SUM(BK100:BK101)</f>
        <v>0</v>
      </c>
    </row>
    <row r="100" spans="1:65" s="2" customFormat="1" ht="112.2" customHeight="1">
      <c r="A100" s="36"/>
      <c r="B100" s="37"/>
      <c r="C100" s="196" t="s">
        <v>243</v>
      </c>
      <c r="D100" s="196" t="s">
        <v>238</v>
      </c>
      <c r="E100" s="197" t="s">
        <v>2544</v>
      </c>
      <c r="F100" s="198" t="s">
        <v>2545</v>
      </c>
      <c r="G100" s="199" t="s">
        <v>2529</v>
      </c>
      <c r="H100" s="200">
        <v>1</v>
      </c>
      <c r="I100" s="201"/>
      <c r="J100" s="202">
        <f>ROUND(I100*H100,2)</f>
        <v>0</v>
      </c>
      <c r="K100" s="198" t="s">
        <v>20</v>
      </c>
      <c r="L100" s="41"/>
      <c r="M100" s="203" t="s">
        <v>20</v>
      </c>
      <c r="N100" s="204" t="s">
        <v>47</v>
      </c>
      <c r="O100" s="66"/>
      <c r="P100" s="205">
        <f>O100*H100</f>
        <v>0</v>
      </c>
      <c r="Q100" s="205">
        <v>0</v>
      </c>
      <c r="R100" s="205">
        <f>Q100*H100</f>
        <v>0</v>
      </c>
      <c r="S100" s="205">
        <v>0</v>
      </c>
      <c r="T100" s="206">
        <f>S100*H100</f>
        <v>0</v>
      </c>
      <c r="U100" s="36"/>
      <c r="V100" s="36"/>
      <c r="W100" s="36"/>
      <c r="X100" s="36"/>
      <c r="Y100" s="36"/>
      <c r="Z100" s="36"/>
      <c r="AA100" s="36"/>
      <c r="AB100" s="36"/>
      <c r="AC100" s="36"/>
      <c r="AD100" s="36"/>
      <c r="AE100" s="36"/>
      <c r="AR100" s="207" t="s">
        <v>2530</v>
      </c>
      <c r="AT100" s="207" t="s">
        <v>238</v>
      </c>
      <c r="AU100" s="207" t="s">
        <v>83</v>
      </c>
      <c r="AY100" s="19" t="s">
        <v>236</v>
      </c>
      <c r="BE100" s="208">
        <f>IF(N100="základní",J100,0)</f>
        <v>0</v>
      </c>
      <c r="BF100" s="208">
        <f>IF(N100="snížená",J100,0)</f>
        <v>0</v>
      </c>
      <c r="BG100" s="208">
        <f>IF(N100="zákl. přenesená",J100,0)</f>
        <v>0</v>
      </c>
      <c r="BH100" s="208">
        <f>IF(N100="sníž. přenesená",J100,0)</f>
        <v>0</v>
      </c>
      <c r="BI100" s="208">
        <f>IF(N100="nulová",J100,0)</f>
        <v>0</v>
      </c>
      <c r="BJ100" s="19" t="s">
        <v>22</v>
      </c>
      <c r="BK100" s="208">
        <f>ROUND(I100*H100,2)</f>
        <v>0</v>
      </c>
      <c r="BL100" s="19" t="s">
        <v>2530</v>
      </c>
      <c r="BM100" s="207" t="s">
        <v>2546</v>
      </c>
    </row>
    <row r="101" spans="1:65" s="2" customFormat="1" ht="61.2" customHeight="1">
      <c r="A101" s="36"/>
      <c r="B101" s="37"/>
      <c r="C101" s="196" t="s">
        <v>263</v>
      </c>
      <c r="D101" s="196" t="s">
        <v>238</v>
      </c>
      <c r="E101" s="197" t="s">
        <v>2547</v>
      </c>
      <c r="F101" s="198" t="s">
        <v>2548</v>
      </c>
      <c r="G101" s="199" t="s">
        <v>2549</v>
      </c>
      <c r="H101" s="200">
        <v>1</v>
      </c>
      <c r="I101" s="201"/>
      <c r="J101" s="202">
        <f>ROUND(I101*H101,2)</f>
        <v>0</v>
      </c>
      <c r="K101" s="198" t="s">
        <v>20</v>
      </c>
      <c r="L101" s="41"/>
      <c r="M101" s="203" t="s">
        <v>20</v>
      </c>
      <c r="N101" s="204" t="s">
        <v>47</v>
      </c>
      <c r="O101" s="66"/>
      <c r="P101" s="205">
        <f>O101*H101</f>
        <v>0</v>
      </c>
      <c r="Q101" s="205">
        <v>0</v>
      </c>
      <c r="R101" s="205">
        <f>Q101*H101</f>
        <v>0</v>
      </c>
      <c r="S101" s="205">
        <v>0</v>
      </c>
      <c r="T101" s="206">
        <f>S101*H101</f>
        <v>0</v>
      </c>
      <c r="U101" s="36"/>
      <c r="V101" s="36"/>
      <c r="W101" s="36"/>
      <c r="X101" s="36"/>
      <c r="Y101" s="36"/>
      <c r="Z101" s="36"/>
      <c r="AA101" s="36"/>
      <c r="AB101" s="36"/>
      <c r="AC101" s="36"/>
      <c r="AD101" s="36"/>
      <c r="AE101" s="36"/>
      <c r="AR101" s="207" t="s">
        <v>2530</v>
      </c>
      <c r="AT101" s="207" t="s">
        <v>238</v>
      </c>
      <c r="AU101" s="207" t="s">
        <v>83</v>
      </c>
      <c r="AY101" s="19" t="s">
        <v>236</v>
      </c>
      <c r="BE101" s="208">
        <f>IF(N101="základní",J101,0)</f>
        <v>0</v>
      </c>
      <c r="BF101" s="208">
        <f>IF(N101="snížená",J101,0)</f>
        <v>0</v>
      </c>
      <c r="BG101" s="208">
        <f>IF(N101="zákl. přenesená",J101,0)</f>
        <v>0</v>
      </c>
      <c r="BH101" s="208">
        <f>IF(N101="sníž. přenesená",J101,0)</f>
        <v>0</v>
      </c>
      <c r="BI101" s="208">
        <f>IF(N101="nulová",J101,0)</f>
        <v>0</v>
      </c>
      <c r="BJ101" s="19" t="s">
        <v>22</v>
      </c>
      <c r="BK101" s="208">
        <f>ROUND(I101*H101,2)</f>
        <v>0</v>
      </c>
      <c r="BL101" s="19" t="s">
        <v>2530</v>
      </c>
      <c r="BM101" s="207" t="s">
        <v>2550</v>
      </c>
    </row>
    <row r="102" spans="1:65" s="12" customFormat="1" ht="22.8" customHeight="1">
      <c r="B102" s="180"/>
      <c r="C102" s="181"/>
      <c r="D102" s="182" t="s">
        <v>75</v>
      </c>
      <c r="E102" s="194" t="s">
        <v>2551</v>
      </c>
      <c r="F102" s="194" t="s">
        <v>2552</v>
      </c>
      <c r="G102" s="181"/>
      <c r="H102" s="181"/>
      <c r="I102" s="184"/>
      <c r="J102" s="195">
        <f>BK102</f>
        <v>0</v>
      </c>
      <c r="K102" s="181"/>
      <c r="L102" s="186"/>
      <c r="M102" s="187"/>
      <c r="N102" s="188"/>
      <c r="O102" s="188"/>
      <c r="P102" s="189">
        <f>P103</f>
        <v>0</v>
      </c>
      <c r="Q102" s="188"/>
      <c r="R102" s="189">
        <f>R103</f>
        <v>0</v>
      </c>
      <c r="S102" s="188"/>
      <c r="T102" s="190">
        <f>T103</f>
        <v>0</v>
      </c>
      <c r="AR102" s="191" t="s">
        <v>263</v>
      </c>
      <c r="AT102" s="192" t="s">
        <v>75</v>
      </c>
      <c r="AU102" s="192" t="s">
        <v>22</v>
      </c>
      <c r="AY102" s="191" t="s">
        <v>236</v>
      </c>
      <c r="BK102" s="193">
        <f>BK103</f>
        <v>0</v>
      </c>
    </row>
    <row r="103" spans="1:65" s="2" customFormat="1" ht="40.799999999999997" customHeight="1">
      <c r="A103" s="36"/>
      <c r="B103" s="37"/>
      <c r="C103" s="196" t="s">
        <v>270</v>
      </c>
      <c r="D103" s="196" t="s">
        <v>238</v>
      </c>
      <c r="E103" s="197" t="s">
        <v>2553</v>
      </c>
      <c r="F103" s="198" t="s">
        <v>2554</v>
      </c>
      <c r="G103" s="199" t="s">
        <v>2529</v>
      </c>
      <c r="H103" s="200">
        <v>1</v>
      </c>
      <c r="I103" s="201"/>
      <c r="J103" s="202">
        <f>ROUND(I103*H103,2)</f>
        <v>0</v>
      </c>
      <c r="K103" s="198" t="s">
        <v>20</v>
      </c>
      <c r="L103" s="41"/>
      <c r="M103" s="266" t="s">
        <v>20</v>
      </c>
      <c r="N103" s="267" t="s">
        <v>47</v>
      </c>
      <c r="O103" s="268"/>
      <c r="P103" s="269">
        <f>O103*H103</f>
        <v>0</v>
      </c>
      <c r="Q103" s="269">
        <v>0</v>
      </c>
      <c r="R103" s="269">
        <f>Q103*H103</f>
        <v>0</v>
      </c>
      <c r="S103" s="269">
        <v>0</v>
      </c>
      <c r="T103" s="270">
        <f>S103*H103</f>
        <v>0</v>
      </c>
      <c r="U103" s="36"/>
      <c r="V103" s="36"/>
      <c r="W103" s="36"/>
      <c r="X103" s="36"/>
      <c r="Y103" s="36"/>
      <c r="Z103" s="36"/>
      <c r="AA103" s="36"/>
      <c r="AB103" s="36"/>
      <c r="AC103" s="36"/>
      <c r="AD103" s="36"/>
      <c r="AE103" s="36"/>
      <c r="AR103" s="207" t="s">
        <v>2530</v>
      </c>
      <c r="AT103" s="207" t="s">
        <v>238</v>
      </c>
      <c r="AU103" s="207" t="s">
        <v>83</v>
      </c>
      <c r="AY103" s="19" t="s">
        <v>236</v>
      </c>
      <c r="BE103" s="208">
        <f>IF(N103="základní",J103,0)</f>
        <v>0</v>
      </c>
      <c r="BF103" s="208">
        <f>IF(N103="snížená",J103,0)</f>
        <v>0</v>
      </c>
      <c r="BG103" s="208">
        <f>IF(N103="zákl. přenesená",J103,0)</f>
        <v>0</v>
      </c>
      <c r="BH103" s="208">
        <f>IF(N103="sníž. přenesená",J103,0)</f>
        <v>0</v>
      </c>
      <c r="BI103" s="208">
        <f>IF(N103="nulová",J103,0)</f>
        <v>0</v>
      </c>
      <c r="BJ103" s="19" t="s">
        <v>22</v>
      </c>
      <c r="BK103" s="208">
        <f>ROUND(I103*H103,2)</f>
        <v>0</v>
      </c>
      <c r="BL103" s="19" t="s">
        <v>2530</v>
      </c>
      <c r="BM103" s="207" t="s">
        <v>2555</v>
      </c>
    </row>
    <row r="104" spans="1:65" s="2" customFormat="1" ht="6.9" customHeight="1">
      <c r="A104" s="36"/>
      <c r="B104" s="49"/>
      <c r="C104" s="50"/>
      <c r="D104" s="50"/>
      <c r="E104" s="50"/>
      <c r="F104" s="50"/>
      <c r="G104" s="50"/>
      <c r="H104" s="50"/>
      <c r="I104" s="146"/>
      <c r="J104" s="50"/>
      <c r="K104" s="50"/>
      <c r="L104" s="41"/>
      <c r="M104" s="36"/>
      <c r="O104" s="36"/>
      <c r="P104" s="36"/>
      <c r="Q104" s="36"/>
      <c r="R104" s="36"/>
      <c r="S104" s="36"/>
      <c r="T104" s="36"/>
      <c r="U104" s="36"/>
      <c r="V104" s="36"/>
      <c r="W104" s="36"/>
      <c r="X104" s="36"/>
      <c r="Y104" s="36"/>
      <c r="Z104" s="36"/>
      <c r="AA104" s="36"/>
      <c r="AB104" s="36"/>
      <c r="AC104" s="36"/>
      <c r="AD104" s="36"/>
      <c r="AE104" s="36"/>
    </row>
  </sheetData>
  <sheetProtection algorithmName="SHA-512" hashValue="gu8prvG306CWPG3nfTsmGTqXVUuSqR5LHhy49tj/f/CHGwDi4R9y3oEujGWRaag5x6d1zeEtRjLL3QtIrM38DA==" saltValue="qV+O4XAqYcwzvvs32IpKomhSgO/82cxcz5AeZdC9qrbCz1ksvFMaQMDoLEYmxhUOejEUAUYpT0QueRcav4rY5Q==" spinCount="100000" sheet="1" objects="1" scenarios="1" formatColumns="0" formatRows="0" autoFilter="0"/>
  <autoFilter ref="C90:K10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H663"/>
  <sheetViews>
    <sheetView showGridLines="0" workbookViewId="0"/>
  </sheetViews>
  <sheetFormatPr defaultRowHeight="14.4"/>
  <cols>
    <col min="1" max="1" width="7.140625" style="1" customWidth="1"/>
    <col min="2" max="2" width="1.42578125" style="1" customWidth="1"/>
    <col min="3" max="3" width="21.42578125" style="1" customWidth="1"/>
    <col min="4" max="4" width="112.140625" style="1" customWidth="1"/>
    <col min="5" max="5" width="11.42578125" style="1" customWidth="1"/>
    <col min="6" max="6" width="17.140625" style="1" customWidth="1"/>
    <col min="7" max="7" width="1.42578125" style="1" customWidth="1"/>
    <col min="8" max="8" width="7.140625" style="1" customWidth="1"/>
  </cols>
  <sheetData>
    <row r="1" spans="1:8" s="1" customFormat="1" ht="11.25" customHeight="1"/>
    <row r="2" spans="1:8" s="1" customFormat="1" ht="36.9" customHeight="1"/>
    <row r="3" spans="1:8" s="1" customFormat="1" ht="6.9" customHeight="1">
      <c r="B3" s="112"/>
      <c r="C3" s="113"/>
      <c r="D3" s="113"/>
      <c r="E3" s="113"/>
      <c r="F3" s="113"/>
      <c r="G3" s="113"/>
      <c r="H3" s="22"/>
    </row>
    <row r="4" spans="1:8" s="1" customFormat="1" ht="24.9" customHeight="1">
      <c r="B4" s="22"/>
      <c r="C4" s="115" t="s">
        <v>2556</v>
      </c>
      <c r="H4" s="22"/>
    </row>
    <row r="5" spans="1:8" s="1" customFormat="1" ht="12" customHeight="1">
      <c r="B5" s="22"/>
      <c r="C5" s="271" t="s">
        <v>13</v>
      </c>
      <c r="D5" s="413" t="s">
        <v>14</v>
      </c>
      <c r="E5" s="406"/>
      <c r="F5" s="406"/>
      <c r="H5" s="22"/>
    </row>
    <row r="6" spans="1:8" s="1" customFormat="1" ht="36.9" customHeight="1">
      <c r="B6" s="22"/>
      <c r="C6" s="272" t="s">
        <v>16</v>
      </c>
      <c r="D6" s="417" t="s">
        <v>17</v>
      </c>
      <c r="E6" s="406"/>
      <c r="F6" s="406"/>
      <c r="H6" s="22"/>
    </row>
    <row r="7" spans="1:8" s="1" customFormat="1" ht="14.4" customHeight="1">
      <c r="B7" s="22"/>
      <c r="C7" s="117" t="s">
        <v>25</v>
      </c>
      <c r="D7" s="121" t="str">
        <f>'Rekapitulace stavby'!AN8</f>
        <v>15. 4. 2020</v>
      </c>
      <c r="H7" s="22"/>
    </row>
    <row r="8" spans="1:8" s="2" customFormat="1" ht="10.8" customHeight="1">
      <c r="A8" s="36"/>
      <c r="B8" s="41"/>
      <c r="C8" s="36"/>
      <c r="D8" s="36"/>
      <c r="E8" s="36"/>
      <c r="F8" s="36"/>
      <c r="G8" s="36"/>
      <c r="H8" s="41"/>
    </row>
    <row r="9" spans="1:8" s="11" customFormat="1" ht="29.25" customHeight="1">
      <c r="A9" s="168"/>
      <c r="B9" s="273"/>
      <c r="C9" s="274" t="s">
        <v>57</v>
      </c>
      <c r="D9" s="275" t="s">
        <v>58</v>
      </c>
      <c r="E9" s="275" t="s">
        <v>223</v>
      </c>
      <c r="F9" s="276" t="s">
        <v>2557</v>
      </c>
      <c r="G9" s="168"/>
      <c r="H9" s="273"/>
    </row>
    <row r="10" spans="1:8" s="2" customFormat="1" ht="26.4" customHeight="1">
      <c r="A10" s="36"/>
      <c r="B10" s="41"/>
      <c r="C10" s="277" t="s">
        <v>2558</v>
      </c>
      <c r="D10" s="277" t="s">
        <v>86</v>
      </c>
      <c r="E10" s="36"/>
      <c r="F10" s="36"/>
      <c r="G10" s="36"/>
      <c r="H10" s="41"/>
    </row>
    <row r="11" spans="1:8" s="2" customFormat="1" ht="16.8" customHeight="1">
      <c r="A11" s="36"/>
      <c r="B11" s="41"/>
      <c r="C11" s="278" t="s">
        <v>97</v>
      </c>
      <c r="D11" s="279" t="s">
        <v>98</v>
      </c>
      <c r="E11" s="280" t="s">
        <v>20</v>
      </c>
      <c r="F11" s="281">
        <v>13.8</v>
      </c>
      <c r="G11" s="36"/>
      <c r="H11" s="41"/>
    </row>
    <row r="12" spans="1:8" s="2" customFormat="1" ht="16.8" customHeight="1">
      <c r="A12" s="36"/>
      <c r="B12" s="41"/>
      <c r="C12" s="282" t="s">
        <v>20</v>
      </c>
      <c r="D12" s="282" t="s">
        <v>2080</v>
      </c>
      <c r="E12" s="19" t="s">
        <v>20</v>
      </c>
      <c r="F12" s="283">
        <v>8.4</v>
      </c>
      <c r="G12" s="36"/>
      <c r="H12" s="41"/>
    </row>
    <row r="13" spans="1:8" s="2" customFormat="1" ht="16.8" customHeight="1">
      <c r="A13" s="36"/>
      <c r="B13" s="41"/>
      <c r="C13" s="282" t="s">
        <v>20</v>
      </c>
      <c r="D13" s="282" t="s">
        <v>2081</v>
      </c>
      <c r="E13" s="19" t="s">
        <v>20</v>
      </c>
      <c r="F13" s="283">
        <v>0</v>
      </c>
      <c r="G13" s="36"/>
      <c r="H13" s="41"/>
    </row>
    <row r="14" spans="1:8" s="2" customFormat="1" ht="16.8" customHeight="1">
      <c r="A14" s="36"/>
      <c r="B14" s="41"/>
      <c r="C14" s="282" t="s">
        <v>20</v>
      </c>
      <c r="D14" s="282" t="s">
        <v>2082</v>
      </c>
      <c r="E14" s="19" t="s">
        <v>20</v>
      </c>
      <c r="F14" s="283">
        <v>5.4</v>
      </c>
      <c r="G14" s="36"/>
      <c r="H14" s="41"/>
    </row>
    <row r="15" spans="1:8" s="2" customFormat="1" ht="16.8" customHeight="1">
      <c r="A15" s="36"/>
      <c r="B15" s="41"/>
      <c r="C15" s="282" t="s">
        <v>97</v>
      </c>
      <c r="D15" s="282" t="s">
        <v>306</v>
      </c>
      <c r="E15" s="19" t="s">
        <v>20</v>
      </c>
      <c r="F15" s="283">
        <v>13.8</v>
      </c>
      <c r="G15" s="36"/>
      <c r="H15" s="41"/>
    </row>
    <row r="16" spans="1:8" s="2" customFormat="1" ht="16.8" customHeight="1">
      <c r="A16" s="36"/>
      <c r="B16" s="41"/>
      <c r="C16" s="284" t="s">
        <v>2559</v>
      </c>
      <c r="D16" s="36"/>
      <c r="E16" s="36"/>
      <c r="F16" s="36"/>
      <c r="G16" s="36"/>
      <c r="H16" s="41"/>
    </row>
    <row r="17" spans="1:8" s="2" customFormat="1" ht="16.8" customHeight="1">
      <c r="A17" s="36"/>
      <c r="B17" s="41"/>
      <c r="C17" s="282" t="s">
        <v>2075</v>
      </c>
      <c r="D17" s="282" t="s">
        <v>2560</v>
      </c>
      <c r="E17" s="19" t="s">
        <v>328</v>
      </c>
      <c r="F17" s="283">
        <v>641</v>
      </c>
      <c r="G17" s="36"/>
      <c r="H17" s="41"/>
    </row>
    <row r="18" spans="1:8" s="2" customFormat="1" ht="16.8" customHeight="1">
      <c r="A18" s="36"/>
      <c r="B18" s="41"/>
      <c r="C18" s="282" t="s">
        <v>1076</v>
      </c>
      <c r="D18" s="282" t="s">
        <v>2561</v>
      </c>
      <c r="E18" s="19" t="s">
        <v>328</v>
      </c>
      <c r="F18" s="283">
        <v>722.3</v>
      </c>
      <c r="G18" s="36"/>
      <c r="H18" s="41"/>
    </row>
    <row r="19" spans="1:8" s="2" customFormat="1" ht="16.8" customHeight="1">
      <c r="A19" s="36"/>
      <c r="B19" s="41"/>
      <c r="C19" s="282" t="s">
        <v>1152</v>
      </c>
      <c r="D19" s="282" t="s">
        <v>2562</v>
      </c>
      <c r="E19" s="19" t="s">
        <v>328</v>
      </c>
      <c r="F19" s="283">
        <v>1472.6</v>
      </c>
      <c r="G19" s="36"/>
      <c r="H19" s="41"/>
    </row>
    <row r="20" spans="1:8" s="2" customFormat="1" ht="16.8" customHeight="1">
      <c r="A20" s="36"/>
      <c r="B20" s="41"/>
      <c r="C20" s="282" t="s">
        <v>2247</v>
      </c>
      <c r="D20" s="282" t="s">
        <v>2563</v>
      </c>
      <c r="E20" s="19" t="s">
        <v>328</v>
      </c>
      <c r="F20" s="283">
        <v>1014.5</v>
      </c>
      <c r="G20" s="36"/>
      <c r="H20" s="41"/>
    </row>
    <row r="21" spans="1:8" s="2" customFormat="1" ht="16.8" customHeight="1">
      <c r="A21" s="36"/>
      <c r="B21" s="41"/>
      <c r="C21" s="282" t="s">
        <v>727</v>
      </c>
      <c r="D21" s="282" t="s">
        <v>2564</v>
      </c>
      <c r="E21" s="19" t="s">
        <v>241</v>
      </c>
      <c r="F21" s="283">
        <v>147.26</v>
      </c>
      <c r="G21" s="36"/>
      <c r="H21" s="41"/>
    </row>
    <row r="22" spans="1:8" s="2" customFormat="1" ht="16.8" customHeight="1">
      <c r="A22" s="36"/>
      <c r="B22" s="41"/>
      <c r="C22" s="282" t="s">
        <v>1014</v>
      </c>
      <c r="D22" s="282" t="s">
        <v>2565</v>
      </c>
      <c r="E22" s="19" t="s">
        <v>328</v>
      </c>
      <c r="F22" s="283">
        <v>1472.6</v>
      </c>
      <c r="G22" s="36"/>
      <c r="H22" s="41"/>
    </row>
    <row r="23" spans="1:8" s="2" customFormat="1" ht="16.8" customHeight="1">
      <c r="A23" s="36"/>
      <c r="B23" s="41"/>
      <c r="C23" s="278" t="s">
        <v>100</v>
      </c>
      <c r="D23" s="279" t="s">
        <v>101</v>
      </c>
      <c r="E23" s="280" t="s">
        <v>20</v>
      </c>
      <c r="F23" s="281">
        <v>60.8</v>
      </c>
      <c r="G23" s="36"/>
      <c r="H23" s="41"/>
    </row>
    <row r="24" spans="1:8" s="2" customFormat="1" ht="16.8" customHeight="1">
      <c r="A24" s="36"/>
      <c r="B24" s="41"/>
      <c r="C24" s="282" t="s">
        <v>20</v>
      </c>
      <c r="D24" s="282" t="s">
        <v>304</v>
      </c>
      <c r="E24" s="19" t="s">
        <v>20</v>
      </c>
      <c r="F24" s="283">
        <v>0</v>
      </c>
      <c r="G24" s="36"/>
      <c r="H24" s="41"/>
    </row>
    <row r="25" spans="1:8" s="2" customFormat="1" ht="16.8" customHeight="1">
      <c r="A25" s="36"/>
      <c r="B25" s="41"/>
      <c r="C25" s="282" t="s">
        <v>20</v>
      </c>
      <c r="D25" s="282" t="s">
        <v>748</v>
      </c>
      <c r="E25" s="19" t="s">
        <v>20</v>
      </c>
      <c r="F25" s="283">
        <v>60.8</v>
      </c>
      <c r="G25" s="36"/>
      <c r="H25" s="41"/>
    </row>
    <row r="26" spans="1:8" s="2" customFormat="1" ht="16.8" customHeight="1">
      <c r="A26" s="36"/>
      <c r="B26" s="41"/>
      <c r="C26" s="282" t="s">
        <v>100</v>
      </c>
      <c r="D26" s="282" t="s">
        <v>306</v>
      </c>
      <c r="E26" s="19" t="s">
        <v>20</v>
      </c>
      <c r="F26" s="283">
        <v>60.8</v>
      </c>
      <c r="G26" s="36"/>
      <c r="H26" s="41"/>
    </row>
    <row r="27" spans="1:8" s="2" customFormat="1" ht="16.8" customHeight="1">
      <c r="A27" s="36"/>
      <c r="B27" s="41"/>
      <c r="C27" s="284" t="s">
        <v>2559</v>
      </c>
      <c r="D27" s="36"/>
      <c r="E27" s="36"/>
      <c r="F27" s="36"/>
      <c r="G27" s="36"/>
      <c r="H27" s="41"/>
    </row>
    <row r="28" spans="1:8" s="2" customFormat="1" ht="16.8" customHeight="1">
      <c r="A28" s="36"/>
      <c r="B28" s="41"/>
      <c r="C28" s="282" t="s">
        <v>745</v>
      </c>
      <c r="D28" s="282" t="s">
        <v>2566</v>
      </c>
      <c r="E28" s="19" t="s">
        <v>328</v>
      </c>
      <c r="F28" s="283">
        <v>121.7</v>
      </c>
      <c r="G28" s="36"/>
      <c r="H28" s="41"/>
    </row>
    <row r="29" spans="1:8" s="2" customFormat="1" ht="16.8" customHeight="1">
      <c r="A29" s="36"/>
      <c r="B29" s="41"/>
      <c r="C29" s="282" t="s">
        <v>1076</v>
      </c>
      <c r="D29" s="282" t="s">
        <v>2561</v>
      </c>
      <c r="E29" s="19" t="s">
        <v>328</v>
      </c>
      <c r="F29" s="283">
        <v>722.3</v>
      </c>
      <c r="G29" s="36"/>
      <c r="H29" s="41"/>
    </row>
    <row r="30" spans="1:8" s="2" customFormat="1" ht="16.8" customHeight="1">
      <c r="A30" s="36"/>
      <c r="B30" s="41"/>
      <c r="C30" s="282" t="s">
        <v>1152</v>
      </c>
      <c r="D30" s="282" t="s">
        <v>2562</v>
      </c>
      <c r="E30" s="19" t="s">
        <v>328</v>
      </c>
      <c r="F30" s="283">
        <v>1472.6</v>
      </c>
      <c r="G30" s="36"/>
      <c r="H30" s="41"/>
    </row>
    <row r="31" spans="1:8" s="2" customFormat="1" ht="16.8" customHeight="1">
      <c r="A31" s="36"/>
      <c r="B31" s="41"/>
      <c r="C31" s="282" t="s">
        <v>727</v>
      </c>
      <c r="D31" s="282" t="s">
        <v>2564</v>
      </c>
      <c r="E31" s="19" t="s">
        <v>241</v>
      </c>
      <c r="F31" s="283">
        <v>147.26</v>
      </c>
      <c r="G31" s="36"/>
      <c r="H31" s="41"/>
    </row>
    <row r="32" spans="1:8" s="2" customFormat="1" ht="16.8" customHeight="1">
      <c r="A32" s="36"/>
      <c r="B32" s="41"/>
      <c r="C32" s="282" t="s">
        <v>1014</v>
      </c>
      <c r="D32" s="282" t="s">
        <v>2565</v>
      </c>
      <c r="E32" s="19" t="s">
        <v>328</v>
      </c>
      <c r="F32" s="283">
        <v>1472.6</v>
      </c>
      <c r="G32" s="36"/>
      <c r="H32" s="41"/>
    </row>
    <row r="33" spans="1:8" s="2" customFormat="1" ht="16.8" customHeight="1">
      <c r="A33" s="36"/>
      <c r="B33" s="41"/>
      <c r="C33" s="278" t="s">
        <v>104</v>
      </c>
      <c r="D33" s="279" t="s">
        <v>105</v>
      </c>
      <c r="E33" s="280" t="s">
        <v>20</v>
      </c>
      <c r="F33" s="281">
        <v>60.9</v>
      </c>
      <c r="G33" s="36"/>
      <c r="H33" s="41"/>
    </row>
    <row r="34" spans="1:8" s="2" customFormat="1" ht="16.8" customHeight="1">
      <c r="A34" s="36"/>
      <c r="B34" s="41"/>
      <c r="C34" s="282" t="s">
        <v>20</v>
      </c>
      <c r="D34" s="282" t="s">
        <v>307</v>
      </c>
      <c r="E34" s="19" t="s">
        <v>20</v>
      </c>
      <c r="F34" s="283">
        <v>0</v>
      </c>
      <c r="G34" s="36"/>
      <c r="H34" s="41"/>
    </row>
    <row r="35" spans="1:8" s="2" customFormat="1" ht="16.8" customHeight="1">
      <c r="A35" s="36"/>
      <c r="B35" s="41"/>
      <c r="C35" s="282" t="s">
        <v>20</v>
      </c>
      <c r="D35" s="282" t="s">
        <v>106</v>
      </c>
      <c r="E35" s="19" t="s">
        <v>20</v>
      </c>
      <c r="F35" s="283">
        <v>60.9</v>
      </c>
      <c r="G35" s="36"/>
      <c r="H35" s="41"/>
    </row>
    <row r="36" spans="1:8" s="2" customFormat="1" ht="16.8" customHeight="1">
      <c r="A36" s="36"/>
      <c r="B36" s="41"/>
      <c r="C36" s="282" t="s">
        <v>104</v>
      </c>
      <c r="D36" s="282" t="s">
        <v>306</v>
      </c>
      <c r="E36" s="19" t="s">
        <v>20</v>
      </c>
      <c r="F36" s="283">
        <v>60.9</v>
      </c>
      <c r="G36" s="36"/>
      <c r="H36" s="41"/>
    </row>
    <row r="37" spans="1:8" s="2" customFormat="1" ht="16.8" customHeight="1">
      <c r="A37" s="36"/>
      <c r="B37" s="41"/>
      <c r="C37" s="284" t="s">
        <v>2559</v>
      </c>
      <c r="D37" s="36"/>
      <c r="E37" s="36"/>
      <c r="F37" s="36"/>
      <c r="G37" s="36"/>
      <c r="H37" s="41"/>
    </row>
    <row r="38" spans="1:8" s="2" customFormat="1" ht="16.8" customHeight="1">
      <c r="A38" s="36"/>
      <c r="B38" s="41"/>
      <c r="C38" s="282" t="s">
        <v>745</v>
      </c>
      <c r="D38" s="282" t="s">
        <v>2566</v>
      </c>
      <c r="E38" s="19" t="s">
        <v>328</v>
      </c>
      <c r="F38" s="283">
        <v>121.7</v>
      </c>
      <c r="G38" s="36"/>
      <c r="H38" s="41"/>
    </row>
    <row r="39" spans="1:8" s="2" customFormat="1" ht="16.8" customHeight="1">
      <c r="A39" s="36"/>
      <c r="B39" s="41"/>
      <c r="C39" s="282" t="s">
        <v>1152</v>
      </c>
      <c r="D39" s="282" t="s">
        <v>2562</v>
      </c>
      <c r="E39" s="19" t="s">
        <v>328</v>
      </c>
      <c r="F39" s="283">
        <v>1472.6</v>
      </c>
      <c r="G39" s="36"/>
      <c r="H39" s="41"/>
    </row>
    <row r="40" spans="1:8" s="2" customFormat="1" ht="16.8" customHeight="1">
      <c r="A40" s="36"/>
      <c r="B40" s="41"/>
      <c r="C40" s="282" t="s">
        <v>727</v>
      </c>
      <c r="D40" s="282" t="s">
        <v>2564</v>
      </c>
      <c r="E40" s="19" t="s">
        <v>241</v>
      </c>
      <c r="F40" s="283">
        <v>147.26</v>
      </c>
      <c r="G40" s="36"/>
      <c r="H40" s="41"/>
    </row>
    <row r="41" spans="1:8" s="2" customFormat="1" ht="16.8" customHeight="1">
      <c r="A41" s="36"/>
      <c r="B41" s="41"/>
      <c r="C41" s="282" t="s">
        <v>1014</v>
      </c>
      <c r="D41" s="282" t="s">
        <v>2565</v>
      </c>
      <c r="E41" s="19" t="s">
        <v>328</v>
      </c>
      <c r="F41" s="283">
        <v>1472.6</v>
      </c>
      <c r="G41" s="36"/>
      <c r="H41" s="41"/>
    </row>
    <row r="42" spans="1:8" s="2" customFormat="1" ht="16.8" customHeight="1">
      <c r="A42" s="36"/>
      <c r="B42" s="41"/>
      <c r="C42" s="278" t="s">
        <v>107</v>
      </c>
      <c r="D42" s="279" t="s">
        <v>108</v>
      </c>
      <c r="E42" s="280" t="s">
        <v>20</v>
      </c>
      <c r="F42" s="281">
        <v>200.4</v>
      </c>
      <c r="G42" s="36"/>
      <c r="H42" s="41"/>
    </row>
    <row r="43" spans="1:8" s="2" customFormat="1" ht="16.8" customHeight="1">
      <c r="A43" s="36"/>
      <c r="B43" s="41"/>
      <c r="C43" s="282" t="s">
        <v>20</v>
      </c>
      <c r="D43" s="282" t="s">
        <v>304</v>
      </c>
      <c r="E43" s="19" t="s">
        <v>20</v>
      </c>
      <c r="F43" s="283">
        <v>0</v>
      </c>
      <c r="G43" s="36"/>
      <c r="H43" s="41"/>
    </row>
    <row r="44" spans="1:8" s="2" customFormat="1" ht="16.8" customHeight="1">
      <c r="A44" s="36"/>
      <c r="B44" s="41"/>
      <c r="C44" s="282" t="s">
        <v>20</v>
      </c>
      <c r="D44" s="282" t="s">
        <v>1981</v>
      </c>
      <c r="E44" s="19" t="s">
        <v>20</v>
      </c>
      <c r="F44" s="283">
        <v>12.3</v>
      </c>
      <c r="G44" s="36"/>
      <c r="H44" s="41"/>
    </row>
    <row r="45" spans="1:8" s="2" customFormat="1" ht="16.8" customHeight="1">
      <c r="A45" s="36"/>
      <c r="B45" s="41"/>
      <c r="C45" s="282" t="s">
        <v>20</v>
      </c>
      <c r="D45" s="282" t="s">
        <v>1982</v>
      </c>
      <c r="E45" s="19" t="s">
        <v>20</v>
      </c>
      <c r="F45" s="283">
        <v>73.8</v>
      </c>
      <c r="G45" s="36"/>
      <c r="H45" s="41"/>
    </row>
    <row r="46" spans="1:8" s="2" customFormat="1" ht="16.8" customHeight="1">
      <c r="A46" s="36"/>
      <c r="B46" s="41"/>
      <c r="C46" s="282" t="s">
        <v>20</v>
      </c>
      <c r="D46" s="282" t="s">
        <v>1983</v>
      </c>
      <c r="E46" s="19" t="s">
        <v>20</v>
      </c>
      <c r="F46" s="283">
        <v>114.3</v>
      </c>
      <c r="G46" s="36"/>
      <c r="H46" s="41"/>
    </row>
    <row r="47" spans="1:8" s="2" customFormat="1" ht="16.8" customHeight="1">
      <c r="A47" s="36"/>
      <c r="B47" s="41"/>
      <c r="C47" s="282" t="s">
        <v>107</v>
      </c>
      <c r="D47" s="282" t="s">
        <v>306</v>
      </c>
      <c r="E47" s="19" t="s">
        <v>20</v>
      </c>
      <c r="F47" s="283">
        <v>200.4</v>
      </c>
      <c r="G47" s="36"/>
      <c r="H47" s="41"/>
    </row>
    <row r="48" spans="1:8" s="2" customFormat="1" ht="16.8" customHeight="1">
      <c r="A48" s="36"/>
      <c r="B48" s="41"/>
      <c r="C48" s="284" t="s">
        <v>2559</v>
      </c>
      <c r="D48" s="36"/>
      <c r="E48" s="36"/>
      <c r="F48" s="36"/>
      <c r="G48" s="36"/>
      <c r="H48" s="41"/>
    </row>
    <row r="49" spans="1:8" s="2" customFormat="1" ht="16.8" customHeight="1">
      <c r="A49" s="36"/>
      <c r="B49" s="41"/>
      <c r="C49" s="282" t="s">
        <v>1978</v>
      </c>
      <c r="D49" s="282" t="s">
        <v>1979</v>
      </c>
      <c r="E49" s="19" t="s">
        <v>328</v>
      </c>
      <c r="F49" s="283">
        <v>305.10000000000002</v>
      </c>
      <c r="G49" s="36"/>
      <c r="H49" s="41"/>
    </row>
    <row r="50" spans="1:8" s="2" customFormat="1" ht="16.8" customHeight="1">
      <c r="A50" s="36"/>
      <c r="B50" s="41"/>
      <c r="C50" s="282" t="s">
        <v>1076</v>
      </c>
      <c r="D50" s="282" t="s">
        <v>2561</v>
      </c>
      <c r="E50" s="19" t="s">
        <v>328</v>
      </c>
      <c r="F50" s="283">
        <v>722.3</v>
      </c>
      <c r="G50" s="36"/>
      <c r="H50" s="41"/>
    </row>
    <row r="51" spans="1:8" s="2" customFormat="1" ht="16.8" customHeight="1">
      <c r="A51" s="36"/>
      <c r="B51" s="41"/>
      <c r="C51" s="282" t="s">
        <v>1152</v>
      </c>
      <c r="D51" s="282" t="s">
        <v>2562</v>
      </c>
      <c r="E51" s="19" t="s">
        <v>328</v>
      </c>
      <c r="F51" s="283">
        <v>1472.6</v>
      </c>
      <c r="G51" s="36"/>
      <c r="H51" s="41"/>
    </row>
    <row r="52" spans="1:8" s="2" customFormat="1" ht="16.8" customHeight="1">
      <c r="A52" s="36"/>
      <c r="B52" s="41"/>
      <c r="C52" s="282" t="s">
        <v>727</v>
      </c>
      <c r="D52" s="282" t="s">
        <v>2564</v>
      </c>
      <c r="E52" s="19" t="s">
        <v>241</v>
      </c>
      <c r="F52" s="283">
        <v>147.26</v>
      </c>
      <c r="G52" s="36"/>
      <c r="H52" s="41"/>
    </row>
    <row r="53" spans="1:8" s="2" customFormat="1" ht="16.8" customHeight="1">
      <c r="A53" s="36"/>
      <c r="B53" s="41"/>
      <c r="C53" s="282" t="s">
        <v>1014</v>
      </c>
      <c r="D53" s="282" t="s">
        <v>2565</v>
      </c>
      <c r="E53" s="19" t="s">
        <v>328</v>
      </c>
      <c r="F53" s="283">
        <v>1472.6</v>
      </c>
      <c r="G53" s="36"/>
      <c r="H53" s="41"/>
    </row>
    <row r="54" spans="1:8" s="2" customFormat="1" ht="16.8" customHeight="1">
      <c r="A54" s="36"/>
      <c r="B54" s="41"/>
      <c r="C54" s="278" t="s">
        <v>110</v>
      </c>
      <c r="D54" s="279" t="s">
        <v>111</v>
      </c>
      <c r="E54" s="280" t="s">
        <v>20</v>
      </c>
      <c r="F54" s="281">
        <v>104.7</v>
      </c>
      <c r="G54" s="36"/>
      <c r="H54" s="41"/>
    </row>
    <row r="55" spans="1:8" s="2" customFormat="1" ht="16.8" customHeight="1">
      <c r="A55" s="36"/>
      <c r="B55" s="41"/>
      <c r="C55" s="282" t="s">
        <v>20</v>
      </c>
      <c r="D55" s="282" t="s">
        <v>307</v>
      </c>
      <c r="E55" s="19" t="s">
        <v>20</v>
      </c>
      <c r="F55" s="283">
        <v>0</v>
      </c>
      <c r="G55" s="36"/>
      <c r="H55" s="41"/>
    </row>
    <row r="56" spans="1:8" s="2" customFormat="1" ht="16.8" customHeight="1">
      <c r="A56" s="36"/>
      <c r="B56" s="41"/>
      <c r="C56" s="282" t="s">
        <v>20</v>
      </c>
      <c r="D56" s="282" t="s">
        <v>1984</v>
      </c>
      <c r="E56" s="19" t="s">
        <v>20</v>
      </c>
      <c r="F56" s="283">
        <v>27.8</v>
      </c>
      <c r="G56" s="36"/>
      <c r="H56" s="41"/>
    </row>
    <row r="57" spans="1:8" s="2" customFormat="1" ht="16.8" customHeight="1">
      <c r="A57" s="36"/>
      <c r="B57" s="41"/>
      <c r="C57" s="282" t="s">
        <v>20</v>
      </c>
      <c r="D57" s="282" t="s">
        <v>1985</v>
      </c>
      <c r="E57" s="19" t="s">
        <v>20</v>
      </c>
      <c r="F57" s="283">
        <v>11.2</v>
      </c>
      <c r="G57" s="36"/>
      <c r="H57" s="41"/>
    </row>
    <row r="58" spans="1:8" s="2" customFormat="1" ht="16.8" customHeight="1">
      <c r="A58" s="36"/>
      <c r="B58" s="41"/>
      <c r="C58" s="282" t="s">
        <v>20</v>
      </c>
      <c r="D58" s="282" t="s">
        <v>1986</v>
      </c>
      <c r="E58" s="19" t="s">
        <v>20</v>
      </c>
      <c r="F58" s="283">
        <v>65.7</v>
      </c>
      <c r="G58" s="36"/>
      <c r="H58" s="41"/>
    </row>
    <row r="59" spans="1:8" s="2" customFormat="1" ht="16.8" customHeight="1">
      <c r="A59" s="36"/>
      <c r="B59" s="41"/>
      <c r="C59" s="282" t="s">
        <v>110</v>
      </c>
      <c r="D59" s="282" t="s">
        <v>306</v>
      </c>
      <c r="E59" s="19" t="s">
        <v>20</v>
      </c>
      <c r="F59" s="283">
        <v>104.7</v>
      </c>
      <c r="G59" s="36"/>
      <c r="H59" s="41"/>
    </row>
    <row r="60" spans="1:8" s="2" customFormat="1" ht="16.8" customHeight="1">
      <c r="A60" s="36"/>
      <c r="B60" s="41"/>
      <c r="C60" s="284" t="s">
        <v>2559</v>
      </c>
      <c r="D60" s="36"/>
      <c r="E60" s="36"/>
      <c r="F60" s="36"/>
      <c r="G60" s="36"/>
      <c r="H60" s="41"/>
    </row>
    <row r="61" spans="1:8" s="2" customFormat="1" ht="16.8" customHeight="1">
      <c r="A61" s="36"/>
      <c r="B61" s="41"/>
      <c r="C61" s="282" t="s">
        <v>1978</v>
      </c>
      <c r="D61" s="282" t="s">
        <v>1979</v>
      </c>
      <c r="E61" s="19" t="s">
        <v>328</v>
      </c>
      <c r="F61" s="283">
        <v>305.10000000000002</v>
      </c>
      <c r="G61" s="36"/>
      <c r="H61" s="41"/>
    </row>
    <row r="62" spans="1:8" s="2" customFormat="1" ht="16.8" customHeight="1">
      <c r="A62" s="36"/>
      <c r="B62" s="41"/>
      <c r="C62" s="282" t="s">
        <v>1152</v>
      </c>
      <c r="D62" s="282" t="s">
        <v>2562</v>
      </c>
      <c r="E62" s="19" t="s">
        <v>328</v>
      </c>
      <c r="F62" s="283">
        <v>1472.6</v>
      </c>
      <c r="G62" s="36"/>
      <c r="H62" s="41"/>
    </row>
    <row r="63" spans="1:8" s="2" customFormat="1" ht="16.8" customHeight="1">
      <c r="A63" s="36"/>
      <c r="B63" s="41"/>
      <c r="C63" s="282" t="s">
        <v>727</v>
      </c>
      <c r="D63" s="282" t="s">
        <v>2564</v>
      </c>
      <c r="E63" s="19" t="s">
        <v>241</v>
      </c>
      <c r="F63" s="283">
        <v>147.26</v>
      </c>
      <c r="G63" s="36"/>
      <c r="H63" s="41"/>
    </row>
    <row r="64" spans="1:8" s="2" customFormat="1" ht="16.8" customHeight="1">
      <c r="A64" s="36"/>
      <c r="B64" s="41"/>
      <c r="C64" s="282" t="s">
        <v>1014</v>
      </c>
      <c r="D64" s="282" t="s">
        <v>2565</v>
      </c>
      <c r="E64" s="19" t="s">
        <v>328</v>
      </c>
      <c r="F64" s="283">
        <v>1472.6</v>
      </c>
      <c r="G64" s="36"/>
      <c r="H64" s="41"/>
    </row>
    <row r="65" spans="1:8" s="2" customFormat="1" ht="16.8" customHeight="1">
      <c r="A65" s="36"/>
      <c r="B65" s="41"/>
      <c r="C65" s="278" t="s">
        <v>113</v>
      </c>
      <c r="D65" s="279" t="s">
        <v>114</v>
      </c>
      <c r="E65" s="280" t="s">
        <v>20</v>
      </c>
      <c r="F65" s="281">
        <v>193.2</v>
      </c>
      <c r="G65" s="36"/>
      <c r="H65" s="41"/>
    </row>
    <row r="66" spans="1:8" s="2" customFormat="1" ht="16.8" customHeight="1">
      <c r="A66" s="36"/>
      <c r="B66" s="41"/>
      <c r="C66" s="282" t="s">
        <v>20</v>
      </c>
      <c r="D66" s="282" t="s">
        <v>304</v>
      </c>
      <c r="E66" s="19" t="s">
        <v>20</v>
      </c>
      <c r="F66" s="283">
        <v>0</v>
      </c>
      <c r="G66" s="36"/>
      <c r="H66" s="41"/>
    </row>
    <row r="67" spans="1:8" s="2" customFormat="1" ht="16.8" customHeight="1">
      <c r="A67" s="36"/>
      <c r="B67" s="41"/>
      <c r="C67" s="282" t="s">
        <v>20</v>
      </c>
      <c r="D67" s="282" t="s">
        <v>2078</v>
      </c>
      <c r="E67" s="19" t="s">
        <v>20</v>
      </c>
      <c r="F67" s="283">
        <v>63.9</v>
      </c>
      <c r="G67" s="36"/>
      <c r="H67" s="41"/>
    </row>
    <row r="68" spans="1:8" s="2" customFormat="1" ht="16.8" customHeight="1">
      <c r="A68" s="36"/>
      <c r="B68" s="41"/>
      <c r="C68" s="282" t="s">
        <v>20</v>
      </c>
      <c r="D68" s="282" t="s">
        <v>2079</v>
      </c>
      <c r="E68" s="19" t="s">
        <v>20</v>
      </c>
      <c r="F68" s="283">
        <v>129.30000000000001</v>
      </c>
      <c r="G68" s="36"/>
      <c r="H68" s="41"/>
    </row>
    <row r="69" spans="1:8" s="2" customFormat="1" ht="16.8" customHeight="1">
      <c r="A69" s="36"/>
      <c r="B69" s="41"/>
      <c r="C69" s="282" t="s">
        <v>113</v>
      </c>
      <c r="D69" s="282" t="s">
        <v>306</v>
      </c>
      <c r="E69" s="19" t="s">
        <v>20</v>
      </c>
      <c r="F69" s="283">
        <v>193.2</v>
      </c>
      <c r="G69" s="36"/>
      <c r="H69" s="41"/>
    </row>
    <row r="70" spans="1:8" s="2" customFormat="1" ht="16.8" customHeight="1">
      <c r="A70" s="36"/>
      <c r="B70" s="41"/>
      <c r="C70" s="284" t="s">
        <v>2559</v>
      </c>
      <c r="D70" s="36"/>
      <c r="E70" s="36"/>
      <c r="F70" s="36"/>
      <c r="G70" s="36"/>
      <c r="H70" s="41"/>
    </row>
    <row r="71" spans="1:8" s="2" customFormat="1" ht="16.8" customHeight="1">
      <c r="A71" s="36"/>
      <c r="B71" s="41"/>
      <c r="C71" s="282" t="s">
        <v>2075</v>
      </c>
      <c r="D71" s="282" t="s">
        <v>2560</v>
      </c>
      <c r="E71" s="19" t="s">
        <v>328</v>
      </c>
      <c r="F71" s="283">
        <v>641</v>
      </c>
      <c r="G71" s="36"/>
      <c r="H71" s="41"/>
    </row>
    <row r="72" spans="1:8" s="2" customFormat="1" ht="16.8" customHeight="1">
      <c r="A72" s="36"/>
      <c r="B72" s="41"/>
      <c r="C72" s="282" t="s">
        <v>1076</v>
      </c>
      <c r="D72" s="282" t="s">
        <v>2561</v>
      </c>
      <c r="E72" s="19" t="s">
        <v>328</v>
      </c>
      <c r="F72" s="283">
        <v>722.3</v>
      </c>
      <c r="G72" s="36"/>
      <c r="H72" s="41"/>
    </row>
    <row r="73" spans="1:8" s="2" customFormat="1" ht="16.8" customHeight="1">
      <c r="A73" s="36"/>
      <c r="B73" s="41"/>
      <c r="C73" s="282" t="s">
        <v>1152</v>
      </c>
      <c r="D73" s="282" t="s">
        <v>2562</v>
      </c>
      <c r="E73" s="19" t="s">
        <v>328</v>
      </c>
      <c r="F73" s="283">
        <v>1472.6</v>
      </c>
      <c r="G73" s="36"/>
      <c r="H73" s="41"/>
    </row>
    <row r="74" spans="1:8" s="2" customFormat="1" ht="16.8" customHeight="1">
      <c r="A74" s="36"/>
      <c r="B74" s="41"/>
      <c r="C74" s="282" t="s">
        <v>2247</v>
      </c>
      <c r="D74" s="282" t="s">
        <v>2563</v>
      </c>
      <c r="E74" s="19" t="s">
        <v>328</v>
      </c>
      <c r="F74" s="283">
        <v>1014.5</v>
      </c>
      <c r="G74" s="36"/>
      <c r="H74" s="41"/>
    </row>
    <row r="75" spans="1:8" s="2" customFormat="1" ht="16.8" customHeight="1">
      <c r="A75" s="36"/>
      <c r="B75" s="41"/>
      <c r="C75" s="282" t="s">
        <v>727</v>
      </c>
      <c r="D75" s="282" t="s">
        <v>2564</v>
      </c>
      <c r="E75" s="19" t="s">
        <v>241</v>
      </c>
      <c r="F75" s="283">
        <v>147.26</v>
      </c>
      <c r="G75" s="36"/>
      <c r="H75" s="41"/>
    </row>
    <row r="76" spans="1:8" s="2" customFormat="1" ht="16.8" customHeight="1">
      <c r="A76" s="36"/>
      <c r="B76" s="41"/>
      <c r="C76" s="282" t="s">
        <v>1014</v>
      </c>
      <c r="D76" s="282" t="s">
        <v>2565</v>
      </c>
      <c r="E76" s="19" t="s">
        <v>328</v>
      </c>
      <c r="F76" s="283">
        <v>1472.6</v>
      </c>
      <c r="G76" s="36"/>
      <c r="H76" s="41"/>
    </row>
    <row r="77" spans="1:8" s="2" customFormat="1" ht="16.8" customHeight="1">
      <c r="A77" s="36"/>
      <c r="B77" s="41"/>
      <c r="C77" s="278" t="s">
        <v>117</v>
      </c>
      <c r="D77" s="279" t="s">
        <v>118</v>
      </c>
      <c r="E77" s="280" t="s">
        <v>20</v>
      </c>
      <c r="F77" s="281">
        <v>434</v>
      </c>
      <c r="G77" s="36"/>
      <c r="H77" s="41"/>
    </row>
    <row r="78" spans="1:8" s="2" customFormat="1" ht="16.8" customHeight="1">
      <c r="A78" s="36"/>
      <c r="B78" s="41"/>
      <c r="C78" s="282" t="s">
        <v>20</v>
      </c>
      <c r="D78" s="282" t="s">
        <v>307</v>
      </c>
      <c r="E78" s="19" t="s">
        <v>20</v>
      </c>
      <c r="F78" s="283">
        <v>0</v>
      </c>
      <c r="G78" s="36"/>
      <c r="H78" s="41"/>
    </row>
    <row r="79" spans="1:8" s="2" customFormat="1" ht="16.8" customHeight="1">
      <c r="A79" s="36"/>
      <c r="B79" s="41"/>
      <c r="C79" s="282" t="s">
        <v>20</v>
      </c>
      <c r="D79" s="282" t="s">
        <v>2083</v>
      </c>
      <c r="E79" s="19" t="s">
        <v>20</v>
      </c>
      <c r="F79" s="283">
        <v>114.1</v>
      </c>
      <c r="G79" s="36"/>
      <c r="H79" s="41"/>
    </row>
    <row r="80" spans="1:8" s="2" customFormat="1" ht="16.8" customHeight="1">
      <c r="A80" s="36"/>
      <c r="B80" s="41"/>
      <c r="C80" s="282" t="s">
        <v>20</v>
      </c>
      <c r="D80" s="282" t="s">
        <v>2084</v>
      </c>
      <c r="E80" s="19" t="s">
        <v>20</v>
      </c>
      <c r="F80" s="283">
        <v>123.1</v>
      </c>
      <c r="G80" s="36"/>
      <c r="H80" s="41"/>
    </row>
    <row r="81" spans="1:8" s="2" customFormat="1" ht="16.8" customHeight="1">
      <c r="A81" s="36"/>
      <c r="B81" s="41"/>
      <c r="C81" s="282" t="s">
        <v>20</v>
      </c>
      <c r="D81" s="282" t="s">
        <v>2085</v>
      </c>
      <c r="E81" s="19" t="s">
        <v>20</v>
      </c>
      <c r="F81" s="283">
        <v>196.8</v>
      </c>
      <c r="G81" s="36"/>
      <c r="H81" s="41"/>
    </row>
    <row r="82" spans="1:8" s="2" customFormat="1" ht="16.8" customHeight="1">
      <c r="A82" s="36"/>
      <c r="B82" s="41"/>
      <c r="C82" s="282" t="s">
        <v>117</v>
      </c>
      <c r="D82" s="282" t="s">
        <v>306</v>
      </c>
      <c r="E82" s="19" t="s">
        <v>20</v>
      </c>
      <c r="F82" s="283">
        <v>434</v>
      </c>
      <c r="G82" s="36"/>
      <c r="H82" s="41"/>
    </row>
    <row r="83" spans="1:8" s="2" customFormat="1" ht="16.8" customHeight="1">
      <c r="A83" s="36"/>
      <c r="B83" s="41"/>
      <c r="C83" s="284" t="s">
        <v>2559</v>
      </c>
      <c r="D83" s="36"/>
      <c r="E83" s="36"/>
      <c r="F83" s="36"/>
      <c r="G83" s="36"/>
      <c r="H83" s="41"/>
    </row>
    <row r="84" spans="1:8" s="2" customFormat="1" ht="16.8" customHeight="1">
      <c r="A84" s="36"/>
      <c r="B84" s="41"/>
      <c r="C84" s="282" t="s">
        <v>2075</v>
      </c>
      <c r="D84" s="282" t="s">
        <v>2560</v>
      </c>
      <c r="E84" s="19" t="s">
        <v>328</v>
      </c>
      <c r="F84" s="283">
        <v>641</v>
      </c>
      <c r="G84" s="36"/>
      <c r="H84" s="41"/>
    </row>
    <row r="85" spans="1:8" s="2" customFormat="1" ht="16.8" customHeight="1">
      <c r="A85" s="36"/>
      <c r="B85" s="41"/>
      <c r="C85" s="282" t="s">
        <v>1152</v>
      </c>
      <c r="D85" s="282" t="s">
        <v>2562</v>
      </c>
      <c r="E85" s="19" t="s">
        <v>328</v>
      </c>
      <c r="F85" s="283">
        <v>1472.6</v>
      </c>
      <c r="G85" s="36"/>
      <c r="H85" s="41"/>
    </row>
    <row r="86" spans="1:8" s="2" customFormat="1" ht="16.8" customHeight="1">
      <c r="A86" s="36"/>
      <c r="B86" s="41"/>
      <c r="C86" s="282" t="s">
        <v>2247</v>
      </c>
      <c r="D86" s="282" t="s">
        <v>2563</v>
      </c>
      <c r="E86" s="19" t="s">
        <v>328</v>
      </c>
      <c r="F86" s="283">
        <v>1014.5</v>
      </c>
      <c r="G86" s="36"/>
      <c r="H86" s="41"/>
    </row>
    <row r="87" spans="1:8" s="2" customFormat="1" ht="16.8" customHeight="1">
      <c r="A87" s="36"/>
      <c r="B87" s="41"/>
      <c r="C87" s="282" t="s">
        <v>727</v>
      </c>
      <c r="D87" s="282" t="s">
        <v>2564</v>
      </c>
      <c r="E87" s="19" t="s">
        <v>241</v>
      </c>
      <c r="F87" s="283">
        <v>147.26</v>
      </c>
      <c r="G87" s="36"/>
      <c r="H87" s="41"/>
    </row>
    <row r="88" spans="1:8" s="2" customFormat="1" ht="16.8" customHeight="1">
      <c r="A88" s="36"/>
      <c r="B88" s="41"/>
      <c r="C88" s="282" t="s">
        <v>1014</v>
      </c>
      <c r="D88" s="282" t="s">
        <v>2565</v>
      </c>
      <c r="E88" s="19" t="s">
        <v>328</v>
      </c>
      <c r="F88" s="283">
        <v>1472.6</v>
      </c>
      <c r="G88" s="36"/>
      <c r="H88" s="41"/>
    </row>
    <row r="89" spans="1:8" s="2" customFormat="1" ht="16.8" customHeight="1">
      <c r="A89" s="36"/>
      <c r="B89" s="41"/>
      <c r="C89" s="278" t="s">
        <v>121</v>
      </c>
      <c r="D89" s="279" t="s">
        <v>122</v>
      </c>
      <c r="E89" s="280" t="s">
        <v>20</v>
      </c>
      <c r="F89" s="281">
        <v>31.3</v>
      </c>
      <c r="G89" s="36"/>
      <c r="H89" s="41"/>
    </row>
    <row r="90" spans="1:8" s="2" customFormat="1" ht="16.8" customHeight="1">
      <c r="A90" s="36"/>
      <c r="B90" s="41"/>
      <c r="C90" s="282" t="s">
        <v>20</v>
      </c>
      <c r="D90" s="282" t="s">
        <v>307</v>
      </c>
      <c r="E90" s="19" t="s">
        <v>20</v>
      </c>
      <c r="F90" s="283">
        <v>0</v>
      </c>
      <c r="G90" s="36"/>
      <c r="H90" s="41"/>
    </row>
    <row r="91" spans="1:8" s="2" customFormat="1" ht="16.8" customHeight="1">
      <c r="A91" s="36"/>
      <c r="B91" s="41"/>
      <c r="C91" s="282" t="s">
        <v>20</v>
      </c>
      <c r="D91" s="282" t="s">
        <v>123</v>
      </c>
      <c r="E91" s="19" t="s">
        <v>20</v>
      </c>
      <c r="F91" s="283">
        <v>31.3</v>
      </c>
      <c r="G91" s="36"/>
      <c r="H91" s="41"/>
    </row>
    <row r="92" spans="1:8" s="2" customFormat="1" ht="16.8" customHeight="1">
      <c r="A92" s="36"/>
      <c r="B92" s="41"/>
      <c r="C92" s="282" t="s">
        <v>121</v>
      </c>
      <c r="D92" s="282" t="s">
        <v>306</v>
      </c>
      <c r="E92" s="19" t="s">
        <v>20</v>
      </c>
      <c r="F92" s="283">
        <v>31.3</v>
      </c>
      <c r="G92" s="36"/>
      <c r="H92" s="41"/>
    </row>
    <row r="93" spans="1:8" s="2" customFormat="1" ht="16.8" customHeight="1">
      <c r="A93" s="36"/>
      <c r="B93" s="41"/>
      <c r="C93" s="284" t="s">
        <v>2559</v>
      </c>
      <c r="D93" s="36"/>
      <c r="E93" s="36"/>
      <c r="F93" s="36"/>
      <c r="G93" s="36"/>
      <c r="H93" s="41"/>
    </row>
    <row r="94" spans="1:8" s="2" customFormat="1" ht="16.8" customHeight="1">
      <c r="A94" s="36"/>
      <c r="B94" s="41"/>
      <c r="C94" s="282" t="s">
        <v>2052</v>
      </c>
      <c r="D94" s="282" t="s">
        <v>2567</v>
      </c>
      <c r="E94" s="19" t="s">
        <v>328</v>
      </c>
      <c r="F94" s="283">
        <v>31.3</v>
      </c>
      <c r="G94" s="36"/>
      <c r="H94" s="41"/>
    </row>
    <row r="95" spans="1:8" s="2" customFormat="1" ht="16.8" customHeight="1">
      <c r="A95" s="36"/>
      <c r="B95" s="41"/>
      <c r="C95" s="282" t="s">
        <v>1152</v>
      </c>
      <c r="D95" s="282" t="s">
        <v>2562</v>
      </c>
      <c r="E95" s="19" t="s">
        <v>328</v>
      </c>
      <c r="F95" s="283">
        <v>1472.6</v>
      </c>
      <c r="G95" s="36"/>
      <c r="H95" s="41"/>
    </row>
    <row r="96" spans="1:8" s="2" customFormat="1" ht="16.8" customHeight="1">
      <c r="A96" s="36"/>
      <c r="B96" s="41"/>
      <c r="C96" s="282" t="s">
        <v>727</v>
      </c>
      <c r="D96" s="282" t="s">
        <v>2564</v>
      </c>
      <c r="E96" s="19" t="s">
        <v>241</v>
      </c>
      <c r="F96" s="283">
        <v>147.26</v>
      </c>
      <c r="G96" s="36"/>
      <c r="H96" s="41"/>
    </row>
    <row r="97" spans="1:8" s="2" customFormat="1" ht="16.8" customHeight="1">
      <c r="A97" s="36"/>
      <c r="B97" s="41"/>
      <c r="C97" s="282" t="s">
        <v>1014</v>
      </c>
      <c r="D97" s="282" t="s">
        <v>2565</v>
      </c>
      <c r="E97" s="19" t="s">
        <v>328</v>
      </c>
      <c r="F97" s="283">
        <v>1472.6</v>
      </c>
      <c r="G97" s="36"/>
      <c r="H97" s="41"/>
    </row>
    <row r="98" spans="1:8" s="2" customFormat="1" ht="16.8" customHeight="1">
      <c r="A98" s="36"/>
      <c r="B98" s="41"/>
      <c r="C98" s="278" t="s">
        <v>125</v>
      </c>
      <c r="D98" s="279" t="s">
        <v>126</v>
      </c>
      <c r="E98" s="280" t="s">
        <v>20</v>
      </c>
      <c r="F98" s="281">
        <v>254.1</v>
      </c>
      <c r="G98" s="36"/>
      <c r="H98" s="41"/>
    </row>
    <row r="99" spans="1:8" s="2" customFormat="1" ht="16.8" customHeight="1">
      <c r="A99" s="36"/>
      <c r="B99" s="41"/>
      <c r="C99" s="282" t="s">
        <v>20</v>
      </c>
      <c r="D99" s="282" t="s">
        <v>304</v>
      </c>
      <c r="E99" s="19" t="s">
        <v>20</v>
      </c>
      <c r="F99" s="283">
        <v>0</v>
      </c>
      <c r="G99" s="36"/>
      <c r="H99" s="41"/>
    </row>
    <row r="100" spans="1:8" s="2" customFormat="1" ht="16.8" customHeight="1">
      <c r="A100" s="36"/>
      <c r="B100" s="41"/>
      <c r="C100" s="282" t="s">
        <v>20</v>
      </c>
      <c r="D100" s="282" t="s">
        <v>2090</v>
      </c>
      <c r="E100" s="19" t="s">
        <v>20</v>
      </c>
      <c r="F100" s="283">
        <v>145.5</v>
      </c>
      <c r="G100" s="36"/>
      <c r="H100" s="41"/>
    </row>
    <row r="101" spans="1:8" s="2" customFormat="1" ht="16.8" customHeight="1">
      <c r="A101" s="36"/>
      <c r="B101" s="41"/>
      <c r="C101" s="282" t="s">
        <v>20</v>
      </c>
      <c r="D101" s="282" t="s">
        <v>2091</v>
      </c>
      <c r="E101" s="19" t="s">
        <v>20</v>
      </c>
      <c r="F101" s="283">
        <v>108.6</v>
      </c>
      <c r="G101" s="36"/>
      <c r="H101" s="41"/>
    </row>
    <row r="102" spans="1:8" s="2" customFormat="1" ht="16.8" customHeight="1">
      <c r="A102" s="36"/>
      <c r="B102" s="41"/>
      <c r="C102" s="282" t="s">
        <v>125</v>
      </c>
      <c r="D102" s="282" t="s">
        <v>306</v>
      </c>
      <c r="E102" s="19" t="s">
        <v>20</v>
      </c>
      <c r="F102" s="283">
        <v>254.1</v>
      </c>
      <c r="G102" s="36"/>
      <c r="H102" s="41"/>
    </row>
    <row r="103" spans="1:8" s="2" customFormat="1" ht="16.8" customHeight="1">
      <c r="A103" s="36"/>
      <c r="B103" s="41"/>
      <c r="C103" s="284" t="s">
        <v>2559</v>
      </c>
      <c r="D103" s="36"/>
      <c r="E103" s="36"/>
      <c r="F103" s="36"/>
      <c r="G103" s="36"/>
      <c r="H103" s="41"/>
    </row>
    <row r="104" spans="1:8" s="2" customFormat="1" ht="16.8" customHeight="1">
      <c r="A104" s="36"/>
      <c r="B104" s="41"/>
      <c r="C104" s="282" t="s">
        <v>2087</v>
      </c>
      <c r="D104" s="282" t="s">
        <v>2568</v>
      </c>
      <c r="E104" s="19" t="s">
        <v>328</v>
      </c>
      <c r="F104" s="283">
        <v>373.5</v>
      </c>
      <c r="G104" s="36"/>
      <c r="H104" s="41"/>
    </row>
    <row r="105" spans="1:8" s="2" customFormat="1" ht="16.8" customHeight="1">
      <c r="A105" s="36"/>
      <c r="B105" s="41"/>
      <c r="C105" s="282" t="s">
        <v>1076</v>
      </c>
      <c r="D105" s="282" t="s">
        <v>2561</v>
      </c>
      <c r="E105" s="19" t="s">
        <v>328</v>
      </c>
      <c r="F105" s="283">
        <v>722.3</v>
      </c>
      <c r="G105" s="36"/>
      <c r="H105" s="41"/>
    </row>
    <row r="106" spans="1:8" s="2" customFormat="1" ht="16.8" customHeight="1">
      <c r="A106" s="36"/>
      <c r="B106" s="41"/>
      <c r="C106" s="282" t="s">
        <v>1152</v>
      </c>
      <c r="D106" s="282" t="s">
        <v>2562</v>
      </c>
      <c r="E106" s="19" t="s">
        <v>328</v>
      </c>
      <c r="F106" s="283">
        <v>1472.6</v>
      </c>
      <c r="G106" s="36"/>
      <c r="H106" s="41"/>
    </row>
    <row r="107" spans="1:8" s="2" customFormat="1" ht="16.8" customHeight="1">
      <c r="A107" s="36"/>
      <c r="B107" s="41"/>
      <c r="C107" s="282" t="s">
        <v>2247</v>
      </c>
      <c r="D107" s="282" t="s">
        <v>2563</v>
      </c>
      <c r="E107" s="19" t="s">
        <v>328</v>
      </c>
      <c r="F107" s="283">
        <v>1014.5</v>
      </c>
      <c r="G107" s="36"/>
      <c r="H107" s="41"/>
    </row>
    <row r="108" spans="1:8" s="2" customFormat="1" ht="16.8" customHeight="1">
      <c r="A108" s="36"/>
      <c r="B108" s="41"/>
      <c r="C108" s="282" t="s">
        <v>727</v>
      </c>
      <c r="D108" s="282" t="s">
        <v>2564</v>
      </c>
      <c r="E108" s="19" t="s">
        <v>241</v>
      </c>
      <c r="F108" s="283">
        <v>147.26</v>
      </c>
      <c r="G108" s="36"/>
      <c r="H108" s="41"/>
    </row>
    <row r="109" spans="1:8" s="2" customFormat="1" ht="16.8" customHeight="1">
      <c r="A109" s="36"/>
      <c r="B109" s="41"/>
      <c r="C109" s="282" t="s">
        <v>1014</v>
      </c>
      <c r="D109" s="282" t="s">
        <v>2565</v>
      </c>
      <c r="E109" s="19" t="s">
        <v>328</v>
      </c>
      <c r="F109" s="283">
        <v>1472.6</v>
      </c>
      <c r="G109" s="36"/>
      <c r="H109" s="41"/>
    </row>
    <row r="110" spans="1:8" s="2" customFormat="1" ht="16.8" customHeight="1">
      <c r="A110" s="36"/>
      <c r="B110" s="41"/>
      <c r="C110" s="278" t="s">
        <v>129</v>
      </c>
      <c r="D110" s="279" t="s">
        <v>130</v>
      </c>
      <c r="E110" s="280" t="s">
        <v>20</v>
      </c>
      <c r="F110" s="281">
        <v>119.4</v>
      </c>
      <c r="G110" s="36"/>
      <c r="H110" s="41"/>
    </row>
    <row r="111" spans="1:8" s="2" customFormat="1" ht="16.8" customHeight="1">
      <c r="A111" s="36"/>
      <c r="B111" s="41"/>
      <c r="C111" s="282" t="s">
        <v>20</v>
      </c>
      <c r="D111" s="282" t="s">
        <v>307</v>
      </c>
      <c r="E111" s="19" t="s">
        <v>20</v>
      </c>
      <c r="F111" s="283">
        <v>0</v>
      </c>
      <c r="G111" s="36"/>
      <c r="H111" s="41"/>
    </row>
    <row r="112" spans="1:8" s="2" customFormat="1" ht="16.8" customHeight="1">
      <c r="A112" s="36"/>
      <c r="B112" s="41"/>
      <c r="C112" s="282" t="s">
        <v>20</v>
      </c>
      <c r="D112" s="282" t="s">
        <v>2092</v>
      </c>
      <c r="E112" s="19" t="s">
        <v>20</v>
      </c>
      <c r="F112" s="283">
        <v>119.4</v>
      </c>
      <c r="G112" s="36"/>
      <c r="H112" s="41"/>
    </row>
    <row r="113" spans="1:8" s="2" customFormat="1" ht="16.8" customHeight="1">
      <c r="A113" s="36"/>
      <c r="B113" s="41"/>
      <c r="C113" s="282" t="s">
        <v>129</v>
      </c>
      <c r="D113" s="282" t="s">
        <v>306</v>
      </c>
      <c r="E113" s="19" t="s">
        <v>20</v>
      </c>
      <c r="F113" s="283">
        <v>119.4</v>
      </c>
      <c r="G113" s="36"/>
      <c r="H113" s="41"/>
    </row>
    <row r="114" spans="1:8" s="2" customFormat="1" ht="16.8" customHeight="1">
      <c r="A114" s="36"/>
      <c r="B114" s="41"/>
      <c r="C114" s="284" t="s">
        <v>2559</v>
      </c>
      <c r="D114" s="36"/>
      <c r="E114" s="36"/>
      <c r="F114" s="36"/>
      <c r="G114" s="36"/>
      <c r="H114" s="41"/>
    </row>
    <row r="115" spans="1:8" s="2" customFormat="1" ht="16.8" customHeight="1">
      <c r="A115" s="36"/>
      <c r="B115" s="41"/>
      <c r="C115" s="282" t="s">
        <v>2087</v>
      </c>
      <c r="D115" s="282" t="s">
        <v>2568</v>
      </c>
      <c r="E115" s="19" t="s">
        <v>328</v>
      </c>
      <c r="F115" s="283">
        <v>373.5</v>
      </c>
      <c r="G115" s="36"/>
      <c r="H115" s="41"/>
    </row>
    <row r="116" spans="1:8" s="2" customFormat="1" ht="16.8" customHeight="1">
      <c r="A116" s="36"/>
      <c r="B116" s="41"/>
      <c r="C116" s="282" t="s">
        <v>1152</v>
      </c>
      <c r="D116" s="282" t="s">
        <v>2562</v>
      </c>
      <c r="E116" s="19" t="s">
        <v>328</v>
      </c>
      <c r="F116" s="283">
        <v>1472.6</v>
      </c>
      <c r="G116" s="36"/>
      <c r="H116" s="41"/>
    </row>
    <row r="117" spans="1:8" s="2" customFormat="1" ht="16.8" customHeight="1">
      <c r="A117" s="36"/>
      <c r="B117" s="41"/>
      <c r="C117" s="282" t="s">
        <v>2247</v>
      </c>
      <c r="D117" s="282" t="s">
        <v>2563</v>
      </c>
      <c r="E117" s="19" t="s">
        <v>328</v>
      </c>
      <c r="F117" s="283">
        <v>1014.5</v>
      </c>
      <c r="G117" s="36"/>
      <c r="H117" s="41"/>
    </row>
    <row r="118" spans="1:8" s="2" customFormat="1" ht="16.8" customHeight="1">
      <c r="A118" s="36"/>
      <c r="B118" s="41"/>
      <c r="C118" s="282" t="s">
        <v>727</v>
      </c>
      <c r="D118" s="282" t="s">
        <v>2564</v>
      </c>
      <c r="E118" s="19" t="s">
        <v>241</v>
      </c>
      <c r="F118" s="283">
        <v>147.26</v>
      </c>
      <c r="G118" s="36"/>
      <c r="H118" s="41"/>
    </row>
    <row r="119" spans="1:8" s="2" customFormat="1" ht="16.8" customHeight="1">
      <c r="A119" s="36"/>
      <c r="B119" s="41"/>
      <c r="C119" s="282" t="s">
        <v>1014</v>
      </c>
      <c r="D119" s="282" t="s">
        <v>2565</v>
      </c>
      <c r="E119" s="19" t="s">
        <v>328</v>
      </c>
      <c r="F119" s="283">
        <v>1472.6</v>
      </c>
      <c r="G119" s="36"/>
      <c r="H119" s="41"/>
    </row>
    <row r="120" spans="1:8" s="2" customFormat="1" ht="16.8" customHeight="1">
      <c r="A120" s="36"/>
      <c r="B120" s="41"/>
      <c r="C120" s="278" t="s">
        <v>132</v>
      </c>
      <c r="D120" s="279" t="s">
        <v>132</v>
      </c>
      <c r="E120" s="280" t="s">
        <v>20</v>
      </c>
      <c r="F120" s="281">
        <v>159.69999999999999</v>
      </c>
      <c r="G120" s="36"/>
      <c r="H120" s="41"/>
    </row>
    <row r="121" spans="1:8" s="2" customFormat="1" ht="16.8" customHeight="1">
      <c r="A121" s="36"/>
      <c r="B121" s="41"/>
      <c r="C121" s="282" t="s">
        <v>20</v>
      </c>
      <c r="D121" s="282" t="s">
        <v>1172</v>
      </c>
      <c r="E121" s="19" t="s">
        <v>20</v>
      </c>
      <c r="F121" s="283">
        <v>0</v>
      </c>
      <c r="G121" s="36"/>
      <c r="H121" s="41"/>
    </row>
    <row r="122" spans="1:8" s="2" customFormat="1" ht="16.8" customHeight="1">
      <c r="A122" s="36"/>
      <c r="B122" s="41"/>
      <c r="C122" s="282" t="s">
        <v>20</v>
      </c>
      <c r="D122" s="282" t="s">
        <v>156</v>
      </c>
      <c r="E122" s="19" t="s">
        <v>20</v>
      </c>
      <c r="F122" s="283">
        <v>140.30000000000001</v>
      </c>
      <c r="G122" s="36"/>
      <c r="H122" s="41"/>
    </row>
    <row r="123" spans="1:8" s="2" customFormat="1" ht="16.8" customHeight="1">
      <c r="A123" s="36"/>
      <c r="B123" s="41"/>
      <c r="C123" s="282" t="s">
        <v>20</v>
      </c>
      <c r="D123" s="282" t="s">
        <v>161</v>
      </c>
      <c r="E123" s="19" t="s">
        <v>20</v>
      </c>
      <c r="F123" s="283">
        <v>7.7</v>
      </c>
      <c r="G123" s="36"/>
      <c r="H123" s="41"/>
    </row>
    <row r="124" spans="1:8" s="2" customFormat="1" ht="16.8" customHeight="1">
      <c r="A124" s="36"/>
      <c r="B124" s="41"/>
      <c r="C124" s="282" t="s">
        <v>20</v>
      </c>
      <c r="D124" s="282" t="s">
        <v>142</v>
      </c>
      <c r="E124" s="19" t="s">
        <v>20</v>
      </c>
      <c r="F124" s="283">
        <v>11.7</v>
      </c>
      <c r="G124" s="36"/>
      <c r="H124" s="41"/>
    </row>
    <row r="125" spans="1:8" s="2" customFormat="1" ht="16.8" customHeight="1">
      <c r="A125" s="36"/>
      <c r="B125" s="41"/>
      <c r="C125" s="282" t="s">
        <v>132</v>
      </c>
      <c r="D125" s="282" t="s">
        <v>306</v>
      </c>
      <c r="E125" s="19" t="s">
        <v>20</v>
      </c>
      <c r="F125" s="283">
        <v>159.69999999999999</v>
      </c>
      <c r="G125" s="36"/>
      <c r="H125" s="41"/>
    </row>
    <row r="126" spans="1:8" s="2" customFormat="1" ht="16.8" customHeight="1">
      <c r="A126" s="36"/>
      <c r="B126" s="41"/>
      <c r="C126" s="284" t="s">
        <v>2559</v>
      </c>
      <c r="D126" s="36"/>
      <c r="E126" s="36"/>
      <c r="F126" s="36"/>
      <c r="G126" s="36"/>
      <c r="H126" s="41"/>
    </row>
    <row r="127" spans="1:8" s="2" customFormat="1" ht="16.8" customHeight="1">
      <c r="A127" s="36"/>
      <c r="B127" s="41"/>
      <c r="C127" s="282" t="s">
        <v>1167</v>
      </c>
      <c r="D127" s="282" t="s">
        <v>2569</v>
      </c>
      <c r="E127" s="19" t="s">
        <v>328</v>
      </c>
      <c r="F127" s="283">
        <v>638.61800000000005</v>
      </c>
      <c r="G127" s="36"/>
      <c r="H127" s="41"/>
    </row>
    <row r="128" spans="1:8" s="2" customFormat="1" ht="16.8" customHeight="1">
      <c r="A128" s="36"/>
      <c r="B128" s="41"/>
      <c r="C128" s="282" t="s">
        <v>1184</v>
      </c>
      <c r="D128" s="282" t="s">
        <v>2570</v>
      </c>
      <c r="E128" s="19" t="s">
        <v>328</v>
      </c>
      <c r="F128" s="283">
        <v>1480.018</v>
      </c>
      <c r="G128" s="36"/>
      <c r="H128" s="41"/>
    </row>
    <row r="129" spans="1:8" s="2" customFormat="1" ht="16.8" customHeight="1">
      <c r="A129" s="36"/>
      <c r="B129" s="41"/>
      <c r="C129" s="282" t="s">
        <v>1179</v>
      </c>
      <c r="D129" s="282" t="s">
        <v>1180</v>
      </c>
      <c r="E129" s="19" t="s">
        <v>328</v>
      </c>
      <c r="F129" s="283">
        <v>162.89400000000001</v>
      </c>
      <c r="G129" s="36"/>
      <c r="H129" s="41"/>
    </row>
    <row r="130" spans="1:8" s="2" customFormat="1" ht="16.8" customHeight="1">
      <c r="A130" s="36"/>
      <c r="B130" s="41"/>
      <c r="C130" s="278" t="s">
        <v>134</v>
      </c>
      <c r="D130" s="279" t="s">
        <v>134</v>
      </c>
      <c r="E130" s="280" t="s">
        <v>20</v>
      </c>
      <c r="F130" s="281">
        <v>478.91800000000001</v>
      </c>
      <c r="G130" s="36"/>
      <c r="H130" s="41"/>
    </row>
    <row r="131" spans="1:8" s="2" customFormat="1" ht="16.8" customHeight="1">
      <c r="A131" s="36"/>
      <c r="B131" s="41"/>
      <c r="C131" s="282" t="s">
        <v>20</v>
      </c>
      <c r="D131" s="282" t="s">
        <v>324</v>
      </c>
      <c r="E131" s="19" t="s">
        <v>20</v>
      </c>
      <c r="F131" s="283">
        <v>0</v>
      </c>
      <c r="G131" s="36"/>
      <c r="H131" s="41"/>
    </row>
    <row r="132" spans="1:8" s="2" customFormat="1" ht="16.8" customHeight="1">
      <c r="A132" s="36"/>
      <c r="B132" s="41"/>
      <c r="C132" s="282" t="s">
        <v>20</v>
      </c>
      <c r="D132" s="282" t="s">
        <v>1067</v>
      </c>
      <c r="E132" s="19" t="s">
        <v>20</v>
      </c>
      <c r="F132" s="283">
        <v>0</v>
      </c>
      <c r="G132" s="36"/>
      <c r="H132" s="41"/>
    </row>
    <row r="133" spans="1:8" s="2" customFormat="1" ht="16.8" customHeight="1">
      <c r="A133" s="36"/>
      <c r="B133" s="41"/>
      <c r="C133" s="282" t="s">
        <v>20</v>
      </c>
      <c r="D133" s="282" t="s">
        <v>1171</v>
      </c>
      <c r="E133" s="19" t="s">
        <v>20</v>
      </c>
      <c r="F133" s="283">
        <v>0</v>
      </c>
      <c r="G133" s="36"/>
      <c r="H133" s="41"/>
    </row>
    <row r="134" spans="1:8" s="2" customFormat="1" ht="16.8" customHeight="1">
      <c r="A134" s="36"/>
      <c r="B134" s="41"/>
      <c r="C134" s="282" t="s">
        <v>20</v>
      </c>
      <c r="D134" s="282" t="s">
        <v>136</v>
      </c>
      <c r="E134" s="19" t="s">
        <v>20</v>
      </c>
      <c r="F134" s="283">
        <v>10.018000000000001</v>
      </c>
      <c r="G134" s="36"/>
      <c r="H134" s="41"/>
    </row>
    <row r="135" spans="1:8" s="2" customFormat="1" ht="16.8" customHeight="1">
      <c r="A135" s="36"/>
      <c r="B135" s="41"/>
      <c r="C135" s="282" t="s">
        <v>20</v>
      </c>
      <c r="D135" s="282" t="s">
        <v>151</v>
      </c>
      <c r="E135" s="19" t="s">
        <v>20</v>
      </c>
      <c r="F135" s="283">
        <v>366.5</v>
      </c>
      <c r="G135" s="36"/>
      <c r="H135" s="41"/>
    </row>
    <row r="136" spans="1:8" s="2" customFormat="1" ht="16.8" customHeight="1">
      <c r="A136" s="36"/>
      <c r="B136" s="41"/>
      <c r="C136" s="282" t="s">
        <v>20</v>
      </c>
      <c r="D136" s="282" t="s">
        <v>138</v>
      </c>
      <c r="E136" s="19" t="s">
        <v>20</v>
      </c>
      <c r="F136" s="283">
        <v>42.2</v>
      </c>
      <c r="G136" s="36"/>
      <c r="H136" s="41"/>
    </row>
    <row r="137" spans="1:8" s="2" customFormat="1" ht="16.8" customHeight="1">
      <c r="A137" s="36"/>
      <c r="B137" s="41"/>
      <c r="C137" s="282" t="s">
        <v>20</v>
      </c>
      <c r="D137" s="282" t="s">
        <v>140</v>
      </c>
      <c r="E137" s="19" t="s">
        <v>20</v>
      </c>
      <c r="F137" s="283">
        <v>6.7</v>
      </c>
      <c r="G137" s="36"/>
      <c r="H137" s="41"/>
    </row>
    <row r="138" spans="1:8" s="2" customFormat="1" ht="16.8" customHeight="1">
      <c r="A138" s="36"/>
      <c r="B138" s="41"/>
      <c r="C138" s="282" t="s">
        <v>20</v>
      </c>
      <c r="D138" s="282" t="s">
        <v>146</v>
      </c>
      <c r="E138" s="19" t="s">
        <v>20</v>
      </c>
      <c r="F138" s="283">
        <v>53.5</v>
      </c>
      <c r="G138" s="36"/>
      <c r="H138" s="41"/>
    </row>
    <row r="139" spans="1:8" s="2" customFormat="1" ht="16.8" customHeight="1">
      <c r="A139" s="36"/>
      <c r="B139" s="41"/>
      <c r="C139" s="282" t="s">
        <v>134</v>
      </c>
      <c r="D139" s="282" t="s">
        <v>306</v>
      </c>
      <c r="E139" s="19" t="s">
        <v>20</v>
      </c>
      <c r="F139" s="283">
        <v>478.91800000000001</v>
      </c>
      <c r="G139" s="36"/>
      <c r="H139" s="41"/>
    </row>
    <row r="140" spans="1:8" s="2" customFormat="1" ht="16.8" customHeight="1">
      <c r="A140" s="36"/>
      <c r="B140" s="41"/>
      <c r="C140" s="284" t="s">
        <v>2559</v>
      </c>
      <c r="D140" s="36"/>
      <c r="E140" s="36"/>
      <c r="F140" s="36"/>
      <c r="G140" s="36"/>
      <c r="H140" s="41"/>
    </row>
    <row r="141" spans="1:8" s="2" customFormat="1" ht="16.8" customHeight="1">
      <c r="A141" s="36"/>
      <c r="B141" s="41"/>
      <c r="C141" s="282" t="s">
        <v>1167</v>
      </c>
      <c r="D141" s="282" t="s">
        <v>2569</v>
      </c>
      <c r="E141" s="19" t="s">
        <v>328</v>
      </c>
      <c r="F141" s="283">
        <v>638.61800000000005</v>
      </c>
      <c r="G141" s="36"/>
      <c r="H141" s="41"/>
    </row>
    <row r="142" spans="1:8" s="2" customFormat="1" ht="16.8" customHeight="1">
      <c r="A142" s="36"/>
      <c r="B142" s="41"/>
      <c r="C142" s="282" t="s">
        <v>1184</v>
      </c>
      <c r="D142" s="282" t="s">
        <v>2570</v>
      </c>
      <c r="E142" s="19" t="s">
        <v>328</v>
      </c>
      <c r="F142" s="283">
        <v>1480.018</v>
      </c>
      <c r="G142" s="36"/>
      <c r="H142" s="41"/>
    </row>
    <row r="143" spans="1:8" s="2" customFormat="1" ht="16.8" customHeight="1">
      <c r="A143" s="36"/>
      <c r="B143" s="41"/>
      <c r="C143" s="282" t="s">
        <v>1174</v>
      </c>
      <c r="D143" s="282" t="s">
        <v>1175</v>
      </c>
      <c r="E143" s="19" t="s">
        <v>328</v>
      </c>
      <c r="F143" s="283">
        <v>488.49599999999998</v>
      </c>
      <c r="G143" s="36"/>
      <c r="H143" s="41"/>
    </row>
    <row r="144" spans="1:8" s="2" customFormat="1" ht="16.8" customHeight="1">
      <c r="A144" s="36"/>
      <c r="B144" s="41"/>
      <c r="C144" s="278" t="s">
        <v>136</v>
      </c>
      <c r="D144" s="279" t="s">
        <v>136</v>
      </c>
      <c r="E144" s="280" t="s">
        <v>20</v>
      </c>
      <c r="F144" s="281">
        <v>10.018000000000001</v>
      </c>
      <c r="G144" s="36"/>
      <c r="H144" s="41"/>
    </row>
    <row r="145" spans="1:8" s="2" customFormat="1" ht="16.8" customHeight="1">
      <c r="A145" s="36"/>
      <c r="B145" s="41"/>
      <c r="C145" s="282" t="s">
        <v>20</v>
      </c>
      <c r="D145" s="282" t="s">
        <v>1750</v>
      </c>
      <c r="E145" s="19" t="s">
        <v>20</v>
      </c>
      <c r="F145" s="283">
        <v>0</v>
      </c>
      <c r="G145" s="36"/>
      <c r="H145" s="41"/>
    </row>
    <row r="146" spans="1:8" s="2" customFormat="1" ht="16.8" customHeight="1">
      <c r="A146" s="36"/>
      <c r="B146" s="41"/>
      <c r="C146" s="282" t="s">
        <v>20</v>
      </c>
      <c r="D146" s="282" t="s">
        <v>1751</v>
      </c>
      <c r="E146" s="19" t="s">
        <v>20</v>
      </c>
      <c r="F146" s="283">
        <v>5.2</v>
      </c>
      <c r="G146" s="36"/>
      <c r="H146" s="41"/>
    </row>
    <row r="147" spans="1:8" s="2" customFormat="1" ht="16.8" customHeight="1">
      <c r="A147" s="36"/>
      <c r="B147" s="41"/>
      <c r="C147" s="282" t="s">
        <v>20</v>
      </c>
      <c r="D147" s="282" t="s">
        <v>1752</v>
      </c>
      <c r="E147" s="19" t="s">
        <v>20</v>
      </c>
      <c r="F147" s="283">
        <v>4.8179999999999996</v>
      </c>
      <c r="G147" s="36"/>
      <c r="H147" s="41"/>
    </row>
    <row r="148" spans="1:8" s="2" customFormat="1" ht="16.8" customHeight="1">
      <c r="A148" s="36"/>
      <c r="B148" s="41"/>
      <c r="C148" s="282" t="s">
        <v>136</v>
      </c>
      <c r="D148" s="282" t="s">
        <v>306</v>
      </c>
      <c r="E148" s="19" t="s">
        <v>20</v>
      </c>
      <c r="F148" s="283">
        <v>10.018000000000001</v>
      </c>
      <c r="G148" s="36"/>
      <c r="H148" s="41"/>
    </row>
    <row r="149" spans="1:8" s="2" customFormat="1" ht="16.8" customHeight="1">
      <c r="A149" s="36"/>
      <c r="B149" s="41"/>
      <c r="C149" s="284" t="s">
        <v>2559</v>
      </c>
      <c r="D149" s="36"/>
      <c r="E149" s="36"/>
      <c r="F149" s="36"/>
      <c r="G149" s="36"/>
      <c r="H149" s="41"/>
    </row>
    <row r="150" spans="1:8" s="2" customFormat="1" ht="16.8" customHeight="1">
      <c r="A150" s="36"/>
      <c r="B150" s="41"/>
      <c r="C150" s="282" t="s">
        <v>1746</v>
      </c>
      <c r="D150" s="282" t="s">
        <v>2571</v>
      </c>
      <c r="E150" s="19" t="s">
        <v>328</v>
      </c>
      <c r="F150" s="283">
        <v>10.018000000000001</v>
      </c>
      <c r="G150" s="36"/>
      <c r="H150" s="41"/>
    </row>
    <row r="151" spans="1:8" s="2" customFormat="1" ht="20.399999999999999">
      <c r="A151" s="36"/>
      <c r="B151" s="41"/>
      <c r="C151" s="282" t="s">
        <v>517</v>
      </c>
      <c r="D151" s="282" t="s">
        <v>518</v>
      </c>
      <c r="E151" s="19" t="s">
        <v>328</v>
      </c>
      <c r="F151" s="283">
        <v>133.018</v>
      </c>
      <c r="G151" s="36"/>
      <c r="H151" s="41"/>
    </row>
    <row r="152" spans="1:8" s="2" customFormat="1" ht="16.8" customHeight="1">
      <c r="A152" s="36"/>
      <c r="B152" s="41"/>
      <c r="C152" s="282" t="s">
        <v>1062</v>
      </c>
      <c r="D152" s="282" t="s">
        <v>2572</v>
      </c>
      <c r="E152" s="19" t="s">
        <v>328</v>
      </c>
      <c r="F152" s="283">
        <v>680.61800000000005</v>
      </c>
      <c r="G152" s="36"/>
      <c r="H152" s="41"/>
    </row>
    <row r="153" spans="1:8" s="2" customFormat="1" ht="16.8" customHeight="1">
      <c r="A153" s="36"/>
      <c r="B153" s="41"/>
      <c r="C153" s="282" t="s">
        <v>1081</v>
      </c>
      <c r="D153" s="282" t="s">
        <v>2573</v>
      </c>
      <c r="E153" s="19" t="s">
        <v>328</v>
      </c>
      <c r="F153" s="283">
        <v>680.61800000000005</v>
      </c>
      <c r="G153" s="36"/>
      <c r="H153" s="41"/>
    </row>
    <row r="154" spans="1:8" s="2" customFormat="1" ht="16.8" customHeight="1">
      <c r="A154" s="36"/>
      <c r="B154" s="41"/>
      <c r="C154" s="282" t="s">
        <v>1167</v>
      </c>
      <c r="D154" s="282" t="s">
        <v>2569</v>
      </c>
      <c r="E154" s="19" t="s">
        <v>328</v>
      </c>
      <c r="F154" s="283">
        <v>638.61800000000005</v>
      </c>
      <c r="G154" s="36"/>
      <c r="H154" s="41"/>
    </row>
    <row r="155" spans="1:8" s="2" customFormat="1" ht="16.8" customHeight="1">
      <c r="A155" s="36"/>
      <c r="B155" s="41"/>
      <c r="C155" s="282" t="s">
        <v>2058</v>
      </c>
      <c r="D155" s="282" t="s">
        <v>2574</v>
      </c>
      <c r="E155" s="19" t="s">
        <v>328</v>
      </c>
      <c r="F155" s="283">
        <v>1367.9179999999999</v>
      </c>
      <c r="G155" s="36"/>
      <c r="H155" s="41"/>
    </row>
    <row r="156" spans="1:8" s="2" customFormat="1" ht="16.8" customHeight="1">
      <c r="A156" s="36"/>
      <c r="B156" s="41"/>
      <c r="C156" s="282" t="s">
        <v>2063</v>
      </c>
      <c r="D156" s="282" t="s">
        <v>2575</v>
      </c>
      <c r="E156" s="19" t="s">
        <v>328</v>
      </c>
      <c r="F156" s="283">
        <v>1480.018</v>
      </c>
      <c r="G156" s="36"/>
      <c r="H156" s="41"/>
    </row>
    <row r="157" spans="1:8" s="2" customFormat="1" ht="16.8" customHeight="1">
      <c r="A157" s="36"/>
      <c r="B157" s="41"/>
      <c r="C157" s="282" t="s">
        <v>2067</v>
      </c>
      <c r="D157" s="282" t="s">
        <v>2576</v>
      </c>
      <c r="E157" s="19" t="s">
        <v>328</v>
      </c>
      <c r="F157" s="283">
        <v>1367.9179999999999</v>
      </c>
      <c r="G157" s="36"/>
      <c r="H157" s="41"/>
    </row>
    <row r="158" spans="1:8" s="2" customFormat="1" ht="16.8" customHeight="1">
      <c r="A158" s="36"/>
      <c r="B158" s="41"/>
      <c r="C158" s="282" t="s">
        <v>2071</v>
      </c>
      <c r="D158" s="282" t="s">
        <v>2577</v>
      </c>
      <c r="E158" s="19" t="s">
        <v>328</v>
      </c>
      <c r="F158" s="283">
        <v>1367.9179999999999</v>
      </c>
      <c r="G158" s="36"/>
      <c r="H158" s="41"/>
    </row>
    <row r="159" spans="1:8" s="2" customFormat="1" ht="16.8" customHeight="1">
      <c r="A159" s="36"/>
      <c r="B159" s="41"/>
      <c r="C159" s="278" t="s">
        <v>2172</v>
      </c>
      <c r="D159" s="279" t="s">
        <v>2578</v>
      </c>
      <c r="E159" s="280" t="s">
        <v>20</v>
      </c>
      <c r="F159" s="281">
        <v>9.2899999999999991</v>
      </c>
      <c r="G159" s="36"/>
      <c r="H159" s="41"/>
    </row>
    <row r="160" spans="1:8" s="2" customFormat="1" ht="16.8" customHeight="1">
      <c r="A160" s="36"/>
      <c r="B160" s="41"/>
      <c r="C160" s="282" t="s">
        <v>20</v>
      </c>
      <c r="D160" s="282" t="s">
        <v>2169</v>
      </c>
      <c r="E160" s="19" t="s">
        <v>20</v>
      </c>
      <c r="F160" s="283">
        <v>0</v>
      </c>
      <c r="G160" s="36"/>
      <c r="H160" s="41"/>
    </row>
    <row r="161" spans="1:8" s="2" customFormat="1" ht="16.8" customHeight="1">
      <c r="A161" s="36"/>
      <c r="B161" s="41"/>
      <c r="C161" s="282" t="s">
        <v>20</v>
      </c>
      <c r="D161" s="282" t="s">
        <v>2170</v>
      </c>
      <c r="E161" s="19" t="s">
        <v>20</v>
      </c>
      <c r="F161" s="283">
        <v>0</v>
      </c>
      <c r="G161" s="36"/>
      <c r="H161" s="41"/>
    </row>
    <row r="162" spans="1:8" s="2" customFormat="1" ht="16.8" customHeight="1">
      <c r="A162" s="36"/>
      <c r="B162" s="41"/>
      <c r="C162" s="282" t="s">
        <v>20</v>
      </c>
      <c r="D162" s="282" t="s">
        <v>2171</v>
      </c>
      <c r="E162" s="19" t="s">
        <v>20</v>
      </c>
      <c r="F162" s="283">
        <v>9.2899999999999991</v>
      </c>
      <c r="G162" s="36"/>
      <c r="H162" s="41"/>
    </row>
    <row r="163" spans="1:8" s="2" customFormat="1" ht="16.8" customHeight="1">
      <c r="A163" s="36"/>
      <c r="B163" s="41"/>
      <c r="C163" s="282" t="s">
        <v>2172</v>
      </c>
      <c r="D163" s="282" t="s">
        <v>306</v>
      </c>
      <c r="E163" s="19" t="s">
        <v>20</v>
      </c>
      <c r="F163" s="283">
        <v>9.2899999999999991</v>
      </c>
      <c r="G163" s="36"/>
      <c r="H163" s="41"/>
    </row>
    <row r="164" spans="1:8" s="2" customFormat="1" ht="16.8" customHeight="1">
      <c r="A164" s="36"/>
      <c r="B164" s="41"/>
      <c r="C164" s="278" t="s">
        <v>138</v>
      </c>
      <c r="D164" s="279" t="s">
        <v>138</v>
      </c>
      <c r="E164" s="280" t="s">
        <v>20</v>
      </c>
      <c r="F164" s="281">
        <v>42.2</v>
      </c>
      <c r="G164" s="36"/>
      <c r="H164" s="41"/>
    </row>
    <row r="165" spans="1:8" s="2" customFormat="1" ht="16.8" customHeight="1">
      <c r="A165" s="36"/>
      <c r="B165" s="41"/>
      <c r="C165" s="282" t="s">
        <v>20</v>
      </c>
      <c r="D165" s="282" t="s">
        <v>1750</v>
      </c>
      <c r="E165" s="19" t="s">
        <v>20</v>
      </c>
      <c r="F165" s="283">
        <v>0</v>
      </c>
      <c r="G165" s="36"/>
      <c r="H165" s="41"/>
    </row>
    <row r="166" spans="1:8" s="2" customFormat="1" ht="16.8" customHeight="1">
      <c r="A166" s="36"/>
      <c r="B166" s="41"/>
      <c r="C166" s="282" t="s">
        <v>20</v>
      </c>
      <c r="D166" s="282" t="s">
        <v>1991</v>
      </c>
      <c r="E166" s="19" t="s">
        <v>20</v>
      </c>
      <c r="F166" s="283">
        <v>42.2</v>
      </c>
      <c r="G166" s="36"/>
      <c r="H166" s="41"/>
    </row>
    <row r="167" spans="1:8" s="2" customFormat="1" ht="16.8" customHeight="1">
      <c r="A167" s="36"/>
      <c r="B167" s="41"/>
      <c r="C167" s="282" t="s">
        <v>138</v>
      </c>
      <c r="D167" s="282" t="s">
        <v>306</v>
      </c>
      <c r="E167" s="19" t="s">
        <v>20</v>
      </c>
      <c r="F167" s="283">
        <v>42.2</v>
      </c>
      <c r="G167" s="36"/>
      <c r="H167" s="41"/>
    </row>
    <row r="168" spans="1:8" s="2" customFormat="1" ht="16.8" customHeight="1">
      <c r="A168" s="36"/>
      <c r="B168" s="41"/>
      <c r="C168" s="284" t="s">
        <v>2559</v>
      </c>
      <c r="D168" s="36"/>
      <c r="E168" s="36"/>
      <c r="F168" s="36"/>
      <c r="G168" s="36"/>
      <c r="H168" s="41"/>
    </row>
    <row r="169" spans="1:8" s="2" customFormat="1" ht="16.8" customHeight="1">
      <c r="A169" s="36"/>
      <c r="B169" s="41"/>
      <c r="C169" s="282" t="s">
        <v>1988</v>
      </c>
      <c r="D169" s="282" t="s">
        <v>2579</v>
      </c>
      <c r="E169" s="19" t="s">
        <v>328</v>
      </c>
      <c r="F169" s="283">
        <v>112.1</v>
      </c>
      <c r="G169" s="36"/>
      <c r="H169" s="41"/>
    </row>
    <row r="170" spans="1:8" s="2" customFormat="1" ht="20.399999999999999">
      <c r="A170" s="36"/>
      <c r="B170" s="41"/>
      <c r="C170" s="282" t="s">
        <v>509</v>
      </c>
      <c r="D170" s="282" t="s">
        <v>510</v>
      </c>
      <c r="E170" s="19" t="s">
        <v>328</v>
      </c>
      <c r="F170" s="283">
        <v>48.9</v>
      </c>
      <c r="G170" s="36"/>
      <c r="H170" s="41"/>
    </row>
    <row r="171" spans="1:8" s="2" customFormat="1" ht="16.8" customHeight="1">
      <c r="A171" s="36"/>
      <c r="B171" s="41"/>
      <c r="C171" s="282" t="s">
        <v>1062</v>
      </c>
      <c r="D171" s="282" t="s">
        <v>2572</v>
      </c>
      <c r="E171" s="19" t="s">
        <v>328</v>
      </c>
      <c r="F171" s="283">
        <v>680.61800000000005</v>
      </c>
      <c r="G171" s="36"/>
      <c r="H171" s="41"/>
    </row>
    <row r="172" spans="1:8" s="2" customFormat="1" ht="16.8" customHeight="1">
      <c r="A172" s="36"/>
      <c r="B172" s="41"/>
      <c r="C172" s="282" t="s">
        <v>1081</v>
      </c>
      <c r="D172" s="282" t="s">
        <v>2573</v>
      </c>
      <c r="E172" s="19" t="s">
        <v>328</v>
      </c>
      <c r="F172" s="283">
        <v>680.61800000000005</v>
      </c>
      <c r="G172" s="36"/>
      <c r="H172" s="41"/>
    </row>
    <row r="173" spans="1:8" s="2" customFormat="1" ht="16.8" customHeight="1">
      <c r="A173" s="36"/>
      <c r="B173" s="41"/>
      <c r="C173" s="282" t="s">
        <v>1091</v>
      </c>
      <c r="D173" s="282" t="s">
        <v>2580</v>
      </c>
      <c r="E173" s="19" t="s">
        <v>328</v>
      </c>
      <c r="F173" s="283">
        <v>145.72999999999999</v>
      </c>
      <c r="G173" s="36"/>
      <c r="H173" s="41"/>
    </row>
    <row r="174" spans="1:8" s="2" customFormat="1" ht="16.8" customHeight="1">
      <c r="A174" s="36"/>
      <c r="B174" s="41"/>
      <c r="C174" s="282" t="s">
        <v>1167</v>
      </c>
      <c r="D174" s="282" t="s">
        <v>2569</v>
      </c>
      <c r="E174" s="19" t="s">
        <v>328</v>
      </c>
      <c r="F174" s="283">
        <v>638.61800000000005</v>
      </c>
      <c r="G174" s="36"/>
      <c r="H174" s="41"/>
    </row>
    <row r="175" spans="1:8" s="2" customFormat="1" ht="16.8" customHeight="1">
      <c r="A175" s="36"/>
      <c r="B175" s="41"/>
      <c r="C175" s="282" t="s">
        <v>2023</v>
      </c>
      <c r="D175" s="282" t="s">
        <v>2581</v>
      </c>
      <c r="E175" s="19" t="s">
        <v>328</v>
      </c>
      <c r="F175" s="283">
        <v>112.1</v>
      </c>
      <c r="G175" s="36"/>
      <c r="H175" s="41"/>
    </row>
    <row r="176" spans="1:8" s="2" customFormat="1" ht="16.8" customHeight="1">
      <c r="A176" s="36"/>
      <c r="B176" s="41"/>
      <c r="C176" s="282" t="s">
        <v>2063</v>
      </c>
      <c r="D176" s="282" t="s">
        <v>2575</v>
      </c>
      <c r="E176" s="19" t="s">
        <v>328</v>
      </c>
      <c r="F176" s="283">
        <v>1480.018</v>
      </c>
      <c r="G176" s="36"/>
      <c r="H176" s="41"/>
    </row>
    <row r="177" spans="1:8" s="2" customFormat="1" ht="16.8" customHeight="1">
      <c r="A177" s="36"/>
      <c r="B177" s="41"/>
      <c r="C177" s="282" t="s">
        <v>1993</v>
      </c>
      <c r="D177" s="282" t="s">
        <v>2582</v>
      </c>
      <c r="E177" s="19" t="s">
        <v>328</v>
      </c>
      <c r="F177" s="283">
        <v>48.53</v>
      </c>
      <c r="G177" s="36"/>
      <c r="H177" s="41"/>
    </row>
    <row r="178" spans="1:8" s="2" customFormat="1" ht="16.8" customHeight="1">
      <c r="A178" s="36"/>
      <c r="B178" s="41"/>
      <c r="C178" s="278" t="s">
        <v>140</v>
      </c>
      <c r="D178" s="279" t="s">
        <v>140</v>
      </c>
      <c r="E178" s="280" t="s">
        <v>20</v>
      </c>
      <c r="F178" s="281">
        <v>6.7</v>
      </c>
      <c r="G178" s="36"/>
      <c r="H178" s="41"/>
    </row>
    <row r="179" spans="1:8" s="2" customFormat="1" ht="16.8" customHeight="1">
      <c r="A179" s="36"/>
      <c r="B179" s="41"/>
      <c r="C179" s="282" t="s">
        <v>20</v>
      </c>
      <c r="D179" s="282" t="s">
        <v>141</v>
      </c>
      <c r="E179" s="19" t="s">
        <v>20</v>
      </c>
      <c r="F179" s="283">
        <v>6.7</v>
      </c>
      <c r="G179" s="36"/>
      <c r="H179" s="41"/>
    </row>
    <row r="180" spans="1:8" s="2" customFormat="1" ht="16.8" customHeight="1">
      <c r="A180" s="36"/>
      <c r="B180" s="41"/>
      <c r="C180" s="282" t="s">
        <v>140</v>
      </c>
      <c r="D180" s="282" t="s">
        <v>306</v>
      </c>
      <c r="E180" s="19" t="s">
        <v>20</v>
      </c>
      <c r="F180" s="283">
        <v>6.7</v>
      </c>
      <c r="G180" s="36"/>
      <c r="H180" s="41"/>
    </row>
    <row r="181" spans="1:8" s="2" customFormat="1" ht="16.8" customHeight="1">
      <c r="A181" s="36"/>
      <c r="B181" s="41"/>
      <c r="C181" s="284" t="s">
        <v>2559</v>
      </c>
      <c r="D181" s="36"/>
      <c r="E181" s="36"/>
      <c r="F181" s="36"/>
      <c r="G181" s="36"/>
      <c r="H181" s="41"/>
    </row>
    <row r="182" spans="1:8" s="2" customFormat="1" ht="16.8" customHeight="1">
      <c r="A182" s="36"/>
      <c r="B182" s="41"/>
      <c r="C182" s="282" t="s">
        <v>1988</v>
      </c>
      <c r="D182" s="282" t="s">
        <v>2579</v>
      </c>
      <c r="E182" s="19" t="s">
        <v>328</v>
      </c>
      <c r="F182" s="283">
        <v>112.1</v>
      </c>
      <c r="G182" s="36"/>
      <c r="H182" s="41"/>
    </row>
    <row r="183" spans="1:8" s="2" customFormat="1" ht="20.399999999999999">
      <c r="A183" s="36"/>
      <c r="B183" s="41"/>
      <c r="C183" s="282" t="s">
        <v>509</v>
      </c>
      <c r="D183" s="282" t="s">
        <v>510</v>
      </c>
      <c r="E183" s="19" t="s">
        <v>328</v>
      </c>
      <c r="F183" s="283">
        <v>48.9</v>
      </c>
      <c r="G183" s="36"/>
      <c r="H183" s="41"/>
    </row>
    <row r="184" spans="1:8" s="2" customFormat="1" ht="16.8" customHeight="1">
      <c r="A184" s="36"/>
      <c r="B184" s="41"/>
      <c r="C184" s="282" t="s">
        <v>1062</v>
      </c>
      <c r="D184" s="282" t="s">
        <v>2572</v>
      </c>
      <c r="E184" s="19" t="s">
        <v>328</v>
      </c>
      <c r="F184" s="283">
        <v>680.61800000000005</v>
      </c>
      <c r="G184" s="36"/>
      <c r="H184" s="41"/>
    </row>
    <row r="185" spans="1:8" s="2" customFormat="1" ht="16.8" customHeight="1">
      <c r="A185" s="36"/>
      <c r="B185" s="41"/>
      <c r="C185" s="282" t="s">
        <v>1081</v>
      </c>
      <c r="D185" s="282" t="s">
        <v>2573</v>
      </c>
      <c r="E185" s="19" t="s">
        <v>328</v>
      </c>
      <c r="F185" s="283">
        <v>680.61800000000005</v>
      </c>
      <c r="G185" s="36"/>
      <c r="H185" s="41"/>
    </row>
    <row r="186" spans="1:8" s="2" customFormat="1" ht="16.8" customHeight="1">
      <c r="A186" s="36"/>
      <c r="B186" s="41"/>
      <c r="C186" s="282" t="s">
        <v>1091</v>
      </c>
      <c r="D186" s="282" t="s">
        <v>2580</v>
      </c>
      <c r="E186" s="19" t="s">
        <v>328</v>
      </c>
      <c r="F186" s="283">
        <v>145.72999999999999</v>
      </c>
      <c r="G186" s="36"/>
      <c r="H186" s="41"/>
    </row>
    <row r="187" spans="1:8" s="2" customFormat="1" ht="16.8" customHeight="1">
      <c r="A187" s="36"/>
      <c r="B187" s="41"/>
      <c r="C187" s="282" t="s">
        <v>1167</v>
      </c>
      <c r="D187" s="282" t="s">
        <v>2569</v>
      </c>
      <c r="E187" s="19" t="s">
        <v>328</v>
      </c>
      <c r="F187" s="283">
        <v>638.61800000000005</v>
      </c>
      <c r="G187" s="36"/>
      <c r="H187" s="41"/>
    </row>
    <row r="188" spans="1:8" s="2" customFormat="1" ht="16.8" customHeight="1">
      <c r="A188" s="36"/>
      <c r="B188" s="41"/>
      <c r="C188" s="282" t="s">
        <v>2023</v>
      </c>
      <c r="D188" s="282" t="s">
        <v>2581</v>
      </c>
      <c r="E188" s="19" t="s">
        <v>328</v>
      </c>
      <c r="F188" s="283">
        <v>112.1</v>
      </c>
      <c r="G188" s="36"/>
      <c r="H188" s="41"/>
    </row>
    <row r="189" spans="1:8" s="2" customFormat="1" ht="16.8" customHeight="1">
      <c r="A189" s="36"/>
      <c r="B189" s="41"/>
      <c r="C189" s="282" t="s">
        <v>2063</v>
      </c>
      <c r="D189" s="282" t="s">
        <v>2575</v>
      </c>
      <c r="E189" s="19" t="s">
        <v>328</v>
      </c>
      <c r="F189" s="283">
        <v>1480.018</v>
      </c>
      <c r="G189" s="36"/>
      <c r="H189" s="41"/>
    </row>
    <row r="190" spans="1:8" s="2" customFormat="1" ht="16.8" customHeight="1">
      <c r="A190" s="36"/>
      <c r="B190" s="41"/>
      <c r="C190" s="282" t="s">
        <v>1998</v>
      </c>
      <c r="D190" s="282" t="s">
        <v>2582</v>
      </c>
      <c r="E190" s="19" t="s">
        <v>328</v>
      </c>
      <c r="F190" s="283">
        <v>7.7050000000000001</v>
      </c>
      <c r="G190" s="36"/>
      <c r="H190" s="41"/>
    </row>
    <row r="191" spans="1:8" s="2" customFormat="1" ht="16.8" customHeight="1">
      <c r="A191" s="36"/>
      <c r="B191" s="41"/>
      <c r="C191" s="278" t="s">
        <v>142</v>
      </c>
      <c r="D191" s="279" t="s">
        <v>142</v>
      </c>
      <c r="E191" s="280" t="s">
        <v>20</v>
      </c>
      <c r="F191" s="281">
        <v>11.7</v>
      </c>
      <c r="G191" s="36"/>
      <c r="H191" s="41"/>
    </row>
    <row r="192" spans="1:8" s="2" customFormat="1" ht="16.8" customHeight="1">
      <c r="A192" s="36"/>
      <c r="B192" s="41"/>
      <c r="C192" s="282" t="s">
        <v>20</v>
      </c>
      <c r="D192" s="282" t="s">
        <v>1468</v>
      </c>
      <c r="E192" s="19" t="s">
        <v>20</v>
      </c>
      <c r="F192" s="283">
        <v>11.7</v>
      </c>
      <c r="G192" s="36"/>
      <c r="H192" s="41"/>
    </row>
    <row r="193" spans="1:8" s="2" customFormat="1" ht="16.8" customHeight="1">
      <c r="A193" s="36"/>
      <c r="B193" s="41"/>
      <c r="C193" s="282" t="s">
        <v>142</v>
      </c>
      <c r="D193" s="282" t="s">
        <v>306</v>
      </c>
      <c r="E193" s="19" t="s">
        <v>20</v>
      </c>
      <c r="F193" s="283">
        <v>11.7</v>
      </c>
      <c r="G193" s="36"/>
      <c r="H193" s="41"/>
    </row>
    <row r="194" spans="1:8" s="2" customFormat="1" ht="16.8" customHeight="1">
      <c r="A194" s="36"/>
      <c r="B194" s="41"/>
      <c r="C194" s="284" t="s">
        <v>2559</v>
      </c>
      <c r="D194" s="36"/>
      <c r="E194" s="36"/>
      <c r="F194" s="36"/>
      <c r="G194" s="36"/>
      <c r="H194" s="41"/>
    </row>
    <row r="195" spans="1:8" s="2" customFormat="1" ht="16.8" customHeight="1">
      <c r="A195" s="36"/>
      <c r="B195" s="41"/>
      <c r="C195" s="282" t="s">
        <v>1988</v>
      </c>
      <c r="D195" s="282" t="s">
        <v>2579</v>
      </c>
      <c r="E195" s="19" t="s">
        <v>328</v>
      </c>
      <c r="F195" s="283">
        <v>112.1</v>
      </c>
      <c r="G195" s="36"/>
      <c r="H195" s="41"/>
    </row>
    <row r="196" spans="1:8" s="2" customFormat="1" ht="20.399999999999999">
      <c r="A196" s="36"/>
      <c r="B196" s="41"/>
      <c r="C196" s="282" t="s">
        <v>527</v>
      </c>
      <c r="D196" s="282" t="s">
        <v>528</v>
      </c>
      <c r="E196" s="19" t="s">
        <v>328</v>
      </c>
      <c r="F196" s="283">
        <v>11.7</v>
      </c>
      <c r="G196" s="36"/>
      <c r="H196" s="41"/>
    </row>
    <row r="197" spans="1:8" s="2" customFormat="1" ht="16.8" customHeight="1">
      <c r="A197" s="36"/>
      <c r="B197" s="41"/>
      <c r="C197" s="282" t="s">
        <v>1062</v>
      </c>
      <c r="D197" s="282" t="s">
        <v>2572</v>
      </c>
      <c r="E197" s="19" t="s">
        <v>328</v>
      </c>
      <c r="F197" s="283">
        <v>680.61800000000005</v>
      </c>
      <c r="G197" s="36"/>
      <c r="H197" s="41"/>
    </row>
    <row r="198" spans="1:8" s="2" customFormat="1" ht="16.8" customHeight="1">
      <c r="A198" s="36"/>
      <c r="B198" s="41"/>
      <c r="C198" s="282" t="s">
        <v>1081</v>
      </c>
      <c r="D198" s="282" t="s">
        <v>2573</v>
      </c>
      <c r="E198" s="19" t="s">
        <v>328</v>
      </c>
      <c r="F198" s="283">
        <v>680.61800000000005</v>
      </c>
      <c r="G198" s="36"/>
      <c r="H198" s="41"/>
    </row>
    <row r="199" spans="1:8" s="2" customFormat="1" ht="16.8" customHeight="1">
      <c r="A199" s="36"/>
      <c r="B199" s="41"/>
      <c r="C199" s="282" t="s">
        <v>1091</v>
      </c>
      <c r="D199" s="282" t="s">
        <v>2580</v>
      </c>
      <c r="E199" s="19" t="s">
        <v>328</v>
      </c>
      <c r="F199" s="283">
        <v>145.72999999999999</v>
      </c>
      <c r="G199" s="36"/>
      <c r="H199" s="41"/>
    </row>
    <row r="200" spans="1:8" s="2" customFormat="1" ht="16.8" customHeight="1">
      <c r="A200" s="36"/>
      <c r="B200" s="41"/>
      <c r="C200" s="282" t="s">
        <v>1167</v>
      </c>
      <c r="D200" s="282" t="s">
        <v>2569</v>
      </c>
      <c r="E200" s="19" t="s">
        <v>328</v>
      </c>
      <c r="F200" s="283">
        <v>638.61800000000005</v>
      </c>
      <c r="G200" s="36"/>
      <c r="H200" s="41"/>
    </row>
    <row r="201" spans="1:8" s="2" customFormat="1" ht="16.8" customHeight="1">
      <c r="A201" s="36"/>
      <c r="B201" s="41"/>
      <c r="C201" s="282" t="s">
        <v>2023</v>
      </c>
      <c r="D201" s="282" t="s">
        <v>2581</v>
      </c>
      <c r="E201" s="19" t="s">
        <v>328</v>
      </c>
      <c r="F201" s="283">
        <v>112.1</v>
      </c>
      <c r="G201" s="36"/>
      <c r="H201" s="41"/>
    </row>
    <row r="202" spans="1:8" s="2" customFormat="1" ht="16.8" customHeight="1">
      <c r="A202" s="36"/>
      <c r="B202" s="41"/>
      <c r="C202" s="282" t="s">
        <v>2063</v>
      </c>
      <c r="D202" s="282" t="s">
        <v>2575</v>
      </c>
      <c r="E202" s="19" t="s">
        <v>328</v>
      </c>
      <c r="F202" s="283">
        <v>1480.018</v>
      </c>
      <c r="G202" s="36"/>
      <c r="H202" s="41"/>
    </row>
    <row r="203" spans="1:8" s="2" customFormat="1" ht="16.8" customHeight="1">
      <c r="A203" s="36"/>
      <c r="B203" s="41"/>
      <c r="C203" s="282" t="s">
        <v>2003</v>
      </c>
      <c r="D203" s="282" t="s">
        <v>2582</v>
      </c>
      <c r="E203" s="19" t="s">
        <v>328</v>
      </c>
      <c r="F203" s="283">
        <v>13.455</v>
      </c>
      <c r="G203" s="36"/>
      <c r="H203" s="41"/>
    </row>
    <row r="204" spans="1:8" s="2" customFormat="1" ht="16.8" customHeight="1">
      <c r="A204" s="36"/>
      <c r="B204" s="41"/>
      <c r="C204" s="278" t="s">
        <v>144</v>
      </c>
      <c r="D204" s="279" t="s">
        <v>144</v>
      </c>
      <c r="E204" s="280" t="s">
        <v>20</v>
      </c>
      <c r="F204" s="281">
        <v>51.5</v>
      </c>
      <c r="G204" s="36"/>
      <c r="H204" s="41"/>
    </row>
    <row r="205" spans="1:8" s="2" customFormat="1" ht="16.8" customHeight="1">
      <c r="A205" s="36"/>
      <c r="B205" s="41"/>
      <c r="C205" s="282" t="s">
        <v>20</v>
      </c>
      <c r="D205" s="282" t="s">
        <v>324</v>
      </c>
      <c r="E205" s="19" t="s">
        <v>20</v>
      </c>
      <c r="F205" s="283">
        <v>0</v>
      </c>
      <c r="G205" s="36"/>
      <c r="H205" s="41"/>
    </row>
    <row r="206" spans="1:8" s="2" customFormat="1" ht="16.8" customHeight="1">
      <c r="A206" s="36"/>
      <c r="B206" s="41"/>
      <c r="C206" s="282" t="s">
        <v>20</v>
      </c>
      <c r="D206" s="282" t="s">
        <v>1470</v>
      </c>
      <c r="E206" s="19" t="s">
        <v>20</v>
      </c>
      <c r="F206" s="283">
        <v>12.1</v>
      </c>
      <c r="G206" s="36"/>
      <c r="H206" s="41"/>
    </row>
    <row r="207" spans="1:8" s="2" customFormat="1" ht="16.8" customHeight="1">
      <c r="A207" s="36"/>
      <c r="B207" s="41"/>
      <c r="C207" s="282" t="s">
        <v>20</v>
      </c>
      <c r="D207" s="282" t="s">
        <v>1302</v>
      </c>
      <c r="E207" s="19" t="s">
        <v>20</v>
      </c>
      <c r="F207" s="283">
        <v>10.5</v>
      </c>
      <c r="G207" s="36"/>
      <c r="H207" s="41"/>
    </row>
    <row r="208" spans="1:8" s="2" customFormat="1" ht="16.8" customHeight="1">
      <c r="A208" s="36"/>
      <c r="B208" s="41"/>
      <c r="C208" s="282" t="s">
        <v>20</v>
      </c>
      <c r="D208" s="282" t="s">
        <v>1471</v>
      </c>
      <c r="E208" s="19" t="s">
        <v>20</v>
      </c>
      <c r="F208" s="283">
        <v>28.9</v>
      </c>
      <c r="G208" s="36"/>
      <c r="H208" s="41"/>
    </row>
    <row r="209" spans="1:8" s="2" customFormat="1" ht="16.8" customHeight="1">
      <c r="A209" s="36"/>
      <c r="B209" s="41"/>
      <c r="C209" s="282" t="s">
        <v>144</v>
      </c>
      <c r="D209" s="282" t="s">
        <v>306</v>
      </c>
      <c r="E209" s="19" t="s">
        <v>20</v>
      </c>
      <c r="F209" s="283">
        <v>51.5</v>
      </c>
      <c r="G209" s="36"/>
      <c r="H209" s="41"/>
    </row>
    <row r="210" spans="1:8" s="2" customFormat="1" ht="16.8" customHeight="1">
      <c r="A210" s="36"/>
      <c r="B210" s="41"/>
      <c r="C210" s="284" t="s">
        <v>2559</v>
      </c>
      <c r="D210" s="36"/>
      <c r="E210" s="36"/>
      <c r="F210" s="36"/>
      <c r="G210" s="36"/>
      <c r="H210" s="41"/>
    </row>
    <row r="211" spans="1:8" s="2" customFormat="1" ht="16.8" customHeight="1">
      <c r="A211" s="36"/>
      <c r="B211" s="41"/>
      <c r="C211" s="282" t="s">
        <v>1988</v>
      </c>
      <c r="D211" s="282" t="s">
        <v>2579</v>
      </c>
      <c r="E211" s="19" t="s">
        <v>328</v>
      </c>
      <c r="F211" s="283">
        <v>112.1</v>
      </c>
      <c r="G211" s="36"/>
      <c r="H211" s="41"/>
    </row>
    <row r="212" spans="1:8" s="2" customFormat="1" ht="20.399999999999999">
      <c r="A212" s="36"/>
      <c r="B212" s="41"/>
      <c r="C212" s="282" t="s">
        <v>505</v>
      </c>
      <c r="D212" s="282" t="s">
        <v>506</v>
      </c>
      <c r="E212" s="19" t="s">
        <v>328</v>
      </c>
      <c r="F212" s="283">
        <v>51.5</v>
      </c>
      <c r="G212" s="36"/>
      <c r="H212" s="41"/>
    </row>
    <row r="213" spans="1:8" s="2" customFormat="1" ht="16.8" customHeight="1">
      <c r="A213" s="36"/>
      <c r="B213" s="41"/>
      <c r="C213" s="282" t="s">
        <v>1091</v>
      </c>
      <c r="D213" s="282" t="s">
        <v>2580</v>
      </c>
      <c r="E213" s="19" t="s">
        <v>328</v>
      </c>
      <c r="F213" s="283">
        <v>145.72999999999999</v>
      </c>
      <c r="G213" s="36"/>
      <c r="H213" s="41"/>
    </row>
    <row r="214" spans="1:8" s="2" customFormat="1" ht="16.8" customHeight="1">
      <c r="A214" s="36"/>
      <c r="B214" s="41"/>
      <c r="C214" s="282" t="s">
        <v>1157</v>
      </c>
      <c r="D214" s="282" t="s">
        <v>2583</v>
      </c>
      <c r="E214" s="19" t="s">
        <v>328</v>
      </c>
      <c r="F214" s="283">
        <v>841.4</v>
      </c>
      <c r="G214" s="36"/>
      <c r="H214" s="41"/>
    </row>
    <row r="215" spans="1:8" s="2" customFormat="1" ht="16.8" customHeight="1">
      <c r="A215" s="36"/>
      <c r="B215" s="41"/>
      <c r="C215" s="282" t="s">
        <v>1184</v>
      </c>
      <c r="D215" s="282" t="s">
        <v>2570</v>
      </c>
      <c r="E215" s="19" t="s">
        <v>328</v>
      </c>
      <c r="F215" s="283">
        <v>1480.018</v>
      </c>
      <c r="G215" s="36"/>
      <c r="H215" s="41"/>
    </row>
    <row r="216" spans="1:8" s="2" customFormat="1" ht="16.8" customHeight="1">
      <c r="A216" s="36"/>
      <c r="B216" s="41"/>
      <c r="C216" s="282" t="s">
        <v>2023</v>
      </c>
      <c r="D216" s="282" t="s">
        <v>2581</v>
      </c>
      <c r="E216" s="19" t="s">
        <v>328</v>
      </c>
      <c r="F216" s="283">
        <v>112.1</v>
      </c>
      <c r="G216" s="36"/>
      <c r="H216" s="41"/>
    </row>
    <row r="217" spans="1:8" s="2" customFormat="1" ht="16.8" customHeight="1">
      <c r="A217" s="36"/>
      <c r="B217" s="41"/>
      <c r="C217" s="282" t="s">
        <v>2063</v>
      </c>
      <c r="D217" s="282" t="s">
        <v>2575</v>
      </c>
      <c r="E217" s="19" t="s">
        <v>328</v>
      </c>
      <c r="F217" s="283">
        <v>1480.018</v>
      </c>
      <c r="G217" s="36"/>
      <c r="H217" s="41"/>
    </row>
    <row r="218" spans="1:8" s="2" customFormat="1" ht="16.8" customHeight="1">
      <c r="A218" s="36"/>
      <c r="B218" s="41"/>
      <c r="C218" s="282" t="s">
        <v>2008</v>
      </c>
      <c r="D218" s="282" t="s">
        <v>2582</v>
      </c>
      <c r="E218" s="19" t="s">
        <v>328</v>
      </c>
      <c r="F218" s="283">
        <v>59.225000000000001</v>
      </c>
      <c r="G218" s="36"/>
      <c r="H218" s="41"/>
    </row>
    <row r="219" spans="1:8" s="2" customFormat="1" ht="16.8" customHeight="1">
      <c r="A219" s="36"/>
      <c r="B219" s="41"/>
      <c r="C219" s="278" t="s">
        <v>146</v>
      </c>
      <c r="D219" s="279" t="s">
        <v>146</v>
      </c>
      <c r="E219" s="280" t="s">
        <v>20</v>
      </c>
      <c r="F219" s="281">
        <v>53.5</v>
      </c>
      <c r="G219" s="36"/>
      <c r="H219" s="41"/>
    </row>
    <row r="220" spans="1:8" s="2" customFormat="1" ht="16.8" customHeight="1">
      <c r="A220" s="36"/>
      <c r="B220" s="41"/>
      <c r="C220" s="282" t="s">
        <v>20</v>
      </c>
      <c r="D220" s="282" t="s">
        <v>1750</v>
      </c>
      <c r="E220" s="19" t="s">
        <v>20</v>
      </c>
      <c r="F220" s="283">
        <v>0</v>
      </c>
      <c r="G220" s="36"/>
      <c r="H220" s="41"/>
    </row>
    <row r="221" spans="1:8" s="2" customFormat="1" ht="16.8" customHeight="1">
      <c r="A221" s="36"/>
      <c r="B221" s="41"/>
      <c r="C221" s="282" t="s">
        <v>20</v>
      </c>
      <c r="D221" s="282" t="s">
        <v>2098</v>
      </c>
      <c r="E221" s="19" t="s">
        <v>20</v>
      </c>
      <c r="F221" s="283">
        <v>26.4</v>
      </c>
      <c r="G221" s="36"/>
      <c r="H221" s="41"/>
    </row>
    <row r="222" spans="1:8" s="2" customFormat="1" ht="16.8" customHeight="1">
      <c r="A222" s="36"/>
      <c r="B222" s="41"/>
      <c r="C222" s="282" t="s">
        <v>20</v>
      </c>
      <c r="D222" s="282" t="s">
        <v>324</v>
      </c>
      <c r="E222" s="19" t="s">
        <v>20</v>
      </c>
      <c r="F222" s="283">
        <v>0</v>
      </c>
      <c r="G222" s="36"/>
      <c r="H222" s="41"/>
    </row>
    <row r="223" spans="1:8" s="2" customFormat="1" ht="16.8" customHeight="1">
      <c r="A223" s="36"/>
      <c r="B223" s="41"/>
      <c r="C223" s="282" t="s">
        <v>20</v>
      </c>
      <c r="D223" s="282" t="s">
        <v>2099</v>
      </c>
      <c r="E223" s="19" t="s">
        <v>20</v>
      </c>
      <c r="F223" s="283">
        <v>27.1</v>
      </c>
      <c r="G223" s="36"/>
      <c r="H223" s="41"/>
    </row>
    <row r="224" spans="1:8" s="2" customFormat="1" ht="16.8" customHeight="1">
      <c r="A224" s="36"/>
      <c r="B224" s="41"/>
      <c r="C224" s="282" t="s">
        <v>146</v>
      </c>
      <c r="D224" s="282" t="s">
        <v>306</v>
      </c>
      <c r="E224" s="19" t="s">
        <v>20</v>
      </c>
      <c r="F224" s="283">
        <v>53.5</v>
      </c>
      <c r="G224" s="36"/>
      <c r="H224" s="41"/>
    </row>
    <row r="225" spans="1:8" s="2" customFormat="1" ht="16.8" customHeight="1">
      <c r="A225" s="36"/>
      <c r="B225" s="41"/>
      <c r="C225" s="284" t="s">
        <v>2559</v>
      </c>
      <c r="D225" s="36"/>
      <c r="E225" s="36"/>
      <c r="F225" s="36"/>
      <c r="G225" s="36"/>
      <c r="H225" s="41"/>
    </row>
    <row r="226" spans="1:8" s="2" customFormat="1" ht="16.8" customHeight="1">
      <c r="A226" s="36"/>
      <c r="B226" s="41"/>
      <c r="C226" s="282" t="s">
        <v>2094</v>
      </c>
      <c r="D226" s="282" t="s">
        <v>2584</v>
      </c>
      <c r="E226" s="19" t="s">
        <v>328</v>
      </c>
      <c r="F226" s="283">
        <v>53.5</v>
      </c>
      <c r="G226" s="36"/>
      <c r="H226" s="41"/>
    </row>
    <row r="227" spans="1:8" s="2" customFormat="1" ht="20.399999999999999">
      <c r="A227" s="36"/>
      <c r="B227" s="41"/>
      <c r="C227" s="282" t="s">
        <v>513</v>
      </c>
      <c r="D227" s="282" t="s">
        <v>514</v>
      </c>
      <c r="E227" s="19" t="s">
        <v>328</v>
      </c>
      <c r="F227" s="283">
        <v>53.5</v>
      </c>
      <c r="G227" s="36"/>
      <c r="H227" s="41"/>
    </row>
    <row r="228" spans="1:8" s="2" customFormat="1" ht="16.8" customHeight="1">
      <c r="A228" s="36"/>
      <c r="B228" s="41"/>
      <c r="C228" s="282" t="s">
        <v>1062</v>
      </c>
      <c r="D228" s="282" t="s">
        <v>2572</v>
      </c>
      <c r="E228" s="19" t="s">
        <v>328</v>
      </c>
      <c r="F228" s="283">
        <v>680.61800000000005</v>
      </c>
      <c r="G228" s="36"/>
      <c r="H228" s="41"/>
    </row>
    <row r="229" spans="1:8" s="2" customFormat="1" ht="16.8" customHeight="1">
      <c r="A229" s="36"/>
      <c r="B229" s="41"/>
      <c r="C229" s="282" t="s">
        <v>1081</v>
      </c>
      <c r="D229" s="282" t="s">
        <v>2573</v>
      </c>
      <c r="E229" s="19" t="s">
        <v>328</v>
      </c>
      <c r="F229" s="283">
        <v>680.61800000000005</v>
      </c>
      <c r="G229" s="36"/>
      <c r="H229" s="41"/>
    </row>
    <row r="230" spans="1:8" s="2" customFormat="1" ht="16.8" customHeight="1">
      <c r="A230" s="36"/>
      <c r="B230" s="41"/>
      <c r="C230" s="282" t="s">
        <v>1167</v>
      </c>
      <c r="D230" s="282" t="s">
        <v>2569</v>
      </c>
      <c r="E230" s="19" t="s">
        <v>328</v>
      </c>
      <c r="F230" s="283">
        <v>638.61800000000005</v>
      </c>
      <c r="G230" s="36"/>
      <c r="H230" s="41"/>
    </row>
    <row r="231" spans="1:8" s="2" customFormat="1" ht="16.8" customHeight="1">
      <c r="A231" s="36"/>
      <c r="B231" s="41"/>
      <c r="C231" s="282" t="s">
        <v>2058</v>
      </c>
      <c r="D231" s="282" t="s">
        <v>2574</v>
      </c>
      <c r="E231" s="19" t="s">
        <v>328</v>
      </c>
      <c r="F231" s="283">
        <v>1367.9179999999999</v>
      </c>
      <c r="G231" s="36"/>
      <c r="H231" s="41"/>
    </row>
    <row r="232" spans="1:8" s="2" customFormat="1" ht="16.8" customHeight="1">
      <c r="A232" s="36"/>
      <c r="B232" s="41"/>
      <c r="C232" s="282" t="s">
        <v>2063</v>
      </c>
      <c r="D232" s="282" t="s">
        <v>2575</v>
      </c>
      <c r="E232" s="19" t="s">
        <v>328</v>
      </c>
      <c r="F232" s="283">
        <v>1480.018</v>
      </c>
      <c r="G232" s="36"/>
      <c r="H232" s="41"/>
    </row>
    <row r="233" spans="1:8" s="2" customFormat="1" ht="16.8" customHeight="1">
      <c r="A233" s="36"/>
      <c r="B233" s="41"/>
      <c r="C233" s="282" t="s">
        <v>2067</v>
      </c>
      <c r="D233" s="282" t="s">
        <v>2576</v>
      </c>
      <c r="E233" s="19" t="s">
        <v>328</v>
      </c>
      <c r="F233" s="283">
        <v>1367.9179999999999</v>
      </c>
      <c r="G233" s="36"/>
      <c r="H233" s="41"/>
    </row>
    <row r="234" spans="1:8" s="2" customFormat="1" ht="16.8" customHeight="1">
      <c r="A234" s="36"/>
      <c r="B234" s="41"/>
      <c r="C234" s="282" t="s">
        <v>2071</v>
      </c>
      <c r="D234" s="282" t="s">
        <v>2577</v>
      </c>
      <c r="E234" s="19" t="s">
        <v>328</v>
      </c>
      <c r="F234" s="283">
        <v>1367.9179999999999</v>
      </c>
      <c r="G234" s="36"/>
      <c r="H234" s="41"/>
    </row>
    <row r="235" spans="1:8" s="2" customFormat="1" ht="16.8" customHeight="1">
      <c r="A235" s="36"/>
      <c r="B235" s="41"/>
      <c r="C235" s="282" t="s">
        <v>2101</v>
      </c>
      <c r="D235" s="282" t="s">
        <v>2585</v>
      </c>
      <c r="E235" s="19" t="s">
        <v>328</v>
      </c>
      <c r="F235" s="283">
        <v>58.85</v>
      </c>
      <c r="G235" s="36"/>
      <c r="H235" s="41"/>
    </row>
    <row r="236" spans="1:8" s="2" customFormat="1" ht="16.8" customHeight="1">
      <c r="A236" s="36"/>
      <c r="B236" s="41"/>
      <c r="C236" s="278" t="s">
        <v>148</v>
      </c>
      <c r="D236" s="279" t="s">
        <v>149</v>
      </c>
      <c r="E236" s="280" t="s">
        <v>20</v>
      </c>
      <c r="F236" s="281">
        <v>59.42</v>
      </c>
      <c r="G236" s="36"/>
      <c r="H236" s="41"/>
    </row>
    <row r="237" spans="1:8" s="2" customFormat="1" ht="16.8" customHeight="1">
      <c r="A237" s="36"/>
      <c r="B237" s="41"/>
      <c r="C237" s="282" t="s">
        <v>20</v>
      </c>
      <c r="D237" s="282" t="s">
        <v>2224</v>
      </c>
      <c r="E237" s="19" t="s">
        <v>20</v>
      </c>
      <c r="F237" s="283">
        <v>0</v>
      </c>
      <c r="G237" s="36"/>
      <c r="H237" s="41"/>
    </row>
    <row r="238" spans="1:8" s="2" customFormat="1" ht="16.8" customHeight="1">
      <c r="A238" s="36"/>
      <c r="B238" s="41"/>
      <c r="C238" s="282" t="s">
        <v>20</v>
      </c>
      <c r="D238" s="282" t="s">
        <v>2225</v>
      </c>
      <c r="E238" s="19" t="s">
        <v>20</v>
      </c>
      <c r="F238" s="283">
        <v>32.04</v>
      </c>
      <c r="G238" s="36"/>
      <c r="H238" s="41"/>
    </row>
    <row r="239" spans="1:8" s="2" customFormat="1" ht="16.8" customHeight="1">
      <c r="A239" s="36"/>
      <c r="B239" s="41"/>
      <c r="C239" s="282" t="s">
        <v>20</v>
      </c>
      <c r="D239" s="282" t="s">
        <v>2226</v>
      </c>
      <c r="E239" s="19" t="s">
        <v>20</v>
      </c>
      <c r="F239" s="283">
        <v>27.38</v>
      </c>
      <c r="G239" s="36"/>
      <c r="H239" s="41"/>
    </row>
    <row r="240" spans="1:8" s="2" customFormat="1" ht="16.8" customHeight="1">
      <c r="A240" s="36"/>
      <c r="B240" s="41"/>
      <c r="C240" s="282" t="s">
        <v>148</v>
      </c>
      <c r="D240" s="282" t="s">
        <v>306</v>
      </c>
      <c r="E240" s="19" t="s">
        <v>20</v>
      </c>
      <c r="F240" s="283">
        <v>59.42</v>
      </c>
      <c r="G240" s="36"/>
      <c r="H240" s="41"/>
    </row>
    <row r="241" spans="1:8" s="2" customFormat="1" ht="16.8" customHeight="1">
      <c r="A241" s="36"/>
      <c r="B241" s="41"/>
      <c r="C241" s="284" t="s">
        <v>2559</v>
      </c>
      <c r="D241" s="36"/>
      <c r="E241" s="36"/>
      <c r="F241" s="36"/>
      <c r="G241" s="36"/>
      <c r="H241" s="41"/>
    </row>
    <row r="242" spans="1:8" s="2" customFormat="1" ht="16.8" customHeight="1">
      <c r="A242" s="36"/>
      <c r="B242" s="41"/>
      <c r="C242" s="282" t="s">
        <v>2219</v>
      </c>
      <c r="D242" s="282" t="s">
        <v>2586</v>
      </c>
      <c r="E242" s="19" t="s">
        <v>463</v>
      </c>
      <c r="F242" s="283">
        <v>152.84</v>
      </c>
      <c r="G242" s="36"/>
      <c r="H242" s="41"/>
    </row>
    <row r="243" spans="1:8" s="2" customFormat="1" ht="16.8" customHeight="1">
      <c r="A243" s="36"/>
      <c r="B243" s="41"/>
      <c r="C243" s="282" t="s">
        <v>2228</v>
      </c>
      <c r="D243" s="282" t="s">
        <v>2229</v>
      </c>
      <c r="E243" s="19" t="s">
        <v>463</v>
      </c>
      <c r="F243" s="283">
        <v>65.361999999999995</v>
      </c>
      <c r="G243" s="36"/>
      <c r="H243" s="41"/>
    </row>
    <row r="244" spans="1:8" s="2" customFormat="1" ht="16.8" customHeight="1">
      <c r="A244" s="36"/>
      <c r="B244" s="41"/>
      <c r="C244" s="278" t="s">
        <v>151</v>
      </c>
      <c r="D244" s="279" t="s">
        <v>151</v>
      </c>
      <c r="E244" s="280" t="s">
        <v>20</v>
      </c>
      <c r="F244" s="281">
        <v>366.5</v>
      </c>
      <c r="G244" s="36"/>
      <c r="H244" s="41"/>
    </row>
    <row r="245" spans="1:8" s="2" customFormat="1" ht="16.8" customHeight="1">
      <c r="A245" s="36"/>
      <c r="B245" s="41"/>
      <c r="C245" s="282" t="s">
        <v>20</v>
      </c>
      <c r="D245" s="282" t="s">
        <v>324</v>
      </c>
      <c r="E245" s="19" t="s">
        <v>20</v>
      </c>
      <c r="F245" s="283">
        <v>0</v>
      </c>
      <c r="G245" s="36"/>
      <c r="H245" s="41"/>
    </row>
    <row r="246" spans="1:8" s="2" customFormat="1" ht="16.8" customHeight="1">
      <c r="A246" s="36"/>
      <c r="B246" s="41"/>
      <c r="C246" s="282" t="s">
        <v>20</v>
      </c>
      <c r="D246" s="282" t="s">
        <v>2109</v>
      </c>
      <c r="E246" s="19" t="s">
        <v>20</v>
      </c>
      <c r="F246" s="283">
        <v>214.7</v>
      </c>
      <c r="G246" s="36"/>
      <c r="H246" s="41"/>
    </row>
    <row r="247" spans="1:8" s="2" customFormat="1" ht="16.8" customHeight="1">
      <c r="A247" s="36"/>
      <c r="B247" s="41"/>
      <c r="C247" s="282" t="s">
        <v>20</v>
      </c>
      <c r="D247" s="282" t="s">
        <v>2110</v>
      </c>
      <c r="E247" s="19" t="s">
        <v>20</v>
      </c>
      <c r="F247" s="283">
        <v>151.80000000000001</v>
      </c>
      <c r="G247" s="36"/>
      <c r="H247" s="41"/>
    </row>
    <row r="248" spans="1:8" s="2" customFormat="1" ht="16.8" customHeight="1">
      <c r="A248" s="36"/>
      <c r="B248" s="41"/>
      <c r="C248" s="282" t="s">
        <v>151</v>
      </c>
      <c r="D248" s="282" t="s">
        <v>306</v>
      </c>
      <c r="E248" s="19" t="s">
        <v>20</v>
      </c>
      <c r="F248" s="283">
        <v>366.5</v>
      </c>
      <c r="G248" s="36"/>
      <c r="H248" s="41"/>
    </row>
    <row r="249" spans="1:8" s="2" customFormat="1" ht="16.8" customHeight="1">
      <c r="A249" s="36"/>
      <c r="B249" s="41"/>
      <c r="C249" s="284" t="s">
        <v>2559</v>
      </c>
      <c r="D249" s="36"/>
      <c r="E249" s="36"/>
      <c r="F249" s="36"/>
      <c r="G249" s="36"/>
      <c r="H249" s="41"/>
    </row>
    <row r="250" spans="1:8" s="2" customFormat="1" ht="16.8" customHeight="1">
      <c r="A250" s="36"/>
      <c r="B250" s="41"/>
      <c r="C250" s="282" t="s">
        <v>2106</v>
      </c>
      <c r="D250" s="282" t="s">
        <v>2587</v>
      </c>
      <c r="E250" s="19" t="s">
        <v>328</v>
      </c>
      <c r="F250" s="283">
        <v>959.3</v>
      </c>
      <c r="G250" s="36"/>
      <c r="H250" s="41"/>
    </row>
    <row r="251" spans="1:8" s="2" customFormat="1" ht="20.399999999999999">
      <c r="A251" s="36"/>
      <c r="B251" s="41"/>
      <c r="C251" s="282" t="s">
        <v>531</v>
      </c>
      <c r="D251" s="282" t="s">
        <v>532</v>
      </c>
      <c r="E251" s="19" t="s">
        <v>328</v>
      </c>
      <c r="F251" s="283">
        <v>366.5</v>
      </c>
      <c r="G251" s="36"/>
      <c r="H251" s="41"/>
    </row>
    <row r="252" spans="1:8" s="2" customFormat="1" ht="16.8" customHeight="1">
      <c r="A252" s="36"/>
      <c r="B252" s="41"/>
      <c r="C252" s="282" t="s">
        <v>1062</v>
      </c>
      <c r="D252" s="282" t="s">
        <v>2572</v>
      </c>
      <c r="E252" s="19" t="s">
        <v>328</v>
      </c>
      <c r="F252" s="283">
        <v>680.61800000000005</v>
      </c>
      <c r="G252" s="36"/>
      <c r="H252" s="41"/>
    </row>
    <row r="253" spans="1:8" s="2" customFormat="1" ht="16.8" customHeight="1">
      <c r="A253" s="36"/>
      <c r="B253" s="41"/>
      <c r="C253" s="282" t="s">
        <v>1081</v>
      </c>
      <c r="D253" s="282" t="s">
        <v>2573</v>
      </c>
      <c r="E253" s="19" t="s">
        <v>328</v>
      </c>
      <c r="F253" s="283">
        <v>680.61800000000005</v>
      </c>
      <c r="G253" s="36"/>
      <c r="H253" s="41"/>
    </row>
    <row r="254" spans="1:8" s="2" customFormat="1" ht="16.8" customHeight="1">
      <c r="A254" s="36"/>
      <c r="B254" s="41"/>
      <c r="C254" s="282" t="s">
        <v>1167</v>
      </c>
      <c r="D254" s="282" t="s">
        <v>2569</v>
      </c>
      <c r="E254" s="19" t="s">
        <v>328</v>
      </c>
      <c r="F254" s="283">
        <v>638.61800000000005</v>
      </c>
      <c r="G254" s="36"/>
      <c r="H254" s="41"/>
    </row>
    <row r="255" spans="1:8" s="2" customFormat="1" ht="16.8" customHeight="1">
      <c r="A255" s="36"/>
      <c r="B255" s="41"/>
      <c r="C255" s="282" t="s">
        <v>2058</v>
      </c>
      <c r="D255" s="282" t="s">
        <v>2574</v>
      </c>
      <c r="E255" s="19" t="s">
        <v>328</v>
      </c>
      <c r="F255" s="283">
        <v>1367.9179999999999</v>
      </c>
      <c r="G255" s="36"/>
      <c r="H255" s="41"/>
    </row>
    <row r="256" spans="1:8" s="2" customFormat="1" ht="16.8" customHeight="1">
      <c r="A256" s="36"/>
      <c r="B256" s="41"/>
      <c r="C256" s="282" t="s">
        <v>2063</v>
      </c>
      <c r="D256" s="282" t="s">
        <v>2575</v>
      </c>
      <c r="E256" s="19" t="s">
        <v>328</v>
      </c>
      <c r="F256" s="283">
        <v>1480.018</v>
      </c>
      <c r="G256" s="36"/>
      <c r="H256" s="41"/>
    </row>
    <row r="257" spans="1:8" s="2" customFormat="1" ht="16.8" customHeight="1">
      <c r="A257" s="36"/>
      <c r="B257" s="41"/>
      <c r="C257" s="282" t="s">
        <v>2067</v>
      </c>
      <c r="D257" s="282" t="s">
        <v>2576</v>
      </c>
      <c r="E257" s="19" t="s">
        <v>328</v>
      </c>
      <c r="F257" s="283">
        <v>1367.9179999999999</v>
      </c>
      <c r="G257" s="36"/>
      <c r="H257" s="41"/>
    </row>
    <row r="258" spans="1:8" s="2" customFormat="1" ht="16.8" customHeight="1">
      <c r="A258" s="36"/>
      <c r="B258" s="41"/>
      <c r="C258" s="282" t="s">
        <v>2071</v>
      </c>
      <c r="D258" s="282" t="s">
        <v>2577</v>
      </c>
      <c r="E258" s="19" t="s">
        <v>328</v>
      </c>
      <c r="F258" s="283">
        <v>1367.9179999999999</v>
      </c>
      <c r="G258" s="36"/>
      <c r="H258" s="41"/>
    </row>
    <row r="259" spans="1:8" s="2" customFormat="1" ht="16.8" customHeight="1">
      <c r="A259" s="36"/>
      <c r="B259" s="41"/>
      <c r="C259" s="282" t="s">
        <v>2238</v>
      </c>
      <c r="D259" s="282" t="s">
        <v>2588</v>
      </c>
      <c r="E259" s="19" t="s">
        <v>328</v>
      </c>
      <c r="F259" s="283">
        <v>1304.4000000000001</v>
      </c>
      <c r="G259" s="36"/>
      <c r="H259" s="41"/>
    </row>
    <row r="260" spans="1:8" s="2" customFormat="1" ht="16.8" customHeight="1">
      <c r="A260" s="36"/>
      <c r="B260" s="41"/>
      <c r="C260" s="282" t="s">
        <v>2116</v>
      </c>
      <c r="D260" s="282" t="s">
        <v>2589</v>
      </c>
      <c r="E260" s="19" t="s">
        <v>328</v>
      </c>
      <c r="F260" s="283">
        <v>403.15</v>
      </c>
      <c r="G260" s="36"/>
      <c r="H260" s="41"/>
    </row>
    <row r="261" spans="1:8" s="2" customFormat="1" ht="16.8" customHeight="1">
      <c r="A261" s="36"/>
      <c r="B261" s="41"/>
      <c r="C261" s="278" t="s">
        <v>153</v>
      </c>
      <c r="D261" s="279" t="s">
        <v>154</v>
      </c>
      <c r="E261" s="280" t="s">
        <v>20</v>
      </c>
      <c r="F261" s="281">
        <v>359.91</v>
      </c>
      <c r="G261" s="36"/>
      <c r="H261" s="41"/>
    </row>
    <row r="262" spans="1:8" s="2" customFormat="1" ht="16.8" customHeight="1">
      <c r="A262" s="36"/>
      <c r="B262" s="41"/>
      <c r="C262" s="282" t="s">
        <v>20</v>
      </c>
      <c r="D262" s="282" t="s">
        <v>2173</v>
      </c>
      <c r="E262" s="19" t="s">
        <v>20</v>
      </c>
      <c r="F262" s="283">
        <v>0</v>
      </c>
      <c r="G262" s="36"/>
      <c r="H262" s="41"/>
    </row>
    <row r="263" spans="1:8" s="2" customFormat="1" ht="16.8" customHeight="1">
      <c r="A263" s="36"/>
      <c r="B263" s="41"/>
      <c r="C263" s="282" t="s">
        <v>20</v>
      </c>
      <c r="D263" s="282" t="s">
        <v>2174</v>
      </c>
      <c r="E263" s="19" t="s">
        <v>20</v>
      </c>
      <c r="F263" s="283">
        <v>184.4</v>
      </c>
      <c r="G263" s="36"/>
      <c r="H263" s="41"/>
    </row>
    <row r="264" spans="1:8" s="2" customFormat="1" ht="16.8" customHeight="1">
      <c r="A264" s="36"/>
      <c r="B264" s="41"/>
      <c r="C264" s="282" t="s">
        <v>20</v>
      </c>
      <c r="D264" s="282" t="s">
        <v>2175</v>
      </c>
      <c r="E264" s="19" t="s">
        <v>20</v>
      </c>
      <c r="F264" s="283">
        <v>175.51</v>
      </c>
      <c r="G264" s="36"/>
      <c r="H264" s="41"/>
    </row>
    <row r="265" spans="1:8" s="2" customFormat="1" ht="16.8" customHeight="1">
      <c r="A265" s="36"/>
      <c r="B265" s="41"/>
      <c r="C265" s="282" t="s">
        <v>153</v>
      </c>
      <c r="D265" s="282" t="s">
        <v>306</v>
      </c>
      <c r="E265" s="19" t="s">
        <v>20</v>
      </c>
      <c r="F265" s="283">
        <v>359.91</v>
      </c>
      <c r="G265" s="36"/>
      <c r="H265" s="41"/>
    </row>
    <row r="266" spans="1:8" s="2" customFormat="1" ht="16.8" customHeight="1">
      <c r="A266" s="36"/>
      <c r="B266" s="41"/>
      <c r="C266" s="284" t="s">
        <v>2559</v>
      </c>
      <c r="D266" s="36"/>
      <c r="E266" s="36"/>
      <c r="F266" s="36"/>
      <c r="G266" s="36"/>
      <c r="H266" s="41"/>
    </row>
    <row r="267" spans="1:8" s="2" customFormat="1" ht="16.8" customHeight="1">
      <c r="A267" s="36"/>
      <c r="B267" s="41"/>
      <c r="C267" s="282" t="s">
        <v>2166</v>
      </c>
      <c r="D267" s="282" t="s">
        <v>2590</v>
      </c>
      <c r="E267" s="19" t="s">
        <v>463</v>
      </c>
      <c r="F267" s="283">
        <v>1021</v>
      </c>
      <c r="G267" s="36"/>
      <c r="H267" s="41"/>
    </row>
    <row r="268" spans="1:8" s="2" customFormat="1" ht="16.8" customHeight="1">
      <c r="A268" s="36"/>
      <c r="B268" s="41"/>
      <c r="C268" s="282" t="s">
        <v>2187</v>
      </c>
      <c r="D268" s="282" t="s">
        <v>2188</v>
      </c>
      <c r="E268" s="19" t="s">
        <v>463</v>
      </c>
      <c r="F268" s="283">
        <v>377.90600000000001</v>
      </c>
      <c r="G268" s="36"/>
      <c r="H268" s="41"/>
    </row>
    <row r="269" spans="1:8" s="2" customFormat="1" ht="16.8" customHeight="1">
      <c r="A269" s="36"/>
      <c r="B269" s="41"/>
      <c r="C269" s="278" t="s">
        <v>156</v>
      </c>
      <c r="D269" s="279" t="s">
        <v>156</v>
      </c>
      <c r="E269" s="280" t="s">
        <v>20</v>
      </c>
      <c r="F269" s="281">
        <v>140.30000000000001</v>
      </c>
      <c r="G269" s="36"/>
      <c r="H269" s="41"/>
    </row>
    <row r="270" spans="1:8" s="2" customFormat="1" ht="16.8" customHeight="1">
      <c r="A270" s="36"/>
      <c r="B270" s="41"/>
      <c r="C270" s="282" t="s">
        <v>20</v>
      </c>
      <c r="D270" s="282" t="s">
        <v>324</v>
      </c>
      <c r="E270" s="19" t="s">
        <v>20</v>
      </c>
      <c r="F270" s="283">
        <v>0</v>
      </c>
      <c r="G270" s="36"/>
      <c r="H270" s="41"/>
    </row>
    <row r="271" spans="1:8" s="2" customFormat="1" ht="16.8" customHeight="1">
      <c r="A271" s="36"/>
      <c r="B271" s="41"/>
      <c r="C271" s="282" t="s">
        <v>20</v>
      </c>
      <c r="D271" s="282" t="s">
        <v>2111</v>
      </c>
      <c r="E271" s="19" t="s">
        <v>20</v>
      </c>
      <c r="F271" s="283">
        <v>140.30000000000001</v>
      </c>
      <c r="G271" s="36"/>
      <c r="H271" s="41"/>
    </row>
    <row r="272" spans="1:8" s="2" customFormat="1" ht="16.8" customHeight="1">
      <c r="A272" s="36"/>
      <c r="B272" s="41"/>
      <c r="C272" s="282" t="s">
        <v>156</v>
      </c>
      <c r="D272" s="282" t="s">
        <v>306</v>
      </c>
      <c r="E272" s="19" t="s">
        <v>20</v>
      </c>
      <c r="F272" s="283">
        <v>140.30000000000001</v>
      </c>
      <c r="G272" s="36"/>
      <c r="H272" s="41"/>
    </row>
    <row r="273" spans="1:8" s="2" customFormat="1" ht="16.8" customHeight="1">
      <c r="A273" s="36"/>
      <c r="B273" s="41"/>
      <c r="C273" s="284" t="s">
        <v>2559</v>
      </c>
      <c r="D273" s="36"/>
      <c r="E273" s="36"/>
      <c r="F273" s="36"/>
      <c r="G273" s="36"/>
      <c r="H273" s="41"/>
    </row>
    <row r="274" spans="1:8" s="2" customFormat="1" ht="16.8" customHeight="1">
      <c r="A274" s="36"/>
      <c r="B274" s="41"/>
      <c r="C274" s="282" t="s">
        <v>2106</v>
      </c>
      <c r="D274" s="282" t="s">
        <v>2587</v>
      </c>
      <c r="E274" s="19" t="s">
        <v>328</v>
      </c>
      <c r="F274" s="283">
        <v>959.3</v>
      </c>
      <c r="G274" s="36"/>
      <c r="H274" s="41"/>
    </row>
    <row r="275" spans="1:8" s="2" customFormat="1" ht="20.399999999999999">
      <c r="A275" s="36"/>
      <c r="B275" s="41"/>
      <c r="C275" s="282" t="s">
        <v>535</v>
      </c>
      <c r="D275" s="282" t="s">
        <v>536</v>
      </c>
      <c r="E275" s="19" t="s">
        <v>328</v>
      </c>
      <c r="F275" s="283">
        <v>140.30000000000001</v>
      </c>
      <c r="G275" s="36"/>
      <c r="H275" s="41"/>
    </row>
    <row r="276" spans="1:8" s="2" customFormat="1" ht="16.8" customHeight="1">
      <c r="A276" s="36"/>
      <c r="B276" s="41"/>
      <c r="C276" s="282" t="s">
        <v>1062</v>
      </c>
      <c r="D276" s="282" t="s">
        <v>2572</v>
      </c>
      <c r="E276" s="19" t="s">
        <v>328</v>
      </c>
      <c r="F276" s="283">
        <v>680.61800000000005</v>
      </c>
      <c r="G276" s="36"/>
      <c r="H276" s="41"/>
    </row>
    <row r="277" spans="1:8" s="2" customFormat="1" ht="16.8" customHeight="1">
      <c r="A277" s="36"/>
      <c r="B277" s="41"/>
      <c r="C277" s="282" t="s">
        <v>1081</v>
      </c>
      <c r="D277" s="282" t="s">
        <v>2573</v>
      </c>
      <c r="E277" s="19" t="s">
        <v>328</v>
      </c>
      <c r="F277" s="283">
        <v>680.61800000000005</v>
      </c>
      <c r="G277" s="36"/>
      <c r="H277" s="41"/>
    </row>
    <row r="278" spans="1:8" s="2" customFormat="1" ht="16.8" customHeight="1">
      <c r="A278" s="36"/>
      <c r="B278" s="41"/>
      <c r="C278" s="282" t="s">
        <v>1167</v>
      </c>
      <c r="D278" s="282" t="s">
        <v>2569</v>
      </c>
      <c r="E278" s="19" t="s">
        <v>328</v>
      </c>
      <c r="F278" s="283">
        <v>638.61800000000005</v>
      </c>
      <c r="G278" s="36"/>
      <c r="H278" s="41"/>
    </row>
    <row r="279" spans="1:8" s="2" customFormat="1" ht="16.8" customHeight="1">
      <c r="A279" s="36"/>
      <c r="B279" s="41"/>
      <c r="C279" s="282" t="s">
        <v>2058</v>
      </c>
      <c r="D279" s="282" t="s">
        <v>2574</v>
      </c>
      <c r="E279" s="19" t="s">
        <v>328</v>
      </c>
      <c r="F279" s="283">
        <v>1367.9179999999999</v>
      </c>
      <c r="G279" s="36"/>
      <c r="H279" s="41"/>
    </row>
    <row r="280" spans="1:8" s="2" customFormat="1" ht="16.8" customHeight="1">
      <c r="A280" s="36"/>
      <c r="B280" s="41"/>
      <c r="C280" s="282" t="s">
        <v>2063</v>
      </c>
      <c r="D280" s="282" t="s">
        <v>2575</v>
      </c>
      <c r="E280" s="19" t="s">
        <v>328</v>
      </c>
      <c r="F280" s="283">
        <v>1480.018</v>
      </c>
      <c r="G280" s="36"/>
      <c r="H280" s="41"/>
    </row>
    <row r="281" spans="1:8" s="2" customFormat="1" ht="16.8" customHeight="1">
      <c r="A281" s="36"/>
      <c r="B281" s="41"/>
      <c r="C281" s="282" t="s">
        <v>2067</v>
      </c>
      <c r="D281" s="282" t="s">
        <v>2576</v>
      </c>
      <c r="E281" s="19" t="s">
        <v>328</v>
      </c>
      <c r="F281" s="283">
        <v>1367.9179999999999</v>
      </c>
      <c r="G281" s="36"/>
      <c r="H281" s="41"/>
    </row>
    <row r="282" spans="1:8" s="2" customFormat="1" ht="16.8" customHeight="1">
      <c r="A282" s="36"/>
      <c r="B282" s="41"/>
      <c r="C282" s="282" t="s">
        <v>2071</v>
      </c>
      <c r="D282" s="282" t="s">
        <v>2577</v>
      </c>
      <c r="E282" s="19" t="s">
        <v>328</v>
      </c>
      <c r="F282" s="283">
        <v>1367.9179999999999</v>
      </c>
      <c r="G282" s="36"/>
      <c r="H282" s="41"/>
    </row>
    <row r="283" spans="1:8" s="2" customFormat="1" ht="16.8" customHeight="1">
      <c r="A283" s="36"/>
      <c r="B283" s="41"/>
      <c r="C283" s="282" t="s">
        <v>2238</v>
      </c>
      <c r="D283" s="282" t="s">
        <v>2588</v>
      </c>
      <c r="E283" s="19" t="s">
        <v>328</v>
      </c>
      <c r="F283" s="283">
        <v>1304.4000000000001</v>
      </c>
      <c r="G283" s="36"/>
      <c r="H283" s="41"/>
    </row>
    <row r="284" spans="1:8" s="2" customFormat="1" ht="16.8" customHeight="1">
      <c r="A284" s="36"/>
      <c r="B284" s="41"/>
      <c r="C284" s="282" t="s">
        <v>2121</v>
      </c>
      <c r="D284" s="282" t="s">
        <v>2591</v>
      </c>
      <c r="E284" s="19" t="s">
        <v>328</v>
      </c>
      <c r="F284" s="283">
        <v>154.33000000000001</v>
      </c>
      <c r="G284" s="36"/>
      <c r="H284" s="41"/>
    </row>
    <row r="285" spans="1:8" s="2" customFormat="1" ht="16.8" customHeight="1">
      <c r="A285" s="36"/>
      <c r="B285" s="41"/>
      <c r="C285" s="278" t="s">
        <v>158</v>
      </c>
      <c r="D285" s="279" t="s">
        <v>159</v>
      </c>
      <c r="E285" s="280" t="s">
        <v>20</v>
      </c>
      <c r="F285" s="281">
        <v>99.99</v>
      </c>
      <c r="G285" s="36"/>
      <c r="H285" s="41"/>
    </row>
    <row r="286" spans="1:8" s="2" customFormat="1" ht="16.8" customHeight="1">
      <c r="A286" s="36"/>
      <c r="B286" s="41"/>
      <c r="C286" s="282" t="s">
        <v>20</v>
      </c>
      <c r="D286" s="282" t="s">
        <v>2176</v>
      </c>
      <c r="E286" s="19" t="s">
        <v>20</v>
      </c>
      <c r="F286" s="283">
        <v>0</v>
      </c>
      <c r="G286" s="36"/>
      <c r="H286" s="41"/>
    </row>
    <row r="287" spans="1:8" s="2" customFormat="1" ht="16.8" customHeight="1">
      <c r="A287" s="36"/>
      <c r="B287" s="41"/>
      <c r="C287" s="282" t="s">
        <v>20</v>
      </c>
      <c r="D287" s="282" t="s">
        <v>2177</v>
      </c>
      <c r="E287" s="19" t="s">
        <v>20</v>
      </c>
      <c r="F287" s="283">
        <v>99.99</v>
      </c>
      <c r="G287" s="36"/>
      <c r="H287" s="41"/>
    </row>
    <row r="288" spans="1:8" s="2" customFormat="1" ht="16.8" customHeight="1">
      <c r="A288" s="36"/>
      <c r="B288" s="41"/>
      <c r="C288" s="282" t="s">
        <v>158</v>
      </c>
      <c r="D288" s="282" t="s">
        <v>306</v>
      </c>
      <c r="E288" s="19" t="s">
        <v>20</v>
      </c>
      <c r="F288" s="283">
        <v>99.99</v>
      </c>
      <c r="G288" s="36"/>
      <c r="H288" s="41"/>
    </row>
    <row r="289" spans="1:8" s="2" customFormat="1" ht="16.8" customHeight="1">
      <c r="A289" s="36"/>
      <c r="B289" s="41"/>
      <c r="C289" s="284" t="s">
        <v>2559</v>
      </c>
      <c r="D289" s="36"/>
      <c r="E289" s="36"/>
      <c r="F289" s="36"/>
      <c r="G289" s="36"/>
      <c r="H289" s="41"/>
    </row>
    <row r="290" spans="1:8" s="2" customFormat="1" ht="16.8" customHeight="1">
      <c r="A290" s="36"/>
      <c r="B290" s="41"/>
      <c r="C290" s="282" t="s">
        <v>2166</v>
      </c>
      <c r="D290" s="282" t="s">
        <v>2590</v>
      </c>
      <c r="E290" s="19" t="s">
        <v>463</v>
      </c>
      <c r="F290" s="283">
        <v>1021</v>
      </c>
      <c r="G290" s="36"/>
      <c r="H290" s="41"/>
    </row>
    <row r="291" spans="1:8" s="2" customFormat="1" ht="16.8" customHeight="1">
      <c r="A291" s="36"/>
      <c r="B291" s="41"/>
      <c r="C291" s="282" t="s">
        <v>2192</v>
      </c>
      <c r="D291" s="282" t="s">
        <v>2193</v>
      </c>
      <c r="E291" s="19" t="s">
        <v>463</v>
      </c>
      <c r="F291" s="283">
        <v>104.99</v>
      </c>
      <c r="G291" s="36"/>
      <c r="H291" s="41"/>
    </row>
    <row r="292" spans="1:8" s="2" customFormat="1" ht="16.8" customHeight="1">
      <c r="A292" s="36"/>
      <c r="B292" s="41"/>
      <c r="C292" s="278" t="s">
        <v>161</v>
      </c>
      <c r="D292" s="279" t="s">
        <v>161</v>
      </c>
      <c r="E292" s="280" t="s">
        <v>20</v>
      </c>
      <c r="F292" s="281">
        <v>7.7</v>
      </c>
      <c r="G292" s="36"/>
      <c r="H292" s="41"/>
    </row>
    <row r="293" spans="1:8" s="2" customFormat="1" ht="16.8" customHeight="1">
      <c r="A293" s="36"/>
      <c r="B293" s="41"/>
      <c r="C293" s="282" t="s">
        <v>20</v>
      </c>
      <c r="D293" s="282" t="s">
        <v>162</v>
      </c>
      <c r="E293" s="19" t="s">
        <v>20</v>
      </c>
      <c r="F293" s="283">
        <v>7.7</v>
      </c>
      <c r="G293" s="36"/>
      <c r="H293" s="41"/>
    </row>
    <row r="294" spans="1:8" s="2" customFormat="1" ht="16.8" customHeight="1">
      <c r="A294" s="36"/>
      <c r="B294" s="41"/>
      <c r="C294" s="282" t="s">
        <v>161</v>
      </c>
      <c r="D294" s="282" t="s">
        <v>306</v>
      </c>
      <c r="E294" s="19" t="s">
        <v>20</v>
      </c>
      <c r="F294" s="283">
        <v>7.7</v>
      </c>
      <c r="G294" s="36"/>
      <c r="H294" s="41"/>
    </row>
    <row r="295" spans="1:8" s="2" customFormat="1" ht="16.8" customHeight="1">
      <c r="A295" s="36"/>
      <c r="B295" s="41"/>
      <c r="C295" s="284" t="s">
        <v>2559</v>
      </c>
      <c r="D295" s="36"/>
      <c r="E295" s="36"/>
      <c r="F295" s="36"/>
      <c r="G295" s="36"/>
      <c r="H295" s="41"/>
    </row>
    <row r="296" spans="1:8" s="2" customFormat="1" ht="16.8" customHeight="1">
      <c r="A296" s="36"/>
      <c r="B296" s="41"/>
      <c r="C296" s="282" t="s">
        <v>2106</v>
      </c>
      <c r="D296" s="282" t="s">
        <v>2587</v>
      </c>
      <c r="E296" s="19" t="s">
        <v>328</v>
      </c>
      <c r="F296" s="283">
        <v>959.3</v>
      </c>
      <c r="G296" s="36"/>
      <c r="H296" s="41"/>
    </row>
    <row r="297" spans="1:8" s="2" customFormat="1" ht="16.8" customHeight="1">
      <c r="A297" s="36"/>
      <c r="B297" s="41"/>
      <c r="C297" s="282" t="s">
        <v>1062</v>
      </c>
      <c r="D297" s="282" t="s">
        <v>2572</v>
      </c>
      <c r="E297" s="19" t="s">
        <v>328</v>
      </c>
      <c r="F297" s="283">
        <v>680.61800000000005</v>
      </c>
      <c r="G297" s="36"/>
      <c r="H297" s="41"/>
    </row>
    <row r="298" spans="1:8" s="2" customFormat="1" ht="16.8" customHeight="1">
      <c r="A298" s="36"/>
      <c r="B298" s="41"/>
      <c r="C298" s="282" t="s">
        <v>1081</v>
      </c>
      <c r="D298" s="282" t="s">
        <v>2573</v>
      </c>
      <c r="E298" s="19" t="s">
        <v>328</v>
      </c>
      <c r="F298" s="283">
        <v>680.61800000000005</v>
      </c>
      <c r="G298" s="36"/>
      <c r="H298" s="41"/>
    </row>
    <row r="299" spans="1:8" s="2" customFormat="1" ht="16.8" customHeight="1">
      <c r="A299" s="36"/>
      <c r="B299" s="41"/>
      <c r="C299" s="282" t="s">
        <v>1167</v>
      </c>
      <c r="D299" s="282" t="s">
        <v>2569</v>
      </c>
      <c r="E299" s="19" t="s">
        <v>328</v>
      </c>
      <c r="F299" s="283">
        <v>638.61800000000005</v>
      </c>
      <c r="G299" s="36"/>
      <c r="H299" s="41"/>
    </row>
    <row r="300" spans="1:8" s="2" customFormat="1" ht="16.8" customHeight="1">
      <c r="A300" s="36"/>
      <c r="B300" s="41"/>
      <c r="C300" s="282" t="s">
        <v>2058</v>
      </c>
      <c r="D300" s="282" t="s">
        <v>2574</v>
      </c>
      <c r="E300" s="19" t="s">
        <v>328</v>
      </c>
      <c r="F300" s="283">
        <v>1367.9179999999999</v>
      </c>
      <c r="G300" s="36"/>
      <c r="H300" s="41"/>
    </row>
    <row r="301" spans="1:8" s="2" customFormat="1" ht="16.8" customHeight="1">
      <c r="A301" s="36"/>
      <c r="B301" s="41"/>
      <c r="C301" s="282" t="s">
        <v>2063</v>
      </c>
      <c r="D301" s="282" t="s">
        <v>2575</v>
      </c>
      <c r="E301" s="19" t="s">
        <v>328</v>
      </c>
      <c r="F301" s="283">
        <v>1480.018</v>
      </c>
      <c r="G301" s="36"/>
      <c r="H301" s="41"/>
    </row>
    <row r="302" spans="1:8" s="2" customFormat="1" ht="16.8" customHeight="1">
      <c r="A302" s="36"/>
      <c r="B302" s="41"/>
      <c r="C302" s="282" t="s">
        <v>2067</v>
      </c>
      <c r="D302" s="282" t="s">
        <v>2576</v>
      </c>
      <c r="E302" s="19" t="s">
        <v>328</v>
      </c>
      <c r="F302" s="283">
        <v>1367.9179999999999</v>
      </c>
      <c r="G302" s="36"/>
      <c r="H302" s="41"/>
    </row>
    <row r="303" spans="1:8" s="2" customFormat="1" ht="16.8" customHeight="1">
      <c r="A303" s="36"/>
      <c r="B303" s="41"/>
      <c r="C303" s="282" t="s">
        <v>2071</v>
      </c>
      <c r="D303" s="282" t="s">
        <v>2577</v>
      </c>
      <c r="E303" s="19" t="s">
        <v>328</v>
      </c>
      <c r="F303" s="283">
        <v>1367.9179999999999</v>
      </c>
      <c r="G303" s="36"/>
      <c r="H303" s="41"/>
    </row>
    <row r="304" spans="1:8" s="2" customFormat="1" ht="16.8" customHeight="1">
      <c r="A304" s="36"/>
      <c r="B304" s="41"/>
      <c r="C304" s="282" t="s">
        <v>2238</v>
      </c>
      <c r="D304" s="282" t="s">
        <v>2588</v>
      </c>
      <c r="E304" s="19" t="s">
        <v>328</v>
      </c>
      <c r="F304" s="283">
        <v>1304.4000000000001</v>
      </c>
      <c r="G304" s="36"/>
      <c r="H304" s="41"/>
    </row>
    <row r="305" spans="1:8" s="2" customFormat="1" ht="16.8" customHeight="1">
      <c r="A305" s="36"/>
      <c r="B305" s="41"/>
      <c r="C305" s="282" t="s">
        <v>2125</v>
      </c>
      <c r="D305" s="282" t="s">
        <v>2592</v>
      </c>
      <c r="E305" s="19" t="s">
        <v>328</v>
      </c>
      <c r="F305" s="283">
        <v>8.4700000000000006</v>
      </c>
      <c r="G305" s="36"/>
      <c r="H305" s="41"/>
    </row>
    <row r="306" spans="1:8" s="2" customFormat="1" ht="16.8" customHeight="1">
      <c r="A306" s="36"/>
      <c r="B306" s="41"/>
      <c r="C306" s="278" t="s">
        <v>163</v>
      </c>
      <c r="D306" s="279" t="s">
        <v>163</v>
      </c>
      <c r="E306" s="280" t="s">
        <v>20</v>
      </c>
      <c r="F306" s="281">
        <v>444.8</v>
      </c>
      <c r="G306" s="36"/>
      <c r="H306" s="41"/>
    </row>
    <row r="307" spans="1:8" s="2" customFormat="1" ht="16.8" customHeight="1">
      <c r="A307" s="36"/>
      <c r="B307" s="41"/>
      <c r="C307" s="282" t="s">
        <v>20</v>
      </c>
      <c r="D307" s="282" t="s">
        <v>325</v>
      </c>
      <c r="E307" s="19" t="s">
        <v>20</v>
      </c>
      <c r="F307" s="283">
        <v>0</v>
      </c>
      <c r="G307" s="36"/>
      <c r="H307" s="41"/>
    </row>
    <row r="308" spans="1:8" s="2" customFormat="1" ht="16.8" customHeight="1">
      <c r="A308" s="36"/>
      <c r="B308" s="41"/>
      <c r="C308" s="282" t="s">
        <v>20</v>
      </c>
      <c r="D308" s="282" t="s">
        <v>2112</v>
      </c>
      <c r="E308" s="19" t="s">
        <v>20</v>
      </c>
      <c r="F308" s="283">
        <v>196.8</v>
      </c>
      <c r="G308" s="36"/>
      <c r="H308" s="41"/>
    </row>
    <row r="309" spans="1:8" s="2" customFormat="1" ht="16.8" customHeight="1">
      <c r="A309" s="36"/>
      <c r="B309" s="41"/>
      <c r="C309" s="282" t="s">
        <v>20</v>
      </c>
      <c r="D309" s="282" t="s">
        <v>2113</v>
      </c>
      <c r="E309" s="19" t="s">
        <v>20</v>
      </c>
      <c r="F309" s="283">
        <v>160.69999999999999</v>
      </c>
      <c r="G309" s="36"/>
      <c r="H309" s="41"/>
    </row>
    <row r="310" spans="1:8" s="2" customFormat="1" ht="16.8" customHeight="1">
      <c r="A310" s="36"/>
      <c r="B310" s="41"/>
      <c r="C310" s="282" t="s">
        <v>20</v>
      </c>
      <c r="D310" s="282" t="s">
        <v>2114</v>
      </c>
      <c r="E310" s="19" t="s">
        <v>20</v>
      </c>
      <c r="F310" s="283">
        <v>87.3</v>
      </c>
      <c r="G310" s="36"/>
      <c r="H310" s="41"/>
    </row>
    <row r="311" spans="1:8" s="2" customFormat="1" ht="16.8" customHeight="1">
      <c r="A311" s="36"/>
      <c r="B311" s="41"/>
      <c r="C311" s="282" t="s">
        <v>163</v>
      </c>
      <c r="D311" s="282" t="s">
        <v>306</v>
      </c>
      <c r="E311" s="19" t="s">
        <v>20</v>
      </c>
      <c r="F311" s="283">
        <v>444.8</v>
      </c>
      <c r="G311" s="36"/>
      <c r="H311" s="41"/>
    </row>
    <row r="312" spans="1:8" s="2" customFormat="1" ht="16.8" customHeight="1">
      <c r="A312" s="36"/>
      <c r="B312" s="41"/>
      <c r="C312" s="284" t="s">
        <v>2559</v>
      </c>
      <c r="D312" s="36"/>
      <c r="E312" s="36"/>
      <c r="F312" s="36"/>
      <c r="G312" s="36"/>
      <c r="H312" s="41"/>
    </row>
    <row r="313" spans="1:8" s="2" customFormat="1" ht="16.8" customHeight="1">
      <c r="A313" s="36"/>
      <c r="B313" s="41"/>
      <c r="C313" s="282" t="s">
        <v>2106</v>
      </c>
      <c r="D313" s="282" t="s">
        <v>2587</v>
      </c>
      <c r="E313" s="19" t="s">
        <v>328</v>
      </c>
      <c r="F313" s="283">
        <v>959.3</v>
      </c>
      <c r="G313" s="36"/>
      <c r="H313" s="41"/>
    </row>
    <row r="314" spans="1:8" s="2" customFormat="1" ht="20.399999999999999">
      <c r="A314" s="36"/>
      <c r="B314" s="41"/>
      <c r="C314" s="282" t="s">
        <v>523</v>
      </c>
      <c r="D314" s="282" t="s">
        <v>524</v>
      </c>
      <c r="E314" s="19" t="s">
        <v>328</v>
      </c>
      <c r="F314" s="283">
        <v>666.9</v>
      </c>
      <c r="G314" s="36"/>
      <c r="H314" s="41"/>
    </row>
    <row r="315" spans="1:8" s="2" customFormat="1" ht="16.8" customHeight="1">
      <c r="A315" s="36"/>
      <c r="B315" s="41"/>
      <c r="C315" s="282" t="s">
        <v>1157</v>
      </c>
      <c r="D315" s="282" t="s">
        <v>2583</v>
      </c>
      <c r="E315" s="19" t="s">
        <v>328</v>
      </c>
      <c r="F315" s="283">
        <v>841.4</v>
      </c>
      <c r="G315" s="36"/>
      <c r="H315" s="41"/>
    </row>
    <row r="316" spans="1:8" s="2" customFormat="1" ht="16.8" customHeight="1">
      <c r="A316" s="36"/>
      <c r="B316" s="41"/>
      <c r="C316" s="282" t="s">
        <v>1184</v>
      </c>
      <c r="D316" s="282" t="s">
        <v>2570</v>
      </c>
      <c r="E316" s="19" t="s">
        <v>328</v>
      </c>
      <c r="F316" s="283">
        <v>1480.018</v>
      </c>
      <c r="G316" s="36"/>
      <c r="H316" s="41"/>
    </row>
    <row r="317" spans="1:8" s="2" customFormat="1" ht="16.8" customHeight="1">
      <c r="A317" s="36"/>
      <c r="B317" s="41"/>
      <c r="C317" s="282" t="s">
        <v>2058</v>
      </c>
      <c r="D317" s="282" t="s">
        <v>2574</v>
      </c>
      <c r="E317" s="19" t="s">
        <v>328</v>
      </c>
      <c r="F317" s="283">
        <v>1367.9179999999999</v>
      </c>
      <c r="G317" s="36"/>
      <c r="H317" s="41"/>
    </row>
    <row r="318" spans="1:8" s="2" customFormat="1" ht="16.8" customHeight="1">
      <c r="A318" s="36"/>
      <c r="B318" s="41"/>
      <c r="C318" s="282" t="s">
        <v>2063</v>
      </c>
      <c r="D318" s="282" t="s">
        <v>2575</v>
      </c>
      <c r="E318" s="19" t="s">
        <v>328</v>
      </c>
      <c r="F318" s="283">
        <v>1480.018</v>
      </c>
      <c r="G318" s="36"/>
      <c r="H318" s="41"/>
    </row>
    <row r="319" spans="1:8" s="2" customFormat="1" ht="16.8" customHeight="1">
      <c r="A319" s="36"/>
      <c r="B319" s="41"/>
      <c r="C319" s="282" t="s">
        <v>2067</v>
      </c>
      <c r="D319" s="282" t="s">
        <v>2576</v>
      </c>
      <c r="E319" s="19" t="s">
        <v>328</v>
      </c>
      <c r="F319" s="283">
        <v>1367.9179999999999</v>
      </c>
      <c r="G319" s="36"/>
      <c r="H319" s="41"/>
    </row>
    <row r="320" spans="1:8" s="2" customFormat="1" ht="16.8" customHeight="1">
      <c r="A320" s="36"/>
      <c r="B320" s="41"/>
      <c r="C320" s="282" t="s">
        <v>2071</v>
      </c>
      <c r="D320" s="282" t="s">
        <v>2577</v>
      </c>
      <c r="E320" s="19" t="s">
        <v>328</v>
      </c>
      <c r="F320" s="283">
        <v>1367.9179999999999</v>
      </c>
      <c r="G320" s="36"/>
      <c r="H320" s="41"/>
    </row>
    <row r="321" spans="1:8" s="2" customFormat="1" ht="16.8" customHeight="1">
      <c r="A321" s="36"/>
      <c r="B321" s="41"/>
      <c r="C321" s="282" t="s">
        <v>2238</v>
      </c>
      <c r="D321" s="282" t="s">
        <v>2588</v>
      </c>
      <c r="E321" s="19" t="s">
        <v>328</v>
      </c>
      <c r="F321" s="283">
        <v>1304.4000000000001</v>
      </c>
      <c r="G321" s="36"/>
      <c r="H321" s="41"/>
    </row>
    <row r="322" spans="1:8" s="2" customFormat="1" ht="16.8" customHeight="1">
      <c r="A322" s="36"/>
      <c r="B322" s="41"/>
      <c r="C322" s="282" t="s">
        <v>2130</v>
      </c>
      <c r="D322" s="282" t="s">
        <v>2593</v>
      </c>
      <c r="E322" s="19" t="s">
        <v>328</v>
      </c>
      <c r="F322" s="283">
        <v>489.28</v>
      </c>
      <c r="G322" s="36"/>
      <c r="H322" s="41"/>
    </row>
    <row r="323" spans="1:8" s="2" customFormat="1" ht="16.8" customHeight="1">
      <c r="A323" s="36"/>
      <c r="B323" s="41"/>
      <c r="C323" s="278" t="s">
        <v>165</v>
      </c>
      <c r="D323" s="279" t="s">
        <v>166</v>
      </c>
      <c r="E323" s="280" t="s">
        <v>20</v>
      </c>
      <c r="F323" s="281">
        <v>371.27</v>
      </c>
      <c r="G323" s="36"/>
      <c r="H323" s="41"/>
    </row>
    <row r="324" spans="1:8" s="2" customFormat="1" ht="16.8" customHeight="1">
      <c r="A324" s="36"/>
      <c r="B324" s="41"/>
      <c r="C324" s="282" t="s">
        <v>20</v>
      </c>
      <c r="D324" s="282" t="s">
        <v>2178</v>
      </c>
      <c r="E324" s="19" t="s">
        <v>20</v>
      </c>
      <c r="F324" s="283">
        <v>0</v>
      </c>
      <c r="G324" s="36"/>
      <c r="H324" s="41"/>
    </row>
    <row r="325" spans="1:8" s="2" customFormat="1" ht="16.8" customHeight="1">
      <c r="A325" s="36"/>
      <c r="B325" s="41"/>
      <c r="C325" s="282" t="s">
        <v>20</v>
      </c>
      <c r="D325" s="282" t="s">
        <v>2179</v>
      </c>
      <c r="E325" s="19" t="s">
        <v>20</v>
      </c>
      <c r="F325" s="283">
        <v>164.98</v>
      </c>
      <c r="G325" s="36"/>
      <c r="H325" s="41"/>
    </row>
    <row r="326" spans="1:8" s="2" customFormat="1" ht="16.8" customHeight="1">
      <c r="A326" s="36"/>
      <c r="B326" s="41"/>
      <c r="C326" s="282" t="s">
        <v>20</v>
      </c>
      <c r="D326" s="282" t="s">
        <v>2180</v>
      </c>
      <c r="E326" s="19" t="s">
        <v>20</v>
      </c>
      <c r="F326" s="283">
        <v>120.94</v>
      </c>
      <c r="G326" s="36"/>
      <c r="H326" s="41"/>
    </row>
    <row r="327" spans="1:8" s="2" customFormat="1" ht="16.8" customHeight="1">
      <c r="A327" s="36"/>
      <c r="B327" s="41"/>
      <c r="C327" s="282" t="s">
        <v>20</v>
      </c>
      <c r="D327" s="282" t="s">
        <v>2181</v>
      </c>
      <c r="E327" s="19" t="s">
        <v>20</v>
      </c>
      <c r="F327" s="283">
        <v>85.35</v>
      </c>
      <c r="G327" s="36"/>
      <c r="H327" s="41"/>
    </row>
    <row r="328" spans="1:8" s="2" customFormat="1" ht="16.8" customHeight="1">
      <c r="A328" s="36"/>
      <c r="B328" s="41"/>
      <c r="C328" s="282" t="s">
        <v>165</v>
      </c>
      <c r="D328" s="282" t="s">
        <v>306</v>
      </c>
      <c r="E328" s="19" t="s">
        <v>20</v>
      </c>
      <c r="F328" s="283">
        <v>371.27</v>
      </c>
      <c r="G328" s="36"/>
      <c r="H328" s="41"/>
    </row>
    <row r="329" spans="1:8" s="2" customFormat="1" ht="16.8" customHeight="1">
      <c r="A329" s="36"/>
      <c r="B329" s="41"/>
      <c r="C329" s="284" t="s">
        <v>2559</v>
      </c>
      <c r="D329" s="36"/>
      <c r="E329" s="36"/>
      <c r="F329" s="36"/>
      <c r="G329" s="36"/>
      <c r="H329" s="41"/>
    </row>
    <row r="330" spans="1:8" s="2" customFormat="1" ht="16.8" customHeight="1">
      <c r="A330" s="36"/>
      <c r="B330" s="41"/>
      <c r="C330" s="282" t="s">
        <v>2166</v>
      </c>
      <c r="D330" s="282" t="s">
        <v>2590</v>
      </c>
      <c r="E330" s="19" t="s">
        <v>463</v>
      </c>
      <c r="F330" s="283">
        <v>1021</v>
      </c>
      <c r="G330" s="36"/>
      <c r="H330" s="41"/>
    </row>
    <row r="331" spans="1:8" s="2" customFormat="1" ht="16.8" customHeight="1">
      <c r="A331" s="36"/>
      <c r="B331" s="41"/>
      <c r="C331" s="282" t="s">
        <v>2197</v>
      </c>
      <c r="D331" s="282" t="s">
        <v>2198</v>
      </c>
      <c r="E331" s="19" t="s">
        <v>463</v>
      </c>
      <c r="F331" s="283">
        <v>389.834</v>
      </c>
      <c r="G331" s="36"/>
      <c r="H331" s="41"/>
    </row>
    <row r="332" spans="1:8" s="2" customFormat="1" ht="16.8" customHeight="1">
      <c r="A332" s="36"/>
      <c r="B332" s="41"/>
      <c r="C332" s="278" t="s">
        <v>168</v>
      </c>
      <c r="D332" s="279" t="s">
        <v>168</v>
      </c>
      <c r="E332" s="280" t="s">
        <v>20</v>
      </c>
      <c r="F332" s="281">
        <v>222.1</v>
      </c>
      <c r="G332" s="36"/>
      <c r="H332" s="41"/>
    </row>
    <row r="333" spans="1:8" s="2" customFormat="1" ht="16.8" customHeight="1">
      <c r="A333" s="36"/>
      <c r="B333" s="41"/>
      <c r="C333" s="282" t="s">
        <v>20</v>
      </c>
      <c r="D333" s="282" t="s">
        <v>324</v>
      </c>
      <c r="E333" s="19" t="s">
        <v>20</v>
      </c>
      <c r="F333" s="283">
        <v>0</v>
      </c>
      <c r="G333" s="36"/>
      <c r="H333" s="41"/>
    </row>
    <row r="334" spans="1:8" s="2" customFormat="1" ht="16.8" customHeight="1">
      <c r="A334" s="36"/>
      <c r="B334" s="41"/>
      <c r="C334" s="282" t="s">
        <v>20</v>
      </c>
      <c r="D334" s="282" t="s">
        <v>2148</v>
      </c>
      <c r="E334" s="19" t="s">
        <v>20</v>
      </c>
      <c r="F334" s="283">
        <v>91.7</v>
      </c>
      <c r="G334" s="36"/>
      <c r="H334" s="41"/>
    </row>
    <row r="335" spans="1:8" s="2" customFormat="1" ht="16.8" customHeight="1">
      <c r="A335" s="36"/>
      <c r="B335" s="41"/>
      <c r="C335" s="282" t="s">
        <v>20</v>
      </c>
      <c r="D335" s="282" t="s">
        <v>2149</v>
      </c>
      <c r="E335" s="19" t="s">
        <v>20</v>
      </c>
      <c r="F335" s="283">
        <v>35.9</v>
      </c>
      <c r="G335" s="36"/>
      <c r="H335" s="41"/>
    </row>
    <row r="336" spans="1:8" s="2" customFormat="1" ht="16.8" customHeight="1">
      <c r="A336" s="36"/>
      <c r="B336" s="41"/>
      <c r="C336" s="282" t="s">
        <v>20</v>
      </c>
      <c r="D336" s="282" t="s">
        <v>325</v>
      </c>
      <c r="E336" s="19" t="s">
        <v>20</v>
      </c>
      <c r="F336" s="283">
        <v>0</v>
      </c>
      <c r="G336" s="36"/>
      <c r="H336" s="41"/>
    </row>
    <row r="337" spans="1:8" s="2" customFormat="1" ht="16.8" customHeight="1">
      <c r="A337" s="36"/>
      <c r="B337" s="41"/>
      <c r="C337" s="282" t="s">
        <v>20</v>
      </c>
      <c r="D337" s="282" t="s">
        <v>2150</v>
      </c>
      <c r="E337" s="19" t="s">
        <v>20</v>
      </c>
      <c r="F337" s="283">
        <v>85.3</v>
      </c>
      <c r="G337" s="36"/>
      <c r="H337" s="41"/>
    </row>
    <row r="338" spans="1:8" s="2" customFormat="1" ht="16.8" customHeight="1">
      <c r="A338" s="36"/>
      <c r="B338" s="41"/>
      <c r="C338" s="282" t="s">
        <v>20</v>
      </c>
      <c r="D338" s="282" t="s">
        <v>2151</v>
      </c>
      <c r="E338" s="19" t="s">
        <v>20</v>
      </c>
      <c r="F338" s="283">
        <v>9.1999999999999993</v>
      </c>
      <c r="G338" s="36"/>
      <c r="H338" s="41"/>
    </row>
    <row r="339" spans="1:8" s="2" customFormat="1" ht="16.8" customHeight="1">
      <c r="A339" s="36"/>
      <c r="B339" s="41"/>
      <c r="C339" s="282" t="s">
        <v>168</v>
      </c>
      <c r="D339" s="282" t="s">
        <v>306</v>
      </c>
      <c r="E339" s="19" t="s">
        <v>20</v>
      </c>
      <c r="F339" s="283">
        <v>222.1</v>
      </c>
      <c r="G339" s="36"/>
      <c r="H339" s="41"/>
    </row>
    <row r="340" spans="1:8" s="2" customFormat="1" ht="16.8" customHeight="1">
      <c r="A340" s="36"/>
      <c r="B340" s="41"/>
      <c r="C340" s="284" t="s">
        <v>2559</v>
      </c>
      <c r="D340" s="36"/>
      <c r="E340" s="36"/>
      <c r="F340" s="36"/>
      <c r="G340" s="36"/>
      <c r="H340" s="41"/>
    </row>
    <row r="341" spans="1:8" s="2" customFormat="1" ht="16.8" customHeight="1">
      <c r="A341" s="36"/>
      <c r="B341" s="41"/>
      <c r="C341" s="282" t="s">
        <v>2145</v>
      </c>
      <c r="D341" s="282" t="s">
        <v>2594</v>
      </c>
      <c r="E341" s="19" t="s">
        <v>328</v>
      </c>
      <c r="F341" s="283">
        <v>222.1</v>
      </c>
      <c r="G341" s="36"/>
      <c r="H341" s="41"/>
    </row>
    <row r="342" spans="1:8" s="2" customFormat="1" ht="20.399999999999999">
      <c r="A342" s="36"/>
      <c r="B342" s="41"/>
      <c r="C342" s="282" t="s">
        <v>523</v>
      </c>
      <c r="D342" s="282" t="s">
        <v>524</v>
      </c>
      <c r="E342" s="19" t="s">
        <v>328</v>
      </c>
      <c r="F342" s="283">
        <v>666.9</v>
      </c>
      <c r="G342" s="36"/>
      <c r="H342" s="41"/>
    </row>
    <row r="343" spans="1:8" s="2" customFormat="1" ht="16.8" customHeight="1">
      <c r="A343" s="36"/>
      <c r="B343" s="41"/>
      <c r="C343" s="282" t="s">
        <v>1157</v>
      </c>
      <c r="D343" s="282" t="s">
        <v>2583</v>
      </c>
      <c r="E343" s="19" t="s">
        <v>328</v>
      </c>
      <c r="F343" s="283">
        <v>841.4</v>
      </c>
      <c r="G343" s="36"/>
      <c r="H343" s="41"/>
    </row>
    <row r="344" spans="1:8" s="2" customFormat="1" ht="16.8" customHeight="1">
      <c r="A344" s="36"/>
      <c r="B344" s="41"/>
      <c r="C344" s="282" t="s">
        <v>1184</v>
      </c>
      <c r="D344" s="282" t="s">
        <v>2570</v>
      </c>
      <c r="E344" s="19" t="s">
        <v>328</v>
      </c>
      <c r="F344" s="283">
        <v>1480.018</v>
      </c>
      <c r="G344" s="36"/>
      <c r="H344" s="41"/>
    </row>
    <row r="345" spans="1:8" s="2" customFormat="1" ht="16.8" customHeight="1">
      <c r="A345" s="36"/>
      <c r="B345" s="41"/>
      <c r="C345" s="282" t="s">
        <v>2058</v>
      </c>
      <c r="D345" s="282" t="s">
        <v>2574</v>
      </c>
      <c r="E345" s="19" t="s">
        <v>328</v>
      </c>
      <c r="F345" s="283">
        <v>1367.9179999999999</v>
      </c>
      <c r="G345" s="36"/>
      <c r="H345" s="41"/>
    </row>
    <row r="346" spans="1:8" s="2" customFormat="1" ht="16.8" customHeight="1">
      <c r="A346" s="36"/>
      <c r="B346" s="41"/>
      <c r="C346" s="282" t="s">
        <v>2063</v>
      </c>
      <c r="D346" s="282" t="s">
        <v>2575</v>
      </c>
      <c r="E346" s="19" t="s">
        <v>328</v>
      </c>
      <c r="F346" s="283">
        <v>1480.018</v>
      </c>
      <c r="G346" s="36"/>
      <c r="H346" s="41"/>
    </row>
    <row r="347" spans="1:8" s="2" customFormat="1" ht="16.8" customHeight="1">
      <c r="A347" s="36"/>
      <c r="B347" s="41"/>
      <c r="C347" s="282" t="s">
        <v>2067</v>
      </c>
      <c r="D347" s="282" t="s">
        <v>2576</v>
      </c>
      <c r="E347" s="19" t="s">
        <v>328</v>
      </c>
      <c r="F347" s="283">
        <v>1367.9179999999999</v>
      </c>
      <c r="G347" s="36"/>
      <c r="H347" s="41"/>
    </row>
    <row r="348" spans="1:8" s="2" customFormat="1" ht="16.8" customHeight="1">
      <c r="A348" s="36"/>
      <c r="B348" s="41"/>
      <c r="C348" s="282" t="s">
        <v>2071</v>
      </c>
      <c r="D348" s="282" t="s">
        <v>2577</v>
      </c>
      <c r="E348" s="19" t="s">
        <v>328</v>
      </c>
      <c r="F348" s="283">
        <v>1367.9179999999999</v>
      </c>
      <c r="G348" s="36"/>
      <c r="H348" s="41"/>
    </row>
    <row r="349" spans="1:8" s="2" customFormat="1" ht="16.8" customHeight="1">
      <c r="A349" s="36"/>
      <c r="B349" s="41"/>
      <c r="C349" s="282" t="s">
        <v>2238</v>
      </c>
      <c r="D349" s="282" t="s">
        <v>2588</v>
      </c>
      <c r="E349" s="19" t="s">
        <v>328</v>
      </c>
      <c r="F349" s="283">
        <v>1304.4000000000001</v>
      </c>
      <c r="G349" s="36"/>
      <c r="H349" s="41"/>
    </row>
    <row r="350" spans="1:8" s="2" customFormat="1" ht="16.8" customHeight="1">
      <c r="A350" s="36"/>
      <c r="B350" s="41"/>
      <c r="C350" s="278" t="s">
        <v>170</v>
      </c>
      <c r="D350" s="279" t="s">
        <v>171</v>
      </c>
      <c r="E350" s="280" t="s">
        <v>20</v>
      </c>
      <c r="F350" s="281">
        <v>180.54</v>
      </c>
      <c r="G350" s="36"/>
      <c r="H350" s="41"/>
    </row>
    <row r="351" spans="1:8" s="2" customFormat="1" ht="16.8" customHeight="1">
      <c r="A351" s="36"/>
      <c r="B351" s="41"/>
      <c r="C351" s="282" t="s">
        <v>20</v>
      </c>
      <c r="D351" s="282" t="s">
        <v>2182</v>
      </c>
      <c r="E351" s="19" t="s">
        <v>20</v>
      </c>
      <c r="F351" s="283">
        <v>0</v>
      </c>
      <c r="G351" s="36"/>
      <c r="H351" s="41"/>
    </row>
    <row r="352" spans="1:8" s="2" customFormat="1" ht="16.8" customHeight="1">
      <c r="A352" s="36"/>
      <c r="B352" s="41"/>
      <c r="C352" s="282" t="s">
        <v>20</v>
      </c>
      <c r="D352" s="282" t="s">
        <v>2183</v>
      </c>
      <c r="E352" s="19" t="s">
        <v>20</v>
      </c>
      <c r="F352" s="283">
        <v>92.3</v>
      </c>
      <c r="G352" s="36"/>
      <c r="H352" s="41"/>
    </row>
    <row r="353" spans="1:8" s="2" customFormat="1" ht="16.8" customHeight="1">
      <c r="A353" s="36"/>
      <c r="B353" s="41"/>
      <c r="C353" s="282" t="s">
        <v>20</v>
      </c>
      <c r="D353" s="282" t="s">
        <v>2184</v>
      </c>
      <c r="E353" s="19" t="s">
        <v>20</v>
      </c>
      <c r="F353" s="283">
        <v>13.24</v>
      </c>
      <c r="G353" s="36"/>
      <c r="H353" s="41"/>
    </row>
    <row r="354" spans="1:8" s="2" customFormat="1" ht="16.8" customHeight="1">
      <c r="A354" s="36"/>
      <c r="B354" s="41"/>
      <c r="C354" s="282" t="s">
        <v>20</v>
      </c>
      <c r="D354" s="282" t="s">
        <v>2185</v>
      </c>
      <c r="E354" s="19" t="s">
        <v>20</v>
      </c>
      <c r="F354" s="283">
        <v>75</v>
      </c>
      <c r="G354" s="36"/>
      <c r="H354" s="41"/>
    </row>
    <row r="355" spans="1:8" s="2" customFormat="1" ht="16.8" customHeight="1">
      <c r="A355" s="36"/>
      <c r="B355" s="41"/>
      <c r="C355" s="282" t="s">
        <v>170</v>
      </c>
      <c r="D355" s="282" t="s">
        <v>306</v>
      </c>
      <c r="E355" s="19" t="s">
        <v>20</v>
      </c>
      <c r="F355" s="283">
        <v>180.54</v>
      </c>
      <c r="G355" s="36"/>
      <c r="H355" s="41"/>
    </row>
    <row r="356" spans="1:8" s="2" customFormat="1" ht="16.8" customHeight="1">
      <c r="A356" s="36"/>
      <c r="B356" s="41"/>
      <c r="C356" s="284" t="s">
        <v>2559</v>
      </c>
      <c r="D356" s="36"/>
      <c r="E356" s="36"/>
      <c r="F356" s="36"/>
      <c r="G356" s="36"/>
      <c r="H356" s="41"/>
    </row>
    <row r="357" spans="1:8" s="2" customFormat="1" ht="16.8" customHeight="1">
      <c r="A357" s="36"/>
      <c r="B357" s="41"/>
      <c r="C357" s="282" t="s">
        <v>2166</v>
      </c>
      <c r="D357" s="282" t="s">
        <v>2590</v>
      </c>
      <c r="E357" s="19" t="s">
        <v>463</v>
      </c>
      <c r="F357" s="283">
        <v>1021</v>
      </c>
      <c r="G357" s="36"/>
      <c r="H357" s="41"/>
    </row>
    <row r="358" spans="1:8" s="2" customFormat="1" ht="16.8" customHeight="1">
      <c r="A358" s="36"/>
      <c r="B358" s="41"/>
      <c r="C358" s="282" t="s">
        <v>2202</v>
      </c>
      <c r="D358" s="282" t="s">
        <v>2203</v>
      </c>
      <c r="E358" s="19" t="s">
        <v>463</v>
      </c>
      <c r="F358" s="283">
        <v>198.59399999999999</v>
      </c>
      <c r="G358" s="36"/>
      <c r="H358" s="41"/>
    </row>
    <row r="359" spans="1:8" s="2" customFormat="1" ht="16.8" customHeight="1">
      <c r="A359" s="36"/>
      <c r="B359" s="41"/>
      <c r="C359" s="278" t="s">
        <v>173</v>
      </c>
      <c r="D359" s="279" t="s">
        <v>174</v>
      </c>
      <c r="E359" s="280" t="s">
        <v>20</v>
      </c>
      <c r="F359" s="281">
        <v>123</v>
      </c>
      <c r="G359" s="36"/>
      <c r="H359" s="41"/>
    </row>
    <row r="360" spans="1:8" s="2" customFormat="1" ht="16.8" customHeight="1">
      <c r="A360" s="36"/>
      <c r="B360" s="41"/>
      <c r="C360" s="284" t="s">
        <v>2559</v>
      </c>
      <c r="D360" s="36"/>
      <c r="E360" s="36"/>
      <c r="F360" s="36"/>
      <c r="G360" s="36"/>
      <c r="H360" s="41"/>
    </row>
    <row r="361" spans="1:8" s="2" customFormat="1" ht="16.8" customHeight="1">
      <c r="A361" s="36"/>
      <c r="B361" s="41"/>
      <c r="C361" s="282" t="s">
        <v>2106</v>
      </c>
      <c r="D361" s="282" t="s">
        <v>2587</v>
      </c>
      <c r="E361" s="19" t="s">
        <v>328</v>
      </c>
      <c r="F361" s="283">
        <v>959.3</v>
      </c>
      <c r="G361" s="36"/>
      <c r="H361" s="41"/>
    </row>
    <row r="362" spans="1:8" s="2" customFormat="1" ht="20.399999999999999">
      <c r="A362" s="36"/>
      <c r="B362" s="41"/>
      <c r="C362" s="282" t="s">
        <v>517</v>
      </c>
      <c r="D362" s="282" t="s">
        <v>518</v>
      </c>
      <c r="E362" s="19" t="s">
        <v>328</v>
      </c>
      <c r="F362" s="283">
        <v>133.018</v>
      </c>
      <c r="G362" s="36"/>
      <c r="H362" s="41"/>
    </row>
    <row r="363" spans="1:8" s="2" customFormat="1" ht="16.8" customHeight="1">
      <c r="A363" s="36"/>
      <c r="B363" s="41"/>
      <c r="C363" s="282" t="s">
        <v>1157</v>
      </c>
      <c r="D363" s="282" t="s">
        <v>2583</v>
      </c>
      <c r="E363" s="19" t="s">
        <v>328</v>
      </c>
      <c r="F363" s="283">
        <v>841.4</v>
      </c>
      <c r="G363" s="36"/>
      <c r="H363" s="41"/>
    </row>
    <row r="364" spans="1:8" s="2" customFormat="1" ht="16.8" customHeight="1">
      <c r="A364" s="36"/>
      <c r="B364" s="41"/>
      <c r="C364" s="282" t="s">
        <v>1184</v>
      </c>
      <c r="D364" s="282" t="s">
        <v>2570</v>
      </c>
      <c r="E364" s="19" t="s">
        <v>328</v>
      </c>
      <c r="F364" s="283">
        <v>1480.018</v>
      </c>
      <c r="G364" s="36"/>
      <c r="H364" s="41"/>
    </row>
    <row r="365" spans="1:8" s="2" customFormat="1" ht="16.8" customHeight="1">
      <c r="A365" s="36"/>
      <c r="B365" s="41"/>
      <c r="C365" s="282" t="s">
        <v>2058</v>
      </c>
      <c r="D365" s="282" t="s">
        <v>2574</v>
      </c>
      <c r="E365" s="19" t="s">
        <v>328</v>
      </c>
      <c r="F365" s="283">
        <v>1367.9179999999999</v>
      </c>
      <c r="G365" s="36"/>
      <c r="H365" s="41"/>
    </row>
    <row r="366" spans="1:8" s="2" customFormat="1" ht="16.8" customHeight="1">
      <c r="A366" s="36"/>
      <c r="B366" s="41"/>
      <c r="C366" s="282" t="s">
        <v>2063</v>
      </c>
      <c r="D366" s="282" t="s">
        <v>2575</v>
      </c>
      <c r="E366" s="19" t="s">
        <v>328</v>
      </c>
      <c r="F366" s="283">
        <v>1480.018</v>
      </c>
      <c r="G366" s="36"/>
      <c r="H366" s="41"/>
    </row>
    <row r="367" spans="1:8" s="2" customFormat="1" ht="16.8" customHeight="1">
      <c r="A367" s="36"/>
      <c r="B367" s="41"/>
      <c r="C367" s="282" t="s">
        <v>2067</v>
      </c>
      <c r="D367" s="282" t="s">
        <v>2576</v>
      </c>
      <c r="E367" s="19" t="s">
        <v>328</v>
      </c>
      <c r="F367" s="283">
        <v>1367.9179999999999</v>
      </c>
      <c r="G367" s="36"/>
      <c r="H367" s="41"/>
    </row>
    <row r="368" spans="1:8" s="2" customFormat="1" ht="16.8" customHeight="1">
      <c r="A368" s="36"/>
      <c r="B368" s="41"/>
      <c r="C368" s="282" t="s">
        <v>2071</v>
      </c>
      <c r="D368" s="282" t="s">
        <v>2577</v>
      </c>
      <c r="E368" s="19" t="s">
        <v>328</v>
      </c>
      <c r="F368" s="283">
        <v>1367.9179999999999</v>
      </c>
      <c r="G368" s="36"/>
      <c r="H368" s="41"/>
    </row>
    <row r="369" spans="1:8" s="2" customFormat="1" ht="16.8" customHeight="1">
      <c r="A369" s="36"/>
      <c r="B369" s="41"/>
      <c r="C369" s="282" t="s">
        <v>2238</v>
      </c>
      <c r="D369" s="282" t="s">
        <v>2588</v>
      </c>
      <c r="E369" s="19" t="s">
        <v>328</v>
      </c>
      <c r="F369" s="283">
        <v>1304.4000000000001</v>
      </c>
      <c r="G369" s="36"/>
      <c r="H369" s="41"/>
    </row>
    <row r="370" spans="1:8" s="2" customFormat="1" ht="16.8" customHeight="1">
      <c r="A370" s="36"/>
      <c r="B370" s="41"/>
      <c r="C370" s="282" t="s">
        <v>2140</v>
      </c>
      <c r="D370" s="282" t="s">
        <v>2595</v>
      </c>
      <c r="E370" s="19" t="s">
        <v>328</v>
      </c>
      <c r="F370" s="283">
        <v>135.30000000000001</v>
      </c>
      <c r="G370" s="36"/>
      <c r="H370" s="41"/>
    </row>
    <row r="371" spans="1:8" s="2" customFormat="1" ht="16.8" customHeight="1">
      <c r="A371" s="36"/>
      <c r="B371" s="41"/>
      <c r="C371" s="278" t="s">
        <v>176</v>
      </c>
      <c r="D371" s="279" t="s">
        <v>177</v>
      </c>
      <c r="E371" s="280" t="s">
        <v>20</v>
      </c>
      <c r="F371" s="281">
        <v>93.42</v>
      </c>
      <c r="G371" s="36"/>
      <c r="H371" s="41"/>
    </row>
    <row r="372" spans="1:8" s="2" customFormat="1" ht="16.8" customHeight="1">
      <c r="A372" s="36"/>
      <c r="B372" s="41"/>
      <c r="C372" s="282" t="s">
        <v>20</v>
      </c>
      <c r="D372" s="282" t="s">
        <v>2169</v>
      </c>
      <c r="E372" s="19" t="s">
        <v>20</v>
      </c>
      <c r="F372" s="283">
        <v>0</v>
      </c>
      <c r="G372" s="36"/>
      <c r="H372" s="41"/>
    </row>
    <row r="373" spans="1:8" s="2" customFormat="1" ht="16.8" customHeight="1">
      <c r="A373" s="36"/>
      <c r="B373" s="41"/>
      <c r="C373" s="282" t="s">
        <v>20</v>
      </c>
      <c r="D373" s="282" t="s">
        <v>2222</v>
      </c>
      <c r="E373" s="19" t="s">
        <v>20</v>
      </c>
      <c r="F373" s="283">
        <v>0</v>
      </c>
      <c r="G373" s="36"/>
      <c r="H373" s="41"/>
    </row>
    <row r="374" spans="1:8" s="2" customFormat="1" ht="16.8" customHeight="1">
      <c r="A374" s="36"/>
      <c r="B374" s="41"/>
      <c r="C374" s="282" t="s">
        <v>20</v>
      </c>
      <c r="D374" s="282" t="s">
        <v>2223</v>
      </c>
      <c r="E374" s="19" t="s">
        <v>20</v>
      </c>
      <c r="F374" s="283">
        <v>93.42</v>
      </c>
      <c r="G374" s="36"/>
      <c r="H374" s="41"/>
    </row>
    <row r="375" spans="1:8" s="2" customFormat="1" ht="16.8" customHeight="1">
      <c r="A375" s="36"/>
      <c r="B375" s="41"/>
      <c r="C375" s="282" t="s">
        <v>176</v>
      </c>
      <c r="D375" s="282" t="s">
        <v>306</v>
      </c>
      <c r="E375" s="19" t="s">
        <v>20</v>
      </c>
      <c r="F375" s="283">
        <v>93.42</v>
      </c>
      <c r="G375" s="36"/>
      <c r="H375" s="41"/>
    </row>
    <row r="376" spans="1:8" s="2" customFormat="1" ht="16.8" customHeight="1">
      <c r="A376" s="36"/>
      <c r="B376" s="41"/>
      <c r="C376" s="284" t="s">
        <v>2559</v>
      </c>
      <c r="D376" s="36"/>
      <c r="E376" s="36"/>
      <c r="F376" s="36"/>
      <c r="G376" s="36"/>
      <c r="H376" s="41"/>
    </row>
    <row r="377" spans="1:8" s="2" customFormat="1" ht="16.8" customHeight="1">
      <c r="A377" s="36"/>
      <c r="B377" s="41"/>
      <c r="C377" s="282" t="s">
        <v>2219</v>
      </c>
      <c r="D377" s="282" t="s">
        <v>2586</v>
      </c>
      <c r="E377" s="19" t="s">
        <v>463</v>
      </c>
      <c r="F377" s="283">
        <v>152.84</v>
      </c>
      <c r="G377" s="36"/>
      <c r="H377" s="41"/>
    </row>
    <row r="378" spans="1:8" s="2" customFormat="1" ht="16.8" customHeight="1">
      <c r="A378" s="36"/>
      <c r="B378" s="41"/>
      <c r="C378" s="282" t="s">
        <v>2233</v>
      </c>
      <c r="D378" s="282" t="s">
        <v>2234</v>
      </c>
      <c r="E378" s="19" t="s">
        <v>463</v>
      </c>
      <c r="F378" s="283">
        <v>102.762</v>
      </c>
      <c r="G378" s="36"/>
      <c r="H378" s="41"/>
    </row>
    <row r="379" spans="1:8" s="2" customFormat="1" ht="16.8" customHeight="1">
      <c r="A379" s="36"/>
      <c r="B379" s="41"/>
      <c r="C379" s="278" t="s">
        <v>179</v>
      </c>
      <c r="D379" s="279" t="s">
        <v>179</v>
      </c>
      <c r="E379" s="280" t="s">
        <v>20</v>
      </c>
      <c r="F379" s="281">
        <v>874.9</v>
      </c>
      <c r="G379" s="36"/>
      <c r="H379" s="41"/>
    </row>
    <row r="380" spans="1:8" s="2" customFormat="1" ht="16.8" customHeight="1">
      <c r="A380" s="36"/>
      <c r="B380" s="41"/>
      <c r="C380" s="282" t="s">
        <v>20</v>
      </c>
      <c r="D380" s="282" t="s">
        <v>1545</v>
      </c>
      <c r="E380" s="19" t="s">
        <v>20</v>
      </c>
      <c r="F380" s="283">
        <v>0</v>
      </c>
      <c r="G380" s="36"/>
      <c r="H380" s="41"/>
    </row>
    <row r="381" spans="1:8" s="2" customFormat="1" ht="16.8" customHeight="1">
      <c r="A381" s="36"/>
      <c r="B381" s="41"/>
      <c r="C381" s="282" t="s">
        <v>20</v>
      </c>
      <c r="D381" s="282" t="s">
        <v>1457</v>
      </c>
      <c r="E381" s="19" t="s">
        <v>20</v>
      </c>
      <c r="F381" s="283">
        <v>0</v>
      </c>
      <c r="G381" s="36"/>
      <c r="H381" s="41"/>
    </row>
    <row r="382" spans="1:8" s="2" customFormat="1" ht="16.8" customHeight="1">
      <c r="A382" s="36"/>
      <c r="B382" s="41"/>
      <c r="C382" s="282" t="s">
        <v>20</v>
      </c>
      <c r="D382" s="282" t="s">
        <v>1546</v>
      </c>
      <c r="E382" s="19" t="s">
        <v>20</v>
      </c>
      <c r="F382" s="283">
        <v>87.7</v>
      </c>
      <c r="G382" s="36"/>
      <c r="H382" s="41"/>
    </row>
    <row r="383" spans="1:8" s="2" customFormat="1" ht="16.8" customHeight="1">
      <c r="A383" s="36"/>
      <c r="B383" s="41"/>
      <c r="C383" s="282" t="s">
        <v>20</v>
      </c>
      <c r="D383" s="282" t="s">
        <v>1547</v>
      </c>
      <c r="E383" s="19" t="s">
        <v>20</v>
      </c>
      <c r="F383" s="283">
        <v>239.7</v>
      </c>
      <c r="G383" s="36"/>
      <c r="H383" s="41"/>
    </row>
    <row r="384" spans="1:8" s="2" customFormat="1" ht="16.8" customHeight="1">
      <c r="A384" s="36"/>
      <c r="B384" s="41"/>
      <c r="C384" s="282" t="s">
        <v>20</v>
      </c>
      <c r="D384" s="282" t="s">
        <v>1548</v>
      </c>
      <c r="E384" s="19" t="s">
        <v>20</v>
      </c>
      <c r="F384" s="283">
        <v>62.3</v>
      </c>
      <c r="G384" s="36"/>
      <c r="H384" s="41"/>
    </row>
    <row r="385" spans="1:8" s="2" customFormat="1" ht="16.8" customHeight="1">
      <c r="A385" s="36"/>
      <c r="B385" s="41"/>
      <c r="C385" s="282" t="s">
        <v>20</v>
      </c>
      <c r="D385" s="282" t="s">
        <v>1460</v>
      </c>
      <c r="E385" s="19" t="s">
        <v>20</v>
      </c>
      <c r="F385" s="283">
        <v>0</v>
      </c>
      <c r="G385" s="36"/>
      <c r="H385" s="41"/>
    </row>
    <row r="386" spans="1:8" s="2" customFormat="1" ht="16.8" customHeight="1">
      <c r="A386" s="36"/>
      <c r="B386" s="41"/>
      <c r="C386" s="282" t="s">
        <v>20</v>
      </c>
      <c r="D386" s="282" t="s">
        <v>1549</v>
      </c>
      <c r="E386" s="19" t="s">
        <v>20</v>
      </c>
      <c r="F386" s="283">
        <v>100.3</v>
      </c>
      <c r="G386" s="36"/>
      <c r="H386" s="41"/>
    </row>
    <row r="387" spans="1:8" s="2" customFormat="1" ht="16.8" customHeight="1">
      <c r="A387" s="36"/>
      <c r="B387" s="41"/>
      <c r="C387" s="282" t="s">
        <v>20</v>
      </c>
      <c r="D387" s="282" t="s">
        <v>1550</v>
      </c>
      <c r="E387" s="19" t="s">
        <v>20</v>
      </c>
      <c r="F387" s="283">
        <v>247</v>
      </c>
      <c r="G387" s="36"/>
      <c r="H387" s="41"/>
    </row>
    <row r="388" spans="1:8" s="2" customFormat="1" ht="16.8" customHeight="1">
      <c r="A388" s="36"/>
      <c r="B388" s="41"/>
      <c r="C388" s="282" t="s">
        <v>20</v>
      </c>
      <c r="D388" s="282" t="s">
        <v>1551</v>
      </c>
      <c r="E388" s="19" t="s">
        <v>20</v>
      </c>
      <c r="F388" s="283">
        <v>137.9</v>
      </c>
      <c r="G388" s="36"/>
      <c r="H388" s="41"/>
    </row>
    <row r="389" spans="1:8" s="2" customFormat="1" ht="16.8" customHeight="1">
      <c r="A389" s="36"/>
      <c r="B389" s="41"/>
      <c r="C389" s="282" t="s">
        <v>179</v>
      </c>
      <c r="D389" s="282" t="s">
        <v>306</v>
      </c>
      <c r="E389" s="19" t="s">
        <v>20</v>
      </c>
      <c r="F389" s="283">
        <v>874.9</v>
      </c>
      <c r="G389" s="36"/>
      <c r="H389" s="41"/>
    </row>
    <row r="390" spans="1:8" s="2" customFormat="1" ht="16.8" customHeight="1">
      <c r="A390" s="36"/>
      <c r="B390" s="41"/>
      <c r="C390" s="284" t="s">
        <v>2559</v>
      </c>
      <c r="D390" s="36"/>
      <c r="E390" s="36"/>
      <c r="F390" s="36"/>
      <c r="G390" s="36"/>
      <c r="H390" s="41"/>
    </row>
    <row r="391" spans="1:8" s="2" customFormat="1" ht="16.8" customHeight="1">
      <c r="A391" s="36"/>
      <c r="B391" s="41"/>
      <c r="C391" s="282" t="s">
        <v>1541</v>
      </c>
      <c r="D391" s="282" t="s">
        <v>2596</v>
      </c>
      <c r="E391" s="19" t="s">
        <v>328</v>
      </c>
      <c r="F391" s="283">
        <v>1025.2</v>
      </c>
      <c r="G391" s="36"/>
      <c r="H391" s="41"/>
    </row>
    <row r="392" spans="1:8" s="2" customFormat="1" ht="16.8" customHeight="1">
      <c r="A392" s="36"/>
      <c r="B392" s="41"/>
      <c r="C392" s="282" t="s">
        <v>597</v>
      </c>
      <c r="D392" s="282" t="s">
        <v>598</v>
      </c>
      <c r="E392" s="19" t="s">
        <v>328</v>
      </c>
      <c r="F392" s="283">
        <v>1571.3</v>
      </c>
      <c r="G392" s="36"/>
      <c r="H392" s="41"/>
    </row>
    <row r="393" spans="1:8" s="2" customFormat="1" ht="16.8" customHeight="1">
      <c r="A393" s="36"/>
      <c r="B393" s="41"/>
      <c r="C393" s="282" t="s">
        <v>1558</v>
      </c>
      <c r="D393" s="282" t="s">
        <v>1559</v>
      </c>
      <c r="E393" s="19" t="s">
        <v>328</v>
      </c>
      <c r="F393" s="283">
        <v>918.64499999999998</v>
      </c>
      <c r="G393" s="36"/>
      <c r="H393" s="41"/>
    </row>
    <row r="394" spans="1:8" s="2" customFormat="1" ht="16.8" customHeight="1">
      <c r="A394" s="36"/>
      <c r="B394" s="41"/>
      <c r="C394" s="278" t="s">
        <v>181</v>
      </c>
      <c r="D394" s="279" t="s">
        <v>181</v>
      </c>
      <c r="E394" s="280" t="s">
        <v>20</v>
      </c>
      <c r="F394" s="281">
        <v>259.8</v>
      </c>
      <c r="G394" s="36"/>
      <c r="H394" s="41"/>
    </row>
    <row r="395" spans="1:8" s="2" customFormat="1" ht="16.8" customHeight="1">
      <c r="A395" s="36"/>
      <c r="B395" s="41"/>
      <c r="C395" s="282" t="s">
        <v>20</v>
      </c>
      <c r="D395" s="282" t="s">
        <v>1572</v>
      </c>
      <c r="E395" s="19" t="s">
        <v>20</v>
      </c>
      <c r="F395" s="283">
        <v>0</v>
      </c>
      <c r="G395" s="36"/>
      <c r="H395" s="41"/>
    </row>
    <row r="396" spans="1:8" s="2" customFormat="1" ht="16.8" customHeight="1">
      <c r="A396" s="36"/>
      <c r="B396" s="41"/>
      <c r="C396" s="282" t="s">
        <v>20</v>
      </c>
      <c r="D396" s="282" t="s">
        <v>1457</v>
      </c>
      <c r="E396" s="19" t="s">
        <v>20</v>
      </c>
      <c r="F396" s="283">
        <v>0</v>
      </c>
      <c r="G396" s="36"/>
      <c r="H396" s="41"/>
    </row>
    <row r="397" spans="1:8" s="2" customFormat="1" ht="16.8" customHeight="1">
      <c r="A397" s="36"/>
      <c r="B397" s="41"/>
      <c r="C397" s="282" t="s">
        <v>20</v>
      </c>
      <c r="D397" s="282" t="s">
        <v>1573</v>
      </c>
      <c r="E397" s="19" t="s">
        <v>20</v>
      </c>
      <c r="F397" s="283">
        <v>76.3</v>
      </c>
      <c r="G397" s="36"/>
      <c r="H397" s="41"/>
    </row>
    <row r="398" spans="1:8" s="2" customFormat="1" ht="16.8" customHeight="1">
      <c r="A398" s="36"/>
      <c r="B398" s="41"/>
      <c r="C398" s="282" t="s">
        <v>20</v>
      </c>
      <c r="D398" s="282" t="s">
        <v>1574</v>
      </c>
      <c r="E398" s="19" t="s">
        <v>20</v>
      </c>
      <c r="F398" s="283">
        <v>62.3</v>
      </c>
      <c r="G398" s="36"/>
      <c r="H398" s="41"/>
    </row>
    <row r="399" spans="1:8" s="2" customFormat="1" ht="16.8" customHeight="1">
      <c r="A399" s="36"/>
      <c r="B399" s="41"/>
      <c r="C399" s="282" t="s">
        <v>20</v>
      </c>
      <c r="D399" s="282" t="s">
        <v>1460</v>
      </c>
      <c r="E399" s="19" t="s">
        <v>20</v>
      </c>
      <c r="F399" s="283">
        <v>0</v>
      </c>
      <c r="G399" s="36"/>
      <c r="H399" s="41"/>
    </row>
    <row r="400" spans="1:8" s="2" customFormat="1" ht="16.8" customHeight="1">
      <c r="A400" s="36"/>
      <c r="B400" s="41"/>
      <c r="C400" s="282" t="s">
        <v>20</v>
      </c>
      <c r="D400" s="282" t="s">
        <v>1575</v>
      </c>
      <c r="E400" s="19" t="s">
        <v>20</v>
      </c>
      <c r="F400" s="283">
        <v>60.5</v>
      </c>
      <c r="G400" s="36"/>
      <c r="H400" s="41"/>
    </row>
    <row r="401" spans="1:8" s="2" customFormat="1" ht="16.8" customHeight="1">
      <c r="A401" s="36"/>
      <c r="B401" s="41"/>
      <c r="C401" s="282" t="s">
        <v>20</v>
      </c>
      <c r="D401" s="282" t="s">
        <v>1576</v>
      </c>
      <c r="E401" s="19" t="s">
        <v>20</v>
      </c>
      <c r="F401" s="283">
        <v>60.7</v>
      </c>
      <c r="G401" s="36"/>
      <c r="H401" s="41"/>
    </row>
    <row r="402" spans="1:8" s="2" customFormat="1" ht="16.8" customHeight="1">
      <c r="A402" s="36"/>
      <c r="B402" s="41"/>
      <c r="C402" s="282" t="s">
        <v>181</v>
      </c>
      <c r="D402" s="282" t="s">
        <v>306</v>
      </c>
      <c r="E402" s="19" t="s">
        <v>20</v>
      </c>
      <c r="F402" s="283">
        <v>259.8</v>
      </c>
      <c r="G402" s="36"/>
      <c r="H402" s="41"/>
    </row>
    <row r="403" spans="1:8" s="2" customFormat="1" ht="16.8" customHeight="1">
      <c r="A403" s="36"/>
      <c r="B403" s="41"/>
      <c r="C403" s="284" t="s">
        <v>2559</v>
      </c>
      <c r="D403" s="36"/>
      <c r="E403" s="36"/>
      <c r="F403" s="36"/>
      <c r="G403" s="36"/>
      <c r="H403" s="41"/>
    </row>
    <row r="404" spans="1:8" s="2" customFormat="1" ht="16.8" customHeight="1">
      <c r="A404" s="36"/>
      <c r="B404" s="41"/>
      <c r="C404" s="282" t="s">
        <v>1568</v>
      </c>
      <c r="D404" s="282" t="s">
        <v>2597</v>
      </c>
      <c r="E404" s="19" t="s">
        <v>328</v>
      </c>
      <c r="F404" s="283">
        <v>259.8</v>
      </c>
      <c r="G404" s="36"/>
      <c r="H404" s="41"/>
    </row>
    <row r="405" spans="1:8" s="2" customFormat="1" ht="16.8" customHeight="1">
      <c r="A405" s="36"/>
      <c r="B405" s="41"/>
      <c r="C405" s="282" t="s">
        <v>597</v>
      </c>
      <c r="D405" s="282" t="s">
        <v>598</v>
      </c>
      <c r="E405" s="19" t="s">
        <v>328</v>
      </c>
      <c r="F405" s="283">
        <v>1571.3</v>
      </c>
      <c r="G405" s="36"/>
      <c r="H405" s="41"/>
    </row>
    <row r="406" spans="1:8" s="2" customFormat="1" ht="16.8" customHeight="1">
      <c r="A406" s="36"/>
      <c r="B406" s="41"/>
      <c r="C406" s="278" t="s">
        <v>183</v>
      </c>
      <c r="D406" s="279" t="s">
        <v>183</v>
      </c>
      <c r="E406" s="280" t="s">
        <v>20</v>
      </c>
      <c r="F406" s="281">
        <v>150.30000000000001</v>
      </c>
      <c r="G406" s="36"/>
      <c r="H406" s="41"/>
    </row>
    <row r="407" spans="1:8" s="2" customFormat="1" ht="16.8" customHeight="1">
      <c r="A407" s="36"/>
      <c r="B407" s="41"/>
      <c r="C407" s="282" t="s">
        <v>20</v>
      </c>
      <c r="D407" s="282" t="s">
        <v>1552</v>
      </c>
      <c r="E407" s="19" t="s">
        <v>20</v>
      </c>
      <c r="F407" s="283">
        <v>0</v>
      </c>
      <c r="G407" s="36"/>
      <c r="H407" s="41"/>
    </row>
    <row r="408" spans="1:8" s="2" customFormat="1" ht="16.8" customHeight="1">
      <c r="A408" s="36"/>
      <c r="B408" s="41"/>
      <c r="C408" s="282" t="s">
        <v>20</v>
      </c>
      <c r="D408" s="282" t="s">
        <v>1457</v>
      </c>
      <c r="E408" s="19" t="s">
        <v>20</v>
      </c>
      <c r="F408" s="283">
        <v>0</v>
      </c>
      <c r="G408" s="36"/>
      <c r="H408" s="41"/>
    </row>
    <row r="409" spans="1:8" s="2" customFormat="1" ht="16.8" customHeight="1">
      <c r="A409" s="36"/>
      <c r="B409" s="41"/>
      <c r="C409" s="282" t="s">
        <v>20</v>
      </c>
      <c r="D409" s="282" t="s">
        <v>1553</v>
      </c>
      <c r="E409" s="19" t="s">
        <v>20</v>
      </c>
      <c r="F409" s="283">
        <v>35.5</v>
      </c>
      <c r="G409" s="36"/>
      <c r="H409" s="41"/>
    </row>
    <row r="410" spans="1:8" s="2" customFormat="1" ht="16.8" customHeight="1">
      <c r="A410" s="36"/>
      <c r="B410" s="41"/>
      <c r="C410" s="282" t="s">
        <v>20</v>
      </c>
      <c r="D410" s="282" t="s">
        <v>1554</v>
      </c>
      <c r="E410" s="19" t="s">
        <v>20</v>
      </c>
      <c r="F410" s="283">
        <v>46.9</v>
      </c>
      <c r="G410" s="36"/>
      <c r="H410" s="41"/>
    </row>
    <row r="411" spans="1:8" s="2" customFormat="1" ht="16.8" customHeight="1">
      <c r="A411" s="36"/>
      <c r="B411" s="41"/>
      <c r="C411" s="282" t="s">
        <v>20</v>
      </c>
      <c r="D411" s="282" t="s">
        <v>1460</v>
      </c>
      <c r="E411" s="19" t="s">
        <v>20</v>
      </c>
      <c r="F411" s="283">
        <v>0</v>
      </c>
      <c r="G411" s="36"/>
      <c r="H411" s="41"/>
    </row>
    <row r="412" spans="1:8" s="2" customFormat="1" ht="16.8" customHeight="1">
      <c r="A412" s="36"/>
      <c r="B412" s="41"/>
      <c r="C412" s="282" t="s">
        <v>20</v>
      </c>
      <c r="D412" s="282" t="s">
        <v>1555</v>
      </c>
      <c r="E412" s="19" t="s">
        <v>20</v>
      </c>
      <c r="F412" s="283">
        <v>47</v>
      </c>
      <c r="G412" s="36"/>
      <c r="H412" s="41"/>
    </row>
    <row r="413" spans="1:8" s="2" customFormat="1" ht="16.8" customHeight="1">
      <c r="A413" s="36"/>
      <c r="B413" s="41"/>
      <c r="C413" s="282" t="s">
        <v>20</v>
      </c>
      <c r="D413" s="282" t="s">
        <v>1556</v>
      </c>
      <c r="E413" s="19" t="s">
        <v>20</v>
      </c>
      <c r="F413" s="283">
        <v>20.9</v>
      </c>
      <c r="G413" s="36"/>
      <c r="H413" s="41"/>
    </row>
    <row r="414" spans="1:8" s="2" customFormat="1" ht="16.8" customHeight="1">
      <c r="A414" s="36"/>
      <c r="B414" s="41"/>
      <c r="C414" s="282" t="s">
        <v>183</v>
      </c>
      <c r="D414" s="282" t="s">
        <v>306</v>
      </c>
      <c r="E414" s="19" t="s">
        <v>20</v>
      </c>
      <c r="F414" s="283">
        <v>150.30000000000001</v>
      </c>
      <c r="G414" s="36"/>
      <c r="H414" s="41"/>
    </row>
    <row r="415" spans="1:8" s="2" customFormat="1" ht="16.8" customHeight="1">
      <c r="A415" s="36"/>
      <c r="B415" s="41"/>
      <c r="C415" s="284" t="s">
        <v>2559</v>
      </c>
      <c r="D415" s="36"/>
      <c r="E415" s="36"/>
      <c r="F415" s="36"/>
      <c r="G415" s="36"/>
      <c r="H415" s="41"/>
    </row>
    <row r="416" spans="1:8" s="2" customFormat="1" ht="16.8" customHeight="1">
      <c r="A416" s="36"/>
      <c r="B416" s="41"/>
      <c r="C416" s="282" t="s">
        <v>1541</v>
      </c>
      <c r="D416" s="282" t="s">
        <v>2596</v>
      </c>
      <c r="E416" s="19" t="s">
        <v>328</v>
      </c>
      <c r="F416" s="283">
        <v>1025.2</v>
      </c>
      <c r="G416" s="36"/>
      <c r="H416" s="41"/>
    </row>
    <row r="417" spans="1:8" s="2" customFormat="1" ht="16.8" customHeight="1">
      <c r="A417" s="36"/>
      <c r="B417" s="41"/>
      <c r="C417" s="282" t="s">
        <v>597</v>
      </c>
      <c r="D417" s="282" t="s">
        <v>598</v>
      </c>
      <c r="E417" s="19" t="s">
        <v>328</v>
      </c>
      <c r="F417" s="283">
        <v>1571.3</v>
      </c>
      <c r="G417" s="36"/>
      <c r="H417" s="41"/>
    </row>
    <row r="418" spans="1:8" s="2" customFormat="1" ht="16.8" customHeight="1">
      <c r="A418" s="36"/>
      <c r="B418" s="41"/>
      <c r="C418" s="282" t="s">
        <v>1563</v>
      </c>
      <c r="D418" s="282" t="s">
        <v>1564</v>
      </c>
      <c r="E418" s="19" t="s">
        <v>328</v>
      </c>
      <c r="F418" s="283">
        <v>157.815</v>
      </c>
      <c r="G418" s="36"/>
      <c r="H418" s="41"/>
    </row>
    <row r="419" spans="1:8" s="2" customFormat="1" ht="16.8" customHeight="1">
      <c r="A419" s="36"/>
      <c r="B419" s="41"/>
      <c r="C419" s="278" t="s">
        <v>185</v>
      </c>
      <c r="D419" s="279" t="s">
        <v>185</v>
      </c>
      <c r="E419" s="280" t="s">
        <v>20</v>
      </c>
      <c r="F419" s="281">
        <v>46</v>
      </c>
      <c r="G419" s="36"/>
      <c r="H419" s="41"/>
    </row>
    <row r="420" spans="1:8" s="2" customFormat="1" ht="16.8" customHeight="1">
      <c r="A420" s="36"/>
      <c r="B420" s="41"/>
      <c r="C420" s="282" t="s">
        <v>20</v>
      </c>
      <c r="D420" s="282" t="s">
        <v>1456</v>
      </c>
      <c r="E420" s="19" t="s">
        <v>20</v>
      </c>
      <c r="F420" s="283">
        <v>0</v>
      </c>
      <c r="G420" s="36"/>
      <c r="H420" s="41"/>
    </row>
    <row r="421" spans="1:8" s="2" customFormat="1" ht="16.8" customHeight="1">
      <c r="A421" s="36"/>
      <c r="B421" s="41"/>
      <c r="C421" s="282" t="s">
        <v>20</v>
      </c>
      <c r="D421" s="282" t="s">
        <v>1457</v>
      </c>
      <c r="E421" s="19" t="s">
        <v>20</v>
      </c>
      <c r="F421" s="283">
        <v>0</v>
      </c>
      <c r="G421" s="36"/>
      <c r="H421" s="41"/>
    </row>
    <row r="422" spans="1:8" s="2" customFormat="1" ht="16.8" customHeight="1">
      <c r="A422" s="36"/>
      <c r="B422" s="41"/>
      <c r="C422" s="282" t="s">
        <v>20</v>
      </c>
      <c r="D422" s="282" t="s">
        <v>1458</v>
      </c>
      <c r="E422" s="19" t="s">
        <v>20</v>
      </c>
      <c r="F422" s="283">
        <v>23.6</v>
      </c>
      <c r="G422" s="36"/>
      <c r="H422" s="41"/>
    </row>
    <row r="423" spans="1:8" s="2" customFormat="1" ht="16.8" customHeight="1">
      <c r="A423" s="36"/>
      <c r="B423" s="41"/>
      <c r="C423" s="282" t="s">
        <v>20</v>
      </c>
      <c r="D423" s="282" t="s">
        <v>1459</v>
      </c>
      <c r="E423" s="19" t="s">
        <v>20</v>
      </c>
      <c r="F423" s="283">
        <v>6.3</v>
      </c>
      <c r="G423" s="36"/>
      <c r="H423" s="41"/>
    </row>
    <row r="424" spans="1:8" s="2" customFormat="1" ht="16.8" customHeight="1">
      <c r="A424" s="36"/>
      <c r="B424" s="41"/>
      <c r="C424" s="282" t="s">
        <v>20</v>
      </c>
      <c r="D424" s="282" t="s">
        <v>1460</v>
      </c>
      <c r="E424" s="19" t="s">
        <v>20</v>
      </c>
      <c r="F424" s="283">
        <v>0</v>
      </c>
      <c r="G424" s="36"/>
      <c r="H424" s="41"/>
    </row>
    <row r="425" spans="1:8" s="2" customFormat="1" ht="16.8" customHeight="1">
      <c r="A425" s="36"/>
      <c r="B425" s="41"/>
      <c r="C425" s="282" t="s">
        <v>20</v>
      </c>
      <c r="D425" s="282" t="s">
        <v>1461</v>
      </c>
      <c r="E425" s="19" t="s">
        <v>20</v>
      </c>
      <c r="F425" s="283">
        <v>16.100000000000001</v>
      </c>
      <c r="G425" s="36"/>
      <c r="H425" s="41"/>
    </row>
    <row r="426" spans="1:8" s="2" customFormat="1" ht="16.8" customHeight="1">
      <c r="A426" s="36"/>
      <c r="B426" s="41"/>
      <c r="C426" s="282" t="s">
        <v>185</v>
      </c>
      <c r="D426" s="282" t="s">
        <v>306</v>
      </c>
      <c r="E426" s="19" t="s">
        <v>20</v>
      </c>
      <c r="F426" s="283">
        <v>46</v>
      </c>
      <c r="G426" s="36"/>
      <c r="H426" s="41"/>
    </row>
    <row r="427" spans="1:8" s="2" customFormat="1" ht="16.8" customHeight="1">
      <c r="A427" s="36"/>
      <c r="B427" s="41"/>
      <c r="C427" s="284" t="s">
        <v>2559</v>
      </c>
      <c r="D427" s="36"/>
      <c r="E427" s="36"/>
      <c r="F427" s="36"/>
      <c r="G427" s="36"/>
      <c r="H427" s="41"/>
    </row>
    <row r="428" spans="1:8" s="2" customFormat="1" ht="16.8" customHeight="1">
      <c r="A428" s="36"/>
      <c r="B428" s="41"/>
      <c r="C428" s="282" t="s">
        <v>1452</v>
      </c>
      <c r="D428" s="282" t="s">
        <v>2598</v>
      </c>
      <c r="E428" s="19" t="s">
        <v>328</v>
      </c>
      <c r="F428" s="283">
        <v>46</v>
      </c>
      <c r="G428" s="36"/>
      <c r="H428" s="41"/>
    </row>
    <row r="429" spans="1:8" s="2" customFormat="1" ht="16.8" customHeight="1">
      <c r="A429" s="36"/>
      <c r="B429" s="41"/>
      <c r="C429" s="282" t="s">
        <v>1478</v>
      </c>
      <c r="D429" s="282" t="s">
        <v>2599</v>
      </c>
      <c r="E429" s="19" t="s">
        <v>328</v>
      </c>
      <c r="F429" s="283">
        <v>186.3</v>
      </c>
      <c r="G429" s="36"/>
      <c r="H429" s="41"/>
    </row>
    <row r="430" spans="1:8" s="2" customFormat="1" ht="16.8" customHeight="1">
      <c r="A430" s="36"/>
      <c r="B430" s="41"/>
      <c r="C430" s="282" t="s">
        <v>1482</v>
      </c>
      <c r="D430" s="282" t="s">
        <v>2600</v>
      </c>
      <c r="E430" s="19" t="s">
        <v>328</v>
      </c>
      <c r="F430" s="283">
        <v>186.3</v>
      </c>
      <c r="G430" s="36"/>
      <c r="H430" s="41"/>
    </row>
    <row r="431" spans="1:8" s="2" customFormat="1" ht="16.8" customHeight="1">
      <c r="A431" s="36"/>
      <c r="B431" s="41"/>
      <c r="C431" s="282" t="s">
        <v>1486</v>
      </c>
      <c r="D431" s="282" t="s">
        <v>2601</v>
      </c>
      <c r="E431" s="19" t="s">
        <v>328</v>
      </c>
      <c r="F431" s="283">
        <v>186.3</v>
      </c>
      <c r="G431" s="36"/>
      <c r="H431" s="41"/>
    </row>
    <row r="432" spans="1:8" s="2" customFormat="1" ht="16.8" customHeight="1">
      <c r="A432" s="36"/>
      <c r="B432" s="41"/>
      <c r="C432" s="282" t="s">
        <v>597</v>
      </c>
      <c r="D432" s="282" t="s">
        <v>598</v>
      </c>
      <c r="E432" s="19" t="s">
        <v>328</v>
      </c>
      <c r="F432" s="283">
        <v>1571.3</v>
      </c>
      <c r="G432" s="36"/>
      <c r="H432" s="41"/>
    </row>
    <row r="433" spans="1:8" s="2" customFormat="1" ht="16.8" customHeight="1">
      <c r="A433" s="36"/>
      <c r="B433" s="41"/>
      <c r="C433" s="278" t="s">
        <v>187</v>
      </c>
      <c r="D433" s="279" t="s">
        <v>187</v>
      </c>
      <c r="E433" s="280" t="s">
        <v>20</v>
      </c>
      <c r="F433" s="281">
        <v>140.30000000000001</v>
      </c>
      <c r="G433" s="36"/>
      <c r="H433" s="41"/>
    </row>
    <row r="434" spans="1:8" s="2" customFormat="1" ht="16.8" customHeight="1">
      <c r="A434" s="36"/>
      <c r="B434" s="41"/>
      <c r="C434" s="282" t="s">
        <v>20</v>
      </c>
      <c r="D434" s="282" t="s">
        <v>1466</v>
      </c>
      <c r="E434" s="19" t="s">
        <v>20</v>
      </c>
      <c r="F434" s="283">
        <v>0</v>
      </c>
      <c r="G434" s="36"/>
      <c r="H434" s="41"/>
    </row>
    <row r="435" spans="1:8" s="2" customFormat="1" ht="16.8" customHeight="1">
      <c r="A435" s="36"/>
      <c r="B435" s="41"/>
      <c r="C435" s="282" t="s">
        <v>20</v>
      </c>
      <c r="D435" s="282" t="s">
        <v>1457</v>
      </c>
      <c r="E435" s="19" t="s">
        <v>20</v>
      </c>
      <c r="F435" s="283">
        <v>0</v>
      </c>
      <c r="G435" s="36"/>
      <c r="H435" s="41"/>
    </row>
    <row r="436" spans="1:8" s="2" customFormat="1" ht="16.8" customHeight="1">
      <c r="A436" s="36"/>
      <c r="B436" s="41"/>
      <c r="C436" s="282" t="s">
        <v>20</v>
      </c>
      <c r="D436" s="282" t="s">
        <v>1467</v>
      </c>
      <c r="E436" s="19" t="s">
        <v>20</v>
      </c>
      <c r="F436" s="283">
        <v>15.8</v>
      </c>
      <c r="G436" s="36"/>
      <c r="H436" s="41"/>
    </row>
    <row r="437" spans="1:8" s="2" customFormat="1" ht="16.8" customHeight="1">
      <c r="A437" s="36"/>
      <c r="B437" s="41"/>
      <c r="C437" s="282" t="s">
        <v>20</v>
      </c>
      <c r="D437" s="282" t="s">
        <v>1468</v>
      </c>
      <c r="E437" s="19" t="s">
        <v>20</v>
      </c>
      <c r="F437" s="283">
        <v>11.7</v>
      </c>
      <c r="G437" s="36"/>
      <c r="H437" s="41"/>
    </row>
    <row r="438" spans="1:8" s="2" customFormat="1" ht="16.8" customHeight="1">
      <c r="A438" s="36"/>
      <c r="B438" s="41"/>
      <c r="C438" s="282" t="s">
        <v>20</v>
      </c>
      <c r="D438" s="282" t="s">
        <v>1469</v>
      </c>
      <c r="E438" s="19" t="s">
        <v>20</v>
      </c>
      <c r="F438" s="283">
        <v>61.3</v>
      </c>
      <c r="G438" s="36"/>
      <c r="H438" s="41"/>
    </row>
    <row r="439" spans="1:8" s="2" customFormat="1" ht="16.8" customHeight="1">
      <c r="A439" s="36"/>
      <c r="B439" s="41"/>
      <c r="C439" s="282" t="s">
        <v>20</v>
      </c>
      <c r="D439" s="282" t="s">
        <v>1460</v>
      </c>
      <c r="E439" s="19" t="s">
        <v>20</v>
      </c>
      <c r="F439" s="283">
        <v>0</v>
      </c>
      <c r="G439" s="36"/>
      <c r="H439" s="41"/>
    </row>
    <row r="440" spans="1:8" s="2" customFormat="1" ht="16.8" customHeight="1">
      <c r="A440" s="36"/>
      <c r="B440" s="41"/>
      <c r="C440" s="282" t="s">
        <v>20</v>
      </c>
      <c r="D440" s="282" t="s">
        <v>1470</v>
      </c>
      <c r="E440" s="19" t="s">
        <v>20</v>
      </c>
      <c r="F440" s="283">
        <v>12.1</v>
      </c>
      <c r="G440" s="36"/>
      <c r="H440" s="41"/>
    </row>
    <row r="441" spans="1:8" s="2" customFormat="1" ht="16.8" customHeight="1">
      <c r="A441" s="36"/>
      <c r="B441" s="41"/>
      <c r="C441" s="282" t="s">
        <v>20</v>
      </c>
      <c r="D441" s="282" t="s">
        <v>1302</v>
      </c>
      <c r="E441" s="19" t="s">
        <v>20</v>
      </c>
      <c r="F441" s="283">
        <v>10.5</v>
      </c>
      <c r="G441" s="36"/>
      <c r="H441" s="41"/>
    </row>
    <row r="442" spans="1:8" s="2" customFormat="1" ht="16.8" customHeight="1">
      <c r="A442" s="36"/>
      <c r="B442" s="41"/>
      <c r="C442" s="282" t="s">
        <v>20</v>
      </c>
      <c r="D442" s="282" t="s">
        <v>1471</v>
      </c>
      <c r="E442" s="19" t="s">
        <v>20</v>
      </c>
      <c r="F442" s="283">
        <v>28.9</v>
      </c>
      <c r="G442" s="36"/>
      <c r="H442" s="41"/>
    </row>
    <row r="443" spans="1:8" s="2" customFormat="1" ht="16.8" customHeight="1">
      <c r="A443" s="36"/>
      <c r="B443" s="41"/>
      <c r="C443" s="282" t="s">
        <v>187</v>
      </c>
      <c r="D443" s="282" t="s">
        <v>306</v>
      </c>
      <c r="E443" s="19" t="s">
        <v>20</v>
      </c>
      <c r="F443" s="283">
        <v>140.30000000000001</v>
      </c>
      <c r="G443" s="36"/>
      <c r="H443" s="41"/>
    </row>
    <row r="444" spans="1:8" s="2" customFormat="1" ht="16.8" customHeight="1">
      <c r="A444" s="36"/>
      <c r="B444" s="41"/>
      <c r="C444" s="284" t="s">
        <v>2559</v>
      </c>
      <c r="D444" s="36"/>
      <c r="E444" s="36"/>
      <c r="F444" s="36"/>
      <c r="G444" s="36"/>
      <c r="H444" s="41"/>
    </row>
    <row r="445" spans="1:8" s="2" customFormat="1" ht="16.8" customHeight="1">
      <c r="A445" s="36"/>
      <c r="B445" s="41"/>
      <c r="C445" s="282" t="s">
        <v>1463</v>
      </c>
      <c r="D445" s="282" t="s">
        <v>2602</v>
      </c>
      <c r="E445" s="19" t="s">
        <v>328</v>
      </c>
      <c r="F445" s="283">
        <v>140.30000000000001</v>
      </c>
      <c r="G445" s="36"/>
      <c r="H445" s="41"/>
    </row>
    <row r="446" spans="1:8" s="2" customFormat="1" ht="16.8" customHeight="1">
      <c r="A446" s="36"/>
      <c r="B446" s="41"/>
      <c r="C446" s="282" t="s">
        <v>1478</v>
      </c>
      <c r="D446" s="282" t="s">
        <v>2599</v>
      </c>
      <c r="E446" s="19" t="s">
        <v>328</v>
      </c>
      <c r="F446" s="283">
        <v>186.3</v>
      </c>
      <c r="G446" s="36"/>
      <c r="H446" s="41"/>
    </row>
    <row r="447" spans="1:8" s="2" customFormat="1" ht="16.8" customHeight="1">
      <c r="A447" s="36"/>
      <c r="B447" s="41"/>
      <c r="C447" s="282" t="s">
        <v>1482</v>
      </c>
      <c r="D447" s="282" t="s">
        <v>2600</v>
      </c>
      <c r="E447" s="19" t="s">
        <v>328</v>
      </c>
      <c r="F447" s="283">
        <v>186.3</v>
      </c>
      <c r="G447" s="36"/>
      <c r="H447" s="41"/>
    </row>
    <row r="448" spans="1:8" s="2" customFormat="1" ht="16.8" customHeight="1">
      <c r="A448" s="36"/>
      <c r="B448" s="41"/>
      <c r="C448" s="282" t="s">
        <v>1486</v>
      </c>
      <c r="D448" s="282" t="s">
        <v>2601</v>
      </c>
      <c r="E448" s="19" t="s">
        <v>328</v>
      </c>
      <c r="F448" s="283">
        <v>186.3</v>
      </c>
      <c r="G448" s="36"/>
      <c r="H448" s="41"/>
    </row>
    <row r="449" spans="1:8" s="2" customFormat="1" ht="16.8" customHeight="1">
      <c r="A449" s="36"/>
      <c r="B449" s="41"/>
      <c r="C449" s="282" t="s">
        <v>597</v>
      </c>
      <c r="D449" s="282" t="s">
        <v>598</v>
      </c>
      <c r="E449" s="19" t="s">
        <v>328</v>
      </c>
      <c r="F449" s="283">
        <v>1571.3</v>
      </c>
      <c r="G449" s="36"/>
      <c r="H449" s="41"/>
    </row>
    <row r="450" spans="1:8" s="2" customFormat="1" ht="16.8" customHeight="1">
      <c r="A450" s="36"/>
      <c r="B450" s="41"/>
      <c r="C450" s="278" t="s">
        <v>1947</v>
      </c>
      <c r="D450" s="279" t="s">
        <v>1947</v>
      </c>
      <c r="E450" s="280" t="s">
        <v>20</v>
      </c>
      <c r="F450" s="281">
        <v>7.7</v>
      </c>
      <c r="G450" s="36"/>
      <c r="H450" s="41"/>
    </row>
    <row r="451" spans="1:8" s="2" customFormat="1" ht="16.8" customHeight="1">
      <c r="A451" s="36"/>
      <c r="B451" s="41"/>
      <c r="C451" s="282" t="s">
        <v>20</v>
      </c>
      <c r="D451" s="282" t="s">
        <v>1750</v>
      </c>
      <c r="E451" s="19" t="s">
        <v>20</v>
      </c>
      <c r="F451" s="283">
        <v>0</v>
      </c>
      <c r="G451" s="36"/>
      <c r="H451" s="41"/>
    </row>
    <row r="452" spans="1:8" s="2" customFormat="1" ht="16.8" customHeight="1">
      <c r="A452" s="36"/>
      <c r="B452" s="41"/>
      <c r="C452" s="282" t="s">
        <v>20</v>
      </c>
      <c r="D452" s="282" t="s">
        <v>162</v>
      </c>
      <c r="E452" s="19" t="s">
        <v>20</v>
      </c>
      <c r="F452" s="283">
        <v>7.7</v>
      </c>
      <c r="G452" s="36"/>
      <c r="H452" s="41"/>
    </row>
    <row r="453" spans="1:8" s="2" customFormat="1" ht="16.8" customHeight="1">
      <c r="A453" s="36"/>
      <c r="B453" s="41"/>
      <c r="C453" s="282" t="s">
        <v>1947</v>
      </c>
      <c r="D453" s="282" t="s">
        <v>306</v>
      </c>
      <c r="E453" s="19" t="s">
        <v>20</v>
      </c>
      <c r="F453" s="283">
        <v>7.7</v>
      </c>
      <c r="G453" s="36"/>
      <c r="H453" s="41"/>
    </row>
    <row r="454" spans="1:8" s="2" customFormat="1" ht="26.4" customHeight="1">
      <c r="A454" s="36"/>
      <c r="B454" s="41"/>
      <c r="C454" s="277" t="s">
        <v>2603</v>
      </c>
      <c r="D454" s="277" t="s">
        <v>90</v>
      </c>
      <c r="E454" s="36"/>
      <c r="F454" s="36"/>
      <c r="G454" s="36"/>
      <c r="H454" s="41"/>
    </row>
    <row r="455" spans="1:8" s="2" customFormat="1" ht="16.8" customHeight="1">
      <c r="A455" s="36"/>
      <c r="B455" s="41"/>
      <c r="C455" s="278" t="s">
        <v>97</v>
      </c>
      <c r="D455" s="279" t="s">
        <v>98</v>
      </c>
      <c r="E455" s="280" t="s">
        <v>20</v>
      </c>
      <c r="F455" s="281">
        <v>13.8</v>
      </c>
      <c r="G455" s="36"/>
      <c r="H455" s="41"/>
    </row>
    <row r="456" spans="1:8" s="2" customFormat="1" ht="16.8" customHeight="1">
      <c r="A456" s="36"/>
      <c r="B456" s="41"/>
      <c r="C456" s="282" t="s">
        <v>20</v>
      </c>
      <c r="D456" s="282" t="s">
        <v>2080</v>
      </c>
      <c r="E456" s="19" t="s">
        <v>20</v>
      </c>
      <c r="F456" s="283">
        <v>8.4</v>
      </c>
      <c r="G456" s="36"/>
      <c r="H456" s="41"/>
    </row>
    <row r="457" spans="1:8" s="2" customFormat="1" ht="16.8" customHeight="1">
      <c r="A457" s="36"/>
      <c r="B457" s="41"/>
      <c r="C457" s="282" t="s">
        <v>20</v>
      </c>
      <c r="D457" s="282" t="s">
        <v>2081</v>
      </c>
      <c r="E457" s="19" t="s">
        <v>20</v>
      </c>
      <c r="F457" s="283">
        <v>0</v>
      </c>
      <c r="G457" s="36"/>
      <c r="H457" s="41"/>
    </row>
    <row r="458" spans="1:8" s="2" customFormat="1" ht="16.8" customHeight="1">
      <c r="A458" s="36"/>
      <c r="B458" s="41"/>
      <c r="C458" s="282" t="s">
        <v>20</v>
      </c>
      <c r="D458" s="282" t="s">
        <v>2082</v>
      </c>
      <c r="E458" s="19" t="s">
        <v>20</v>
      </c>
      <c r="F458" s="283">
        <v>5.4</v>
      </c>
      <c r="G458" s="36"/>
      <c r="H458" s="41"/>
    </row>
    <row r="459" spans="1:8" s="2" customFormat="1" ht="16.8" customHeight="1">
      <c r="A459" s="36"/>
      <c r="B459" s="41"/>
      <c r="C459" s="282" t="s">
        <v>97</v>
      </c>
      <c r="D459" s="282" t="s">
        <v>306</v>
      </c>
      <c r="E459" s="19" t="s">
        <v>20</v>
      </c>
      <c r="F459" s="283">
        <v>13.8</v>
      </c>
      <c r="G459" s="36"/>
      <c r="H459" s="41"/>
    </row>
    <row r="460" spans="1:8" s="2" customFormat="1" ht="16.8" customHeight="1">
      <c r="A460" s="36"/>
      <c r="B460" s="41"/>
      <c r="C460" s="278" t="s">
        <v>100</v>
      </c>
      <c r="D460" s="279" t="s">
        <v>101</v>
      </c>
      <c r="E460" s="280" t="s">
        <v>20</v>
      </c>
      <c r="F460" s="281">
        <v>60.8</v>
      </c>
      <c r="G460" s="36"/>
      <c r="H460" s="41"/>
    </row>
    <row r="461" spans="1:8" s="2" customFormat="1" ht="16.8" customHeight="1">
      <c r="A461" s="36"/>
      <c r="B461" s="41"/>
      <c r="C461" s="282" t="s">
        <v>20</v>
      </c>
      <c r="D461" s="282" t="s">
        <v>304</v>
      </c>
      <c r="E461" s="19" t="s">
        <v>20</v>
      </c>
      <c r="F461" s="283">
        <v>0</v>
      </c>
      <c r="G461" s="36"/>
      <c r="H461" s="41"/>
    </row>
    <row r="462" spans="1:8" s="2" customFormat="1" ht="16.8" customHeight="1">
      <c r="A462" s="36"/>
      <c r="B462" s="41"/>
      <c r="C462" s="282" t="s">
        <v>20</v>
      </c>
      <c r="D462" s="282" t="s">
        <v>748</v>
      </c>
      <c r="E462" s="19" t="s">
        <v>20</v>
      </c>
      <c r="F462" s="283">
        <v>60.8</v>
      </c>
      <c r="G462" s="36"/>
      <c r="H462" s="41"/>
    </row>
    <row r="463" spans="1:8" s="2" customFormat="1" ht="16.8" customHeight="1">
      <c r="A463" s="36"/>
      <c r="B463" s="41"/>
      <c r="C463" s="282" t="s">
        <v>100</v>
      </c>
      <c r="D463" s="282" t="s">
        <v>306</v>
      </c>
      <c r="E463" s="19" t="s">
        <v>20</v>
      </c>
      <c r="F463" s="283">
        <v>60.8</v>
      </c>
      <c r="G463" s="36"/>
      <c r="H463" s="41"/>
    </row>
    <row r="464" spans="1:8" s="2" customFormat="1" ht="16.8" customHeight="1">
      <c r="A464" s="36"/>
      <c r="B464" s="41"/>
      <c r="C464" s="278" t="s">
        <v>104</v>
      </c>
      <c r="D464" s="279" t="s">
        <v>105</v>
      </c>
      <c r="E464" s="280" t="s">
        <v>20</v>
      </c>
      <c r="F464" s="281">
        <v>60.9</v>
      </c>
      <c r="G464" s="36"/>
      <c r="H464" s="41"/>
    </row>
    <row r="465" spans="1:8" s="2" customFormat="1" ht="16.8" customHeight="1">
      <c r="A465" s="36"/>
      <c r="B465" s="41"/>
      <c r="C465" s="282" t="s">
        <v>20</v>
      </c>
      <c r="D465" s="282" t="s">
        <v>307</v>
      </c>
      <c r="E465" s="19" t="s">
        <v>20</v>
      </c>
      <c r="F465" s="283">
        <v>0</v>
      </c>
      <c r="G465" s="36"/>
      <c r="H465" s="41"/>
    </row>
    <row r="466" spans="1:8" s="2" customFormat="1" ht="16.8" customHeight="1">
      <c r="A466" s="36"/>
      <c r="B466" s="41"/>
      <c r="C466" s="282" t="s">
        <v>20</v>
      </c>
      <c r="D466" s="282" t="s">
        <v>106</v>
      </c>
      <c r="E466" s="19" t="s">
        <v>20</v>
      </c>
      <c r="F466" s="283">
        <v>60.9</v>
      </c>
      <c r="G466" s="36"/>
      <c r="H466" s="41"/>
    </row>
    <row r="467" spans="1:8" s="2" customFormat="1" ht="16.8" customHeight="1">
      <c r="A467" s="36"/>
      <c r="B467" s="41"/>
      <c r="C467" s="282" t="s">
        <v>104</v>
      </c>
      <c r="D467" s="282" t="s">
        <v>306</v>
      </c>
      <c r="E467" s="19" t="s">
        <v>20</v>
      </c>
      <c r="F467" s="283">
        <v>60.9</v>
      </c>
      <c r="G467" s="36"/>
      <c r="H467" s="41"/>
    </row>
    <row r="468" spans="1:8" s="2" customFormat="1" ht="16.8" customHeight="1">
      <c r="A468" s="36"/>
      <c r="B468" s="41"/>
      <c r="C468" s="278" t="s">
        <v>107</v>
      </c>
      <c r="D468" s="279" t="s">
        <v>108</v>
      </c>
      <c r="E468" s="280" t="s">
        <v>20</v>
      </c>
      <c r="F468" s="281">
        <v>200.4</v>
      </c>
      <c r="G468" s="36"/>
      <c r="H468" s="41"/>
    </row>
    <row r="469" spans="1:8" s="2" customFormat="1" ht="16.8" customHeight="1">
      <c r="A469" s="36"/>
      <c r="B469" s="41"/>
      <c r="C469" s="282" t="s">
        <v>20</v>
      </c>
      <c r="D469" s="282" t="s">
        <v>304</v>
      </c>
      <c r="E469" s="19" t="s">
        <v>20</v>
      </c>
      <c r="F469" s="283">
        <v>0</v>
      </c>
      <c r="G469" s="36"/>
      <c r="H469" s="41"/>
    </row>
    <row r="470" spans="1:8" s="2" customFormat="1" ht="16.8" customHeight="1">
      <c r="A470" s="36"/>
      <c r="B470" s="41"/>
      <c r="C470" s="282" t="s">
        <v>20</v>
      </c>
      <c r="D470" s="282" t="s">
        <v>1981</v>
      </c>
      <c r="E470" s="19" t="s">
        <v>20</v>
      </c>
      <c r="F470" s="283">
        <v>12.3</v>
      </c>
      <c r="G470" s="36"/>
      <c r="H470" s="41"/>
    </row>
    <row r="471" spans="1:8" s="2" customFormat="1" ht="16.8" customHeight="1">
      <c r="A471" s="36"/>
      <c r="B471" s="41"/>
      <c r="C471" s="282" t="s">
        <v>20</v>
      </c>
      <c r="D471" s="282" t="s">
        <v>1982</v>
      </c>
      <c r="E471" s="19" t="s">
        <v>20</v>
      </c>
      <c r="F471" s="283">
        <v>73.8</v>
      </c>
      <c r="G471" s="36"/>
      <c r="H471" s="41"/>
    </row>
    <row r="472" spans="1:8" s="2" customFormat="1" ht="16.8" customHeight="1">
      <c r="A472" s="36"/>
      <c r="B472" s="41"/>
      <c r="C472" s="282" t="s">
        <v>20</v>
      </c>
      <c r="D472" s="282" t="s">
        <v>1983</v>
      </c>
      <c r="E472" s="19" t="s">
        <v>20</v>
      </c>
      <c r="F472" s="283">
        <v>114.3</v>
      </c>
      <c r="G472" s="36"/>
      <c r="H472" s="41"/>
    </row>
    <row r="473" spans="1:8" s="2" customFormat="1" ht="16.8" customHeight="1">
      <c r="A473" s="36"/>
      <c r="B473" s="41"/>
      <c r="C473" s="282" t="s">
        <v>107</v>
      </c>
      <c r="D473" s="282" t="s">
        <v>306</v>
      </c>
      <c r="E473" s="19" t="s">
        <v>20</v>
      </c>
      <c r="F473" s="283">
        <v>200.4</v>
      </c>
      <c r="G473" s="36"/>
      <c r="H473" s="41"/>
    </row>
    <row r="474" spans="1:8" s="2" customFormat="1" ht="16.8" customHeight="1">
      <c r="A474" s="36"/>
      <c r="B474" s="41"/>
      <c r="C474" s="278" t="s">
        <v>110</v>
      </c>
      <c r="D474" s="279" t="s">
        <v>111</v>
      </c>
      <c r="E474" s="280" t="s">
        <v>20</v>
      </c>
      <c r="F474" s="281">
        <v>104.7</v>
      </c>
      <c r="G474" s="36"/>
      <c r="H474" s="41"/>
    </row>
    <row r="475" spans="1:8" s="2" customFormat="1" ht="16.8" customHeight="1">
      <c r="A475" s="36"/>
      <c r="B475" s="41"/>
      <c r="C475" s="282" t="s">
        <v>20</v>
      </c>
      <c r="D475" s="282" t="s">
        <v>307</v>
      </c>
      <c r="E475" s="19" t="s">
        <v>20</v>
      </c>
      <c r="F475" s="283">
        <v>0</v>
      </c>
      <c r="G475" s="36"/>
      <c r="H475" s="41"/>
    </row>
    <row r="476" spans="1:8" s="2" customFormat="1" ht="16.8" customHeight="1">
      <c r="A476" s="36"/>
      <c r="B476" s="41"/>
      <c r="C476" s="282" t="s">
        <v>20</v>
      </c>
      <c r="D476" s="282" t="s">
        <v>1984</v>
      </c>
      <c r="E476" s="19" t="s">
        <v>20</v>
      </c>
      <c r="F476" s="283">
        <v>27.8</v>
      </c>
      <c r="G476" s="36"/>
      <c r="H476" s="41"/>
    </row>
    <row r="477" spans="1:8" s="2" customFormat="1" ht="16.8" customHeight="1">
      <c r="A477" s="36"/>
      <c r="B477" s="41"/>
      <c r="C477" s="282" t="s">
        <v>20</v>
      </c>
      <c r="D477" s="282" t="s">
        <v>1985</v>
      </c>
      <c r="E477" s="19" t="s">
        <v>20</v>
      </c>
      <c r="F477" s="283">
        <v>11.2</v>
      </c>
      <c r="G477" s="36"/>
      <c r="H477" s="41"/>
    </row>
    <row r="478" spans="1:8" s="2" customFormat="1" ht="16.8" customHeight="1">
      <c r="A478" s="36"/>
      <c r="B478" s="41"/>
      <c r="C478" s="282" t="s">
        <v>20</v>
      </c>
      <c r="D478" s="282" t="s">
        <v>1986</v>
      </c>
      <c r="E478" s="19" t="s">
        <v>20</v>
      </c>
      <c r="F478" s="283">
        <v>65.7</v>
      </c>
      <c r="G478" s="36"/>
      <c r="H478" s="41"/>
    </row>
    <row r="479" spans="1:8" s="2" customFormat="1" ht="16.8" customHeight="1">
      <c r="A479" s="36"/>
      <c r="B479" s="41"/>
      <c r="C479" s="282" t="s">
        <v>110</v>
      </c>
      <c r="D479" s="282" t="s">
        <v>306</v>
      </c>
      <c r="E479" s="19" t="s">
        <v>20</v>
      </c>
      <c r="F479" s="283">
        <v>104.7</v>
      </c>
      <c r="G479" s="36"/>
      <c r="H479" s="41"/>
    </row>
    <row r="480" spans="1:8" s="2" customFormat="1" ht="16.8" customHeight="1">
      <c r="A480" s="36"/>
      <c r="B480" s="41"/>
      <c r="C480" s="278" t="s">
        <v>113</v>
      </c>
      <c r="D480" s="279" t="s">
        <v>114</v>
      </c>
      <c r="E480" s="280" t="s">
        <v>20</v>
      </c>
      <c r="F480" s="281">
        <v>193.2</v>
      </c>
      <c r="G480" s="36"/>
      <c r="H480" s="41"/>
    </row>
    <row r="481" spans="1:8" s="2" customFormat="1" ht="16.8" customHeight="1">
      <c r="A481" s="36"/>
      <c r="B481" s="41"/>
      <c r="C481" s="282" t="s">
        <v>20</v>
      </c>
      <c r="D481" s="282" t="s">
        <v>304</v>
      </c>
      <c r="E481" s="19" t="s">
        <v>20</v>
      </c>
      <c r="F481" s="283">
        <v>0</v>
      </c>
      <c r="G481" s="36"/>
      <c r="H481" s="41"/>
    </row>
    <row r="482" spans="1:8" s="2" customFormat="1" ht="16.8" customHeight="1">
      <c r="A482" s="36"/>
      <c r="B482" s="41"/>
      <c r="C482" s="282" t="s">
        <v>20</v>
      </c>
      <c r="D482" s="282" t="s">
        <v>2078</v>
      </c>
      <c r="E482" s="19" t="s">
        <v>20</v>
      </c>
      <c r="F482" s="283">
        <v>63.9</v>
      </c>
      <c r="G482" s="36"/>
      <c r="H482" s="41"/>
    </row>
    <row r="483" spans="1:8" s="2" customFormat="1" ht="16.8" customHeight="1">
      <c r="A483" s="36"/>
      <c r="B483" s="41"/>
      <c r="C483" s="282" t="s">
        <v>20</v>
      </c>
      <c r="D483" s="282" t="s">
        <v>2079</v>
      </c>
      <c r="E483" s="19" t="s">
        <v>20</v>
      </c>
      <c r="F483" s="283">
        <v>129.30000000000001</v>
      </c>
      <c r="G483" s="36"/>
      <c r="H483" s="41"/>
    </row>
    <row r="484" spans="1:8" s="2" customFormat="1" ht="16.8" customHeight="1">
      <c r="A484" s="36"/>
      <c r="B484" s="41"/>
      <c r="C484" s="282" t="s">
        <v>113</v>
      </c>
      <c r="D484" s="282" t="s">
        <v>306</v>
      </c>
      <c r="E484" s="19" t="s">
        <v>20</v>
      </c>
      <c r="F484" s="283">
        <v>193.2</v>
      </c>
      <c r="G484" s="36"/>
      <c r="H484" s="41"/>
    </row>
    <row r="485" spans="1:8" s="2" customFormat="1" ht="16.8" customHeight="1">
      <c r="A485" s="36"/>
      <c r="B485" s="41"/>
      <c r="C485" s="278" t="s">
        <v>117</v>
      </c>
      <c r="D485" s="279" t="s">
        <v>118</v>
      </c>
      <c r="E485" s="280" t="s">
        <v>20</v>
      </c>
      <c r="F485" s="281">
        <v>434</v>
      </c>
      <c r="G485" s="36"/>
      <c r="H485" s="41"/>
    </row>
    <row r="486" spans="1:8" s="2" customFormat="1" ht="16.8" customHeight="1">
      <c r="A486" s="36"/>
      <c r="B486" s="41"/>
      <c r="C486" s="282" t="s">
        <v>20</v>
      </c>
      <c r="D486" s="282" t="s">
        <v>307</v>
      </c>
      <c r="E486" s="19" t="s">
        <v>20</v>
      </c>
      <c r="F486" s="283">
        <v>0</v>
      </c>
      <c r="G486" s="36"/>
      <c r="H486" s="41"/>
    </row>
    <row r="487" spans="1:8" s="2" customFormat="1" ht="16.8" customHeight="1">
      <c r="A487" s="36"/>
      <c r="B487" s="41"/>
      <c r="C487" s="282" t="s">
        <v>20</v>
      </c>
      <c r="D487" s="282" t="s">
        <v>2083</v>
      </c>
      <c r="E487" s="19" t="s">
        <v>20</v>
      </c>
      <c r="F487" s="283">
        <v>114.1</v>
      </c>
      <c r="G487" s="36"/>
      <c r="H487" s="41"/>
    </row>
    <row r="488" spans="1:8" s="2" customFormat="1" ht="16.8" customHeight="1">
      <c r="A488" s="36"/>
      <c r="B488" s="41"/>
      <c r="C488" s="282" t="s">
        <v>20</v>
      </c>
      <c r="D488" s="282" t="s">
        <v>2084</v>
      </c>
      <c r="E488" s="19" t="s">
        <v>20</v>
      </c>
      <c r="F488" s="283">
        <v>123.1</v>
      </c>
      <c r="G488" s="36"/>
      <c r="H488" s="41"/>
    </row>
    <row r="489" spans="1:8" s="2" customFormat="1" ht="16.8" customHeight="1">
      <c r="A489" s="36"/>
      <c r="B489" s="41"/>
      <c r="C489" s="282" t="s">
        <v>20</v>
      </c>
      <c r="D489" s="282" t="s">
        <v>2085</v>
      </c>
      <c r="E489" s="19" t="s">
        <v>20</v>
      </c>
      <c r="F489" s="283">
        <v>196.8</v>
      </c>
      <c r="G489" s="36"/>
      <c r="H489" s="41"/>
    </row>
    <row r="490" spans="1:8" s="2" customFormat="1" ht="16.8" customHeight="1">
      <c r="A490" s="36"/>
      <c r="B490" s="41"/>
      <c r="C490" s="282" t="s">
        <v>117</v>
      </c>
      <c r="D490" s="282" t="s">
        <v>306</v>
      </c>
      <c r="E490" s="19" t="s">
        <v>20</v>
      </c>
      <c r="F490" s="283">
        <v>434</v>
      </c>
      <c r="G490" s="36"/>
      <c r="H490" s="41"/>
    </row>
    <row r="491" spans="1:8" s="2" customFormat="1" ht="16.8" customHeight="1">
      <c r="A491" s="36"/>
      <c r="B491" s="41"/>
      <c r="C491" s="278" t="s">
        <v>121</v>
      </c>
      <c r="D491" s="279" t="s">
        <v>122</v>
      </c>
      <c r="E491" s="280" t="s">
        <v>20</v>
      </c>
      <c r="F491" s="281">
        <v>31.3</v>
      </c>
      <c r="G491" s="36"/>
      <c r="H491" s="41"/>
    </row>
    <row r="492" spans="1:8" s="2" customFormat="1" ht="16.8" customHeight="1">
      <c r="A492" s="36"/>
      <c r="B492" s="41"/>
      <c r="C492" s="282" t="s">
        <v>20</v>
      </c>
      <c r="D492" s="282" t="s">
        <v>307</v>
      </c>
      <c r="E492" s="19" t="s">
        <v>20</v>
      </c>
      <c r="F492" s="283">
        <v>0</v>
      </c>
      <c r="G492" s="36"/>
      <c r="H492" s="41"/>
    </row>
    <row r="493" spans="1:8" s="2" customFormat="1" ht="16.8" customHeight="1">
      <c r="A493" s="36"/>
      <c r="B493" s="41"/>
      <c r="C493" s="282" t="s">
        <v>20</v>
      </c>
      <c r="D493" s="282" t="s">
        <v>123</v>
      </c>
      <c r="E493" s="19" t="s">
        <v>20</v>
      </c>
      <c r="F493" s="283">
        <v>31.3</v>
      </c>
      <c r="G493" s="36"/>
      <c r="H493" s="41"/>
    </row>
    <row r="494" spans="1:8" s="2" customFormat="1" ht="16.8" customHeight="1">
      <c r="A494" s="36"/>
      <c r="B494" s="41"/>
      <c r="C494" s="282" t="s">
        <v>121</v>
      </c>
      <c r="D494" s="282" t="s">
        <v>306</v>
      </c>
      <c r="E494" s="19" t="s">
        <v>20</v>
      </c>
      <c r="F494" s="283">
        <v>31.3</v>
      </c>
      <c r="G494" s="36"/>
      <c r="H494" s="41"/>
    </row>
    <row r="495" spans="1:8" s="2" customFormat="1" ht="16.8" customHeight="1">
      <c r="A495" s="36"/>
      <c r="B495" s="41"/>
      <c r="C495" s="278" t="s">
        <v>125</v>
      </c>
      <c r="D495" s="279" t="s">
        <v>126</v>
      </c>
      <c r="E495" s="280" t="s">
        <v>20</v>
      </c>
      <c r="F495" s="281">
        <v>254.1</v>
      </c>
      <c r="G495" s="36"/>
      <c r="H495" s="41"/>
    </row>
    <row r="496" spans="1:8" s="2" customFormat="1" ht="16.8" customHeight="1">
      <c r="A496" s="36"/>
      <c r="B496" s="41"/>
      <c r="C496" s="282" t="s">
        <v>20</v>
      </c>
      <c r="D496" s="282" t="s">
        <v>304</v>
      </c>
      <c r="E496" s="19" t="s">
        <v>20</v>
      </c>
      <c r="F496" s="283">
        <v>0</v>
      </c>
      <c r="G496" s="36"/>
      <c r="H496" s="41"/>
    </row>
    <row r="497" spans="1:8" s="2" customFormat="1" ht="16.8" customHeight="1">
      <c r="A497" s="36"/>
      <c r="B497" s="41"/>
      <c r="C497" s="282" t="s">
        <v>20</v>
      </c>
      <c r="D497" s="282" t="s">
        <v>2090</v>
      </c>
      <c r="E497" s="19" t="s">
        <v>20</v>
      </c>
      <c r="F497" s="283">
        <v>145.5</v>
      </c>
      <c r="G497" s="36"/>
      <c r="H497" s="41"/>
    </row>
    <row r="498" spans="1:8" s="2" customFormat="1" ht="16.8" customHeight="1">
      <c r="A498" s="36"/>
      <c r="B498" s="41"/>
      <c r="C498" s="282" t="s">
        <v>20</v>
      </c>
      <c r="D498" s="282" t="s">
        <v>2091</v>
      </c>
      <c r="E498" s="19" t="s">
        <v>20</v>
      </c>
      <c r="F498" s="283">
        <v>108.6</v>
      </c>
      <c r="G498" s="36"/>
      <c r="H498" s="41"/>
    </row>
    <row r="499" spans="1:8" s="2" customFormat="1" ht="16.8" customHeight="1">
      <c r="A499" s="36"/>
      <c r="B499" s="41"/>
      <c r="C499" s="282" t="s">
        <v>125</v>
      </c>
      <c r="D499" s="282" t="s">
        <v>306</v>
      </c>
      <c r="E499" s="19" t="s">
        <v>20</v>
      </c>
      <c r="F499" s="283">
        <v>254.1</v>
      </c>
      <c r="G499" s="36"/>
      <c r="H499" s="41"/>
    </row>
    <row r="500" spans="1:8" s="2" customFormat="1" ht="16.8" customHeight="1">
      <c r="A500" s="36"/>
      <c r="B500" s="41"/>
      <c r="C500" s="278" t="s">
        <v>129</v>
      </c>
      <c r="D500" s="279" t="s">
        <v>130</v>
      </c>
      <c r="E500" s="280" t="s">
        <v>20</v>
      </c>
      <c r="F500" s="281">
        <v>119.4</v>
      </c>
      <c r="G500" s="36"/>
      <c r="H500" s="41"/>
    </row>
    <row r="501" spans="1:8" s="2" customFormat="1" ht="16.8" customHeight="1">
      <c r="A501" s="36"/>
      <c r="B501" s="41"/>
      <c r="C501" s="282" t="s">
        <v>20</v>
      </c>
      <c r="D501" s="282" t="s">
        <v>307</v>
      </c>
      <c r="E501" s="19" t="s">
        <v>20</v>
      </c>
      <c r="F501" s="283">
        <v>0</v>
      </c>
      <c r="G501" s="36"/>
      <c r="H501" s="41"/>
    </row>
    <row r="502" spans="1:8" s="2" customFormat="1" ht="16.8" customHeight="1">
      <c r="A502" s="36"/>
      <c r="B502" s="41"/>
      <c r="C502" s="282" t="s">
        <v>20</v>
      </c>
      <c r="D502" s="282" t="s">
        <v>2092</v>
      </c>
      <c r="E502" s="19" t="s">
        <v>20</v>
      </c>
      <c r="F502" s="283">
        <v>119.4</v>
      </c>
      <c r="G502" s="36"/>
      <c r="H502" s="41"/>
    </row>
    <row r="503" spans="1:8" s="2" customFormat="1" ht="16.8" customHeight="1">
      <c r="A503" s="36"/>
      <c r="B503" s="41"/>
      <c r="C503" s="282" t="s">
        <v>129</v>
      </c>
      <c r="D503" s="282" t="s">
        <v>306</v>
      </c>
      <c r="E503" s="19" t="s">
        <v>20</v>
      </c>
      <c r="F503" s="283">
        <v>119.4</v>
      </c>
      <c r="G503" s="36"/>
      <c r="H503" s="41"/>
    </row>
    <row r="504" spans="1:8" s="2" customFormat="1" ht="16.8" customHeight="1">
      <c r="A504" s="36"/>
      <c r="B504" s="41"/>
      <c r="C504" s="278" t="s">
        <v>132</v>
      </c>
      <c r="D504" s="279" t="s">
        <v>132</v>
      </c>
      <c r="E504" s="280" t="s">
        <v>20</v>
      </c>
      <c r="F504" s="281">
        <v>159.69999999999999</v>
      </c>
      <c r="G504" s="36"/>
      <c r="H504" s="41"/>
    </row>
    <row r="505" spans="1:8" s="2" customFormat="1" ht="16.8" customHeight="1">
      <c r="A505" s="36"/>
      <c r="B505" s="41"/>
      <c r="C505" s="282" t="s">
        <v>20</v>
      </c>
      <c r="D505" s="282" t="s">
        <v>1172</v>
      </c>
      <c r="E505" s="19" t="s">
        <v>20</v>
      </c>
      <c r="F505" s="283">
        <v>0</v>
      </c>
      <c r="G505" s="36"/>
      <c r="H505" s="41"/>
    </row>
    <row r="506" spans="1:8" s="2" customFormat="1" ht="16.8" customHeight="1">
      <c r="A506" s="36"/>
      <c r="B506" s="41"/>
      <c r="C506" s="282" t="s">
        <v>20</v>
      </c>
      <c r="D506" s="282" t="s">
        <v>156</v>
      </c>
      <c r="E506" s="19" t="s">
        <v>20</v>
      </c>
      <c r="F506" s="283">
        <v>140.30000000000001</v>
      </c>
      <c r="G506" s="36"/>
      <c r="H506" s="41"/>
    </row>
    <row r="507" spans="1:8" s="2" customFormat="1" ht="16.8" customHeight="1">
      <c r="A507" s="36"/>
      <c r="B507" s="41"/>
      <c r="C507" s="282" t="s">
        <v>20</v>
      </c>
      <c r="D507" s="282" t="s">
        <v>161</v>
      </c>
      <c r="E507" s="19" t="s">
        <v>20</v>
      </c>
      <c r="F507" s="283">
        <v>7.7</v>
      </c>
      <c r="G507" s="36"/>
      <c r="H507" s="41"/>
    </row>
    <row r="508" spans="1:8" s="2" customFormat="1" ht="16.8" customHeight="1">
      <c r="A508" s="36"/>
      <c r="B508" s="41"/>
      <c r="C508" s="282" t="s">
        <v>20</v>
      </c>
      <c r="D508" s="282" t="s">
        <v>142</v>
      </c>
      <c r="E508" s="19" t="s">
        <v>20</v>
      </c>
      <c r="F508" s="283">
        <v>11.7</v>
      </c>
      <c r="G508" s="36"/>
      <c r="H508" s="41"/>
    </row>
    <row r="509" spans="1:8" s="2" customFormat="1" ht="16.8" customHeight="1">
      <c r="A509" s="36"/>
      <c r="B509" s="41"/>
      <c r="C509" s="282" t="s">
        <v>132</v>
      </c>
      <c r="D509" s="282" t="s">
        <v>306</v>
      </c>
      <c r="E509" s="19" t="s">
        <v>20</v>
      </c>
      <c r="F509" s="283">
        <v>159.69999999999999</v>
      </c>
      <c r="G509" s="36"/>
      <c r="H509" s="41"/>
    </row>
    <row r="510" spans="1:8" s="2" customFormat="1" ht="16.8" customHeight="1">
      <c r="A510" s="36"/>
      <c r="B510" s="41"/>
      <c r="C510" s="278" t="s">
        <v>134</v>
      </c>
      <c r="D510" s="279" t="s">
        <v>134</v>
      </c>
      <c r="E510" s="280" t="s">
        <v>20</v>
      </c>
      <c r="F510" s="281">
        <v>478.91800000000001</v>
      </c>
      <c r="G510" s="36"/>
      <c r="H510" s="41"/>
    </row>
    <row r="511" spans="1:8" s="2" customFormat="1" ht="16.8" customHeight="1">
      <c r="A511" s="36"/>
      <c r="B511" s="41"/>
      <c r="C511" s="282" t="s">
        <v>20</v>
      </c>
      <c r="D511" s="282" t="s">
        <v>324</v>
      </c>
      <c r="E511" s="19" t="s">
        <v>20</v>
      </c>
      <c r="F511" s="283">
        <v>0</v>
      </c>
      <c r="G511" s="36"/>
      <c r="H511" s="41"/>
    </row>
    <row r="512" spans="1:8" s="2" customFormat="1" ht="16.8" customHeight="1">
      <c r="A512" s="36"/>
      <c r="B512" s="41"/>
      <c r="C512" s="282" t="s">
        <v>20</v>
      </c>
      <c r="D512" s="282" t="s">
        <v>1067</v>
      </c>
      <c r="E512" s="19" t="s">
        <v>20</v>
      </c>
      <c r="F512" s="283">
        <v>0</v>
      </c>
      <c r="G512" s="36"/>
      <c r="H512" s="41"/>
    </row>
    <row r="513" spans="1:8" s="2" customFormat="1" ht="16.8" customHeight="1">
      <c r="A513" s="36"/>
      <c r="B513" s="41"/>
      <c r="C513" s="282" t="s">
        <v>20</v>
      </c>
      <c r="D513" s="282" t="s">
        <v>1171</v>
      </c>
      <c r="E513" s="19" t="s">
        <v>20</v>
      </c>
      <c r="F513" s="283">
        <v>0</v>
      </c>
      <c r="G513" s="36"/>
      <c r="H513" s="41"/>
    </row>
    <row r="514" spans="1:8" s="2" customFormat="1" ht="16.8" customHeight="1">
      <c r="A514" s="36"/>
      <c r="B514" s="41"/>
      <c r="C514" s="282" t="s">
        <v>20</v>
      </c>
      <c r="D514" s="282" t="s">
        <v>136</v>
      </c>
      <c r="E514" s="19" t="s">
        <v>20</v>
      </c>
      <c r="F514" s="283">
        <v>10.018000000000001</v>
      </c>
      <c r="G514" s="36"/>
      <c r="H514" s="41"/>
    </row>
    <row r="515" spans="1:8" s="2" customFormat="1" ht="16.8" customHeight="1">
      <c r="A515" s="36"/>
      <c r="B515" s="41"/>
      <c r="C515" s="282" t="s">
        <v>20</v>
      </c>
      <c r="D515" s="282" t="s">
        <v>151</v>
      </c>
      <c r="E515" s="19" t="s">
        <v>20</v>
      </c>
      <c r="F515" s="283">
        <v>366.5</v>
      </c>
      <c r="G515" s="36"/>
      <c r="H515" s="41"/>
    </row>
    <row r="516" spans="1:8" s="2" customFormat="1" ht="16.8" customHeight="1">
      <c r="A516" s="36"/>
      <c r="B516" s="41"/>
      <c r="C516" s="282" t="s">
        <v>20</v>
      </c>
      <c r="D516" s="282" t="s">
        <v>138</v>
      </c>
      <c r="E516" s="19" t="s">
        <v>20</v>
      </c>
      <c r="F516" s="283">
        <v>42.2</v>
      </c>
      <c r="G516" s="36"/>
      <c r="H516" s="41"/>
    </row>
    <row r="517" spans="1:8" s="2" customFormat="1" ht="16.8" customHeight="1">
      <c r="A517" s="36"/>
      <c r="B517" s="41"/>
      <c r="C517" s="282" t="s">
        <v>20</v>
      </c>
      <c r="D517" s="282" t="s">
        <v>140</v>
      </c>
      <c r="E517" s="19" t="s">
        <v>20</v>
      </c>
      <c r="F517" s="283">
        <v>6.7</v>
      </c>
      <c r="G517" s="36"/>
      <c r="H517" s="41"/>
    </row>
    <row r="518" spans="1:8" s="2" customFormat="1" ht="16.8" customHeight="1">
      <c r="A518" s="36"/>
      <c r="B518" s="41"/>
      <c r="C518" s="282" t="s">
        <v>20</v>
      </c>
      <c r="D518" s="282" t="s">
        <v>146</v>
      </c>
      <c r="E518" s="19" t="s">
        <v>20</v>
      </c>
      <c r="F518" s="283">
        <v>53.5</v>
      </c>
      <c r="G518" s="36"/>
      <c r="H518" s="41"/>
    </row>
    <row r="519" spans="1:8" s="2" customFormat="1" ht="16.8" customHeight="1">
      <c r="A519" s="36"/>
      <c r="B519" s="41"/>
      <c r="C519" s="282" t="s">
        <v>134</v>
      </c>
      <c r="D519" s="282" t="s">
        <v>306</v>
      </c>
      <c r="E519" s="19" t="s">
        <v>20</v>
      </c>
      <c r="F519" s="283">
        <v>478.91800000000001</v>
      </c>
      <c r="G519" s="36"/>
      <c r="H519" s="41"/>
    </row>
    <row r="520" spans="1:8" s="2" customFormat="1" ht="16.8" customHeight="1">
      <c r="A520" s="36"/>
      <c r="B520" s="41"/>
      <c r="C520" s="278" t="s">
        <v>136</v>
      </c>
      <c r="D520" s="279" t="s">
        <v>136</v>
      </c>
      <c r="E520" s="280" t="s">
        <v>20</v>
      </c>
      <c r="F520" s="281">
        <v>10.018000000000001</v>
      </c>
      <c r="G520" s="36"/>
      <c r="H520" s="41"/>
    </row>
    <row r="521" spans="1:8" s="2" customFormat="1" ht="16.8" customHeight="1">
      <c r="A521" s="36"/>
      <c r="B521" s="41"/>
      <c r="C521" s="282" t="s">
        <v>20</v>
      </c>
      <c r="D521" s="282" t="s">
        <v>1750</v>
      </c>
      <c r="E521" s="19" t="s">
        <v>20</v>
      </c>
      <c r="F521" s="283">
        <v>0</v>
      </c>
      <c r="G521" s="36"/>
      <c r="H521" s="41"/>
    </row>
    <row r="522" spans="1:8" s="2" customFormat="1" ht="16.8" customHeight="1">
      <c r="A522" s="36"/>
      <c r="B522" s="41"/>
      <c r="C522" s="282" t="s">
        <v>20</v>
      </c>
      <c r="D522" s="282" t="s">
        <v>1751</v>
      </c>
      <c r="E522" s="19" t="s">
        <v>20</v>
      </c>
      <c r="F522" s="283">
        <v>5.2</v>
      </c>
      <c r="G522" s="36"/>
      <c r="H522" s="41"/>
    </row>
    <row r="523" spans="1:8" s="2" customFormat="1" ht="16.8" customHeight="1">
      <c r="A523" s="36"/>
      <c r="B523" s="41"/>
      <c r="C523" s="282" t="s">
        <v>20</v>
      </c>
      <c r="D523" s="282" t="s">
        <v>1752</v>
      </c>
      <c r="E523" s="19" t="s">
        <v>20</v>
      </c>
      <c r="F523" s="283">
        <v>4.8179999999999996</v>
      </c>
      <c r="G523" s="36"/>
      <c r="H523" s="41"/>
    </row>
    <row r="524" spans="1:8" s="2" customFormat="1" ht="16.8" customHeight="1">
      <c r="A524" s="36"/>
      <c r="B524" s="41"/>
      <c r="C524" s="282" t="s">
        <v>136</v>
      </c>
      <c r="D524" s="282" t="s">
        <v>306</v>
      </c>
      <c r="E524" s="19" t="s">
        <v>20</v>
      </c>
      <c r="F524" s="283">
        <v>10.018000000000001</v>
      </c>
      <c r="G524" s="36"/>
      <c r="H524" s="41"/>
    </row>
    <row r="525" spans="1:8" s="2" customFormat="1" ht="16.8" customHeight="1">
      <c r="A525" s="36"/>
      <c r="B525" s="41"/>
      <c r="C525" s="278" t="s">
        <v>2172</v>
      </c>
      <c r="D525" s="279" t="s">
        <v>2578</v>
      </c>
      <c r="E525" s="280" t="s">
        <v>20</v>
      </c>
      <c r="F525" s="281">
        <v>9.2899999999999991</v>
      </c>
      <c r="G525" s="36"/>
      <c r="H525" s="41"/>
    </row>
    <row r="526" spans="1:8" s="2" customFormat="1" ht="16.8" customHeight="1">
      <c r="A526" s="36"/>
      <c r="B526" s="41"/>
      <c r="C526" s="282" t="s">
        <v>20</v>
      </c>
      <c r="D526" s="282" t="s">
        <v>2169</v>
      </c>
      <c r="E526" s="19" t="s">
        <v>20</v>
      </c>
      <c r="F526" s="283">
        <v>0</v>
      </c>
      <c r="G526" s="36"/>
      <c r="H526" s="41"/>
    </row>
    <row r="527" spans="1:8" s="2" customFormat="1" ht="16.8" customHeight="1">
      <c r="A527" s="36"/>
      <c r="B527" s="41"/>
      <c r="C527" s="282" t="s">
        <v>20</v>
      </c>
      <c r="D527" s="282" t="s">
        <v>2170</v>
      </c>
      <c r="E527" s="19" t="s">
        <v>20</v>
      </c>
      <c r="F527" s="283">
        <v>0</v>
      </c>
      <c r="G527" s="36"/>
      <c r="H527" s="41"/>
    </row>
    <row r="528" spans="1:8" s="2" customFormat="1" ht="16.8" customHeight="1">
      <c r="A528" s="36"/>
      <c r="B528" s="41"/>
      <c r="C528" s="282" t="s">
        <v>20</v>
      </c>
      <c r="D528" s="282" t="s">
        <v>2171</v>
      </c>
      <c r="E528" s="19" t="s">
        <v>20</v>
      </c>
      <c r="F528" s="283">
        <v>9.2899999999999991</v>
      </c>
      <c r="G528" s="36"/>
      <c r="H528" s="41"/>
    </row>
    <row r="529" spans="1:8" s="2" customFormat="1" ht="16.8" customHeight="1">
      <c r="A529" s="36"/>
      <c r="B529" s="41"/>
      <c r="C529" s="282" t="s">
        <v>2172</v>
      </c>
      <c r="D529" s="282" t="s">
        <v>306</v>
      </c>
      <c r="E529" s="19" t="s">
        <v>20</v>
      </c>
      <c r="F529" s="283">
        <v>9.2899999999999991</v>
      </c>
      <c r="G529" s="36"/>
      <c r="H529" s="41"/>
    </row>
    <row r="530" spans="1:8" s="2" customFormat="1" ht="16.8" customHeight="1">
      <c r="A530" s="36"/>
      <c r="B530" s="41"/>
      <c r="C530" s="278" t="s">
        <v>138</v>
      </c>
      <c r="D530" s="279" t="s">
        <v>138</v>
      </c>
      <c r="E530" s="280" t="s">
        <v>20</v>
      </c>
      <c r="F530" s="281">
        <v>42.2</v>
      </c>
      <c r="G530" s="36"/>
      <c r="H530" s="41"/>
    </row>
    <row r="531" spans="1:8" s="2" customFormat="1" ht="16.8" customHeight="1">
      <c r="A531" s="36"/>
      <c r="B531" s="41"/>
      <c r="C531" s="282" t="s">
        <v>20</v>
      </c>
      <c r="D531" s="282" t="s">
        <v>1750</v>
      </c>
      <c r="E531" s="19" t="s">
        <v>20</v>
      </c>
      <c r="F531" s="283">
        <v>0</v>
      </c>
      <c r="G531" s="36"/>
      <c r="H531" s="41"/>
    </row>
    <row r="532" spans="1:8" s="2" customFormat="1" ht="16.8" customHeight="1">
      <c r="A532" s="36"/>
      <c r="B532" s="41"/>
      <c r="C532" s="282" t="s">
        <v>20</v>
      </c>
      <c r="D532" s="282" t="s">
        <v>1991</v>
      </c>
      <c r="E532" s="19" t="s">
        <v>20</v>
      </c>
      <c r="F532" s="283">
        <v>42.2</v>
      </c>
      <c r="G532" s="36"/>
      <c r="H532" s="41"/>
    </row>
    <row r="533" spans="1:8" s="2" customFormat="1" ht="16.8" customHeight="1">
      <c r="A533" s="36"/>
      <c r="B533" s="41"/>
      <c r="C533" s="282" t="s">
        <v>138</v>
      </c>
      <c r="D533" s="282" t="s">
        <v>306</v>
      </c>
      <c r="E533" s="19" t="s">
        <v>20</v>
      </c>
      <c r="F533" s="283">
        <v>42.2</v>
      </c>
      <c r="G533" s="36"/>
      <c r="H533" s="41"/>
    </row>
    <row r="534" spans="1:8" s="2" customFormat="1" ht="16.8" customHeight="1">
      <c r="A534" s="36"/>
      <c r="B534" s="41"/>
      <c r="C534" s="278" t="s">
        <v>140</v>
      </c>
      <c r="D534" s="279" t="s">
        <v>140</v>
      </c>
      <c r="E534" s="280" t="s">
        <v>20</v>
      </c>
      <c r="F534" s="281">
        <v>6.7</v>
      </c>
      <c r="G534" s="36"/>
      <c r="H534" s="41"/>
    </row>
    <row r="535" spans="1:8" s="2" customFormat="1" ht="16.8" customHeight="1">
      <c r="A535" s="36"/>
      <c r="B535" s="41"/>
      <c r="C535" s="282" t="s">
        <v>20</v>
      </c>
      <c r="D535" s="282" t="s">
        <v>141</v>
      </c>
      <c r="E535" s="19" t="s">
        <v>20</v>
      </c>
      <c r="F535" s="283">
        <v>6.7</v>
      </c>
      <c r="G535" s="36"/>
      <c r="H535" s="41"/>
    </row>
    <row r="536" spans="1:8" s="2" customFormat="1" ht="16.8" customHeight="1">
      <c r="A536" s="36"/>
      <c r="B536" s="41"/>
      <c r="C536" s="282" t="s">
        <v>140</v>
      </c>
      <c r="D536" s="282" t="s">
        <v>306</v>
      </c>
      <c r="E536" s="19" t="s">
        <v>20</v>
      </c>
      <c r="F536" s="283">
        <v>6.7</v>
      </c>
      <c r="G536" s="36"/>
      <c r="H536" s="41"/>
    </row>
    <row r="537" spans="1:8" s="2" customFormat="1" ht="16.8" customHeight="1">
      <c r="A537" s="36"/>
      <c r="B537" s="41"/>
      <c r="C537" s="278" t="s">
        <v>142</v>
      </c>
      <c r="D537" s="279" t="s">
        <v>142</v>
      </c>
      <c r="E537" s="280" t="s">
        <v>20</v>
      </c>
      <c r="F537" s="281">
        <v>11.7</v>
      </c>
      <c r="G537" s="36"/>
      <c r="H537" s="41"/>
    </row>
    <row r="538" spans="1:8" s="2" customFormat="1" ht="16.8" customHeight="1">
      <c r="A538" s="36"/>
      <c r="B538" s="41"/>
      <c r="C538" s="282" t="s">
        <v>20</v>
      </c>
      <c r="D538" s="282" t="s">
        <v>1468</v>
      </c>
      <c r="E538" s="19" t="s">
        <v>20</v>
      </c>
      <c r="F538" s="283">
        <v>11.7</v>
      </c>
      <c r="G538" s="36"/>
      <c r="H538" s="41"/>
    </row>
    <row r="539" spans="1:8" s="2" customFormat="1" ht="16.8" customHeight="1">
      <c r="A539" s="36"/>
      <c r="B539" s="41"/>
      <c r="C539" s="282" t="s">
        <v>142</v>
      </c>
      <c r="D539" s="282" t="s">
        <v>306</v>
      </c>
      <c r="E539" s="19" t="s">
        <v>20</v>
      </c>
      <c r="F539" s="283">
        <v>11.7</v>
      </c>
      <c r="G539" s="36"/>
      <c r="H539" s="41"/>
    </row>
    <row r="540" spans="1:8" s="2" customFormat="1" ht="16.8" customHeight="1">
      <c r="A540" s="36"/>
      <c r="B540" s="41"/>
      <c r="C540" s="278" t="s">
        <v>144</v>
      </c>
      <c r="D540" s="279" t="s">
        <v>144</v>
      </c>
      <c r="E540" s="280" t="s">
        <v>20</v>
      </c>
      <c r="F540" s="281">
        <v>51.5</v>
      </c>
      <c r="G540" s="36"/>
      <c r="H540" s="41"/>
    </row>
    <row r="541" spans="1:8" s="2" customFormat="1" ht="16.8" customHeight="1">
      <c r="A541" s="36"/>
      <c r="B541" s="41"/>
      <c r="C541" s="282" t="s">
        <v>20</v>
      </c>
      <c r="D541" s="282" t="s">
        <v>324</v>
      </c>
      <c r="E541" s="19" t="s">
        <v>20</v>
      </c>
      <c r="F541" s="283">
        <v>0</v>
      </c>
      <c r="G541" s="36"/>
      <c r="H541" s="41"/>
    </row>
    <row r="542" spans="1:8" s="2" customFormat="1" ht="16.8" customHeight="1">
      <c r="A542" s="36"/>
      <c r="B542" s="41"/>
      <c r="C542" s="282" t="s">
        <v>20</v>
      </c>
      <c r="D542" s="282" t="s">
        <v>1470</v>
      </c>
      <c r="E542" s="19" t="s">
        <v>20</v>
      </c>
      <c r="F542" s="283">
        <v>12.1</v>
      </c>
      <c r="G542" s="36"/>
      <c r="H542" s="41"/>
    </row>
    <row r="543" spans="1:8" s="2" customFormat="1" ht="16.8" customHeight="1">
      <c r="A543" s="36"/>
      <c r="B543" s="41"/>
      <c r="C543" s="282" t="s">
        <v>20</v>
      </c>
      <c r="D543" s="282" t="s">
        <v>1302</v>
      </c>
      <c r="E543" s="19" t="s">
        <v>20</v>
      </c>
      <c r="F543" s="283">
        <v>10.5</v>
      </c>
      <c r="G543" s="36"/>
      <c r="H543" s="41"/>
    </row>
    <row r="544" spans="1:8" s="2" customFormat="1" ht="16.8" customHeight="1">
      <c r="A544" s="36"/>
      <c r="B544" s="41"/>
      <c r="C544" s="282" t="s">
        <v>20</v>
      </c>
      <c r="D544" s="282" t="s">
        <v>1471</v>
      </c>
      <c r="E544" s="19" t="s">
        <v>20</v>
      </c>
      <c r="F544" s="283">
        <v>28.9</v>
      </c>
      <c r="G544" s="36"/>
      <c r="H544" s="41"/>
    </row>
    <row r="545" spans="1:8" s="2" customFormat="1" ht="16.8" customHeight="1">
      <c r="A545" s="36"/>
      <c r="B545" s="41"/>
      <c r="C545" s="282" t="s">
        <v>144</v>
      </c>
      <c r="D545" s="282" t="s">
        <v>306</v>
      </c>
      <c r="E545" s="19" t="s">
        <v>20</v>
      </c>
      <c r="F545" s="283">
        <v>51.5</v>
      </c>
      <c r="G545" s="36"/>
      <c r="H545" s="41"/>
    </row>
    <row r="546" spans="1:8" s="2" customFormat="1" ht="16.8" customHeight="1">
      <c r="A546" s="36"/>
      <c r="B546" s="41"/>
      <c r="C546" s="278" t="s">
        <v>146</v>
      </c>
      <c r="D546" s="279" t="s">
        <v>146</v>
      </c>
      <c r="E546" s="280" t="s">
        <v>20</v>
      </c>
      <c r="F546" s="281">
        <v>53.5</v>
      </c>
      <c r="G546" s="36"/>
      <c r="H546" s="41"/>
    </row>
    <row r="547" spans="1:8" s="2" customFormat="1" ht="16.8" customHeight="1">
      <c r="A547" s="36"/>
      <c r="B547" s="41"/>
      <c r="C547" s="282" t="s">
        <v>20</v>
      </c>
      <c r="D547" s="282" t="s">
        <v>1750</v>
      </c>
      <c r="E547" s="19" t="s">
        <v>20</v>
      </c>
      <c r="F547" s="283">
        <v>0</v>
      </c>
      <c r="G547" s="36"/>
      <c r="H547" s="41"/>
    </row>
    <row r="548" spans="1:8" s="2" customFormat="1" ht="16.8" customHeight="1">
      <c r="A548" s="36"/>
      <c r="B548" s="41"/>
      <c r="C548" s="282" t="s">
        <v>20</v>
      </c>
      <c r="D548" s="282" t="s">
        <v>2098</v>
      </c>
      <c r="E548" s="19" t="s">
        <v>20</v>
      </c>
      <c r="F548" s="283">
        <v>26.4</v>
      </c>
      <c r="G548" s="36"/>
      <c r="H548" s="41"/>
    </row>
    <row r="549" spans="1:8" s="2" customFormat="1" ht="16.8" customHeight="1">
      <c r="A549" s="36"/>
      <c r="B549" s="41"/>
      <c r="C549" s="282" t="s">
        <v>20</v>
      </c>
      <c r="D549" s="282" t="s">
        <v>324</v>
      </c>
      <c r="E549" s="19" t="s">
        <v>20</v>
      </c>
      <c r="F549" s="283">
        <v>0</v>
      </c>
      <c r="G549" s="36"/>
      <c r="H549" s="41"/>
    </row>
    <row r="550" spans="1:8" s="2" customFormat="1" ht="16.8" customHeight="1">
      <c r="A550" s="36"/>
      <c r="B550" s="41"/>
      <c r="C550" s="282" t="s">
        <v>20</v>
      </c>
      <c r="D550" s="282" t="s">
        <v>2099</v>
      </c>
      <c r="E550" s="19" t="s">
        <v>20</v>
      </c>
      <c r="F550" s="283">
        <v>27.1</v>
      </c>
      <c r="G550" s="36"/>
      <c r="H550" s="41"/>
    </row>
    <row r="551" spans="1:8" s="2" customFormat="1" ht="16.8" customHeight="1">
      <c r="A551" s="36"/>
      <c r="B551" s="41"/>
      <c r="C551" s="282" t="s">
        <v>146</v>
      </c>
      <c r="D551" s="282" t="s">
        <v>306</v>
      </c>
      <c r="E551" s="19" t="s">
        <v>20</v>
      </c>
      <c r="F551" s="283">
        <v>53.5</v>
      </c>
      <c r="G551" s="36"/>
      <c r="H551" s="41"/>
    </row>
    <row r="552" spans="1:8" s="2" customFormat="1" ht="16.8" customHeight="1">
      <c r="A552" s="36"/>
      <c r="B552" s="41"/>
      <c r="C552" s="278" t="s">
        <v>148</v>
      </c>
      <c r="D552" s="279" t="s">
        <v>149</v>
      </c>
      <c r="E552" s="280" t="s">
        <v>20</v>
      </c>
      <c r="F552" s="281">
        <v>59.42</v>
      </c>
      <c r="G552" s="36"/>
      <c r="H552" s="41"/>
    </row>
    <row r="553" spans="1:8" s="2" customFormat="1" ht="16.8" customHeight="1">
      <c r="A553" s="36"/>
      <c r="B553" s="41"/>
      <c r="C553" s="282" t="s">
        <v>20</v>
      </c>
      <c r="D553" s="282" t="s">
        <v>2224</v>
      </c>
      <c r="E553" s="19" t="s">
        <v>20</v>
      </c>
      <c r="F553" s="283">
        <v>0</v>
      </c>
      <c r="G553" s="36"/>
      <c r="H553" s="41"/>
    </row>
    <row r="554" spans="1:8" s="2" customFormat="1" ht="16.8" customHeight="1">
      <c r="A554" s="36"/>
      <c r="B554" s="41"/>
      <c r="C554" s="282" t="s">
        <v>20</v>
      </c>
      <c r="D554" s="282" t="s">
        <v>2225</v>
      </c>
      <c r="E554" s="19" t="s">
        <v>20</v>
      </c>
      <c r="F554" s="283">
        <v>32.04</v>
      </c>
      <c r="G554" s="36"/>
      <c r="H554" s="41"/>
    </row>
    <row r="555" spans="1:8" s="2" customFormat="1" ht="16.8" customHeight="1">
      <c r="A555" s="36"/>
      <c r="B555" s="41"/>
      <c r="C555" s="282" t="s">
        <v>20</v>
      </c>
      <c r="D555" s="282" t="s">
        <v>2226</v>
      </c>
      <c r="E555" s="19" t="s">
        <v>20</v>
      </c>
      <c r="F555" s="283">
        <v>27.38</v>
      </c>
      <c r="G555" s="36"/>
      <c r="H555" s="41"/>
    </row>
    <row r="556" spans="1:8" s="2" customFormat="1" ht="16.8" customHeight="1">
      <c r="A556" s="36"/>
      <c r="B556" s="41"/>
      <c r="C556" s="282" t="s">
        <v>148</v>
      </c>
      <c r="D556" s="282" t="s">
        <v>306</v>
      </c>
      <c r="E556" s="19" t="s">
        <v>20</v>
      </c>
      <c r="F556" s="283">
        <v>59.42</v>
      </c>
      <c r="G556" s="36"/>
      <c r="H556" s="41"/>
    </row>
    <row r="557" spans="1:8" s="2" customFormat="1" ht="16.8" customHeight="1">
      <c r="A557" s="36"/>
      <c r="B557" s="41"/>
      <c r="C557" s="278" t="s">
        <v>151</v>
      </c>
      <c r="D557" s="279" t="s">
        <v>151</v>
      </c>
      <c r="E557" s="280" t="s">
        <v>20</v>
      </c>
      <c r="F557" s="281">
        <v>366.5</v>
      </c>
      <c r="G557" s="36"/>
      <c r="H557" s="41"/>
    </row>
    <row r="558" spans="1:8" s="2" customFormat="1" ht="16.8" customHeight="1">
      <c r="A558" s="36"/>
      <c r="B558" s="41"/>
      <c r="C558" s="282" t="s">
        <v>20</v>
      </c>
      <c r="D558" s="282" t="s">
        <v>324</v>
      </c>
      <c r="E558" s="19" t="s">
        <v>20</v>
      </c>
      <c r="F558" s="283">
        <v>0</v>
      </c>
      <c r="G558" s="36"/>
      <c r="H558" s="41"/>
    </row>
    <row r="559" spans="1:8" s="2" customFormat="1" ht="16.8" customHeight="1">
      <c r="A559" s="36"/>
      <c r="B559" s="41"/>
      <c r="C559" s="282" t="s">
        <v>20</v>
      </c>
      <c r="D559" s="282" t="s">
        <v>2109</v>
      </c>
      <c r="E559" s="19" t="s">
        <v>20</v>
      </c>
      <c r="F559" s="283">
        <v>214.7</v>
      </c>
      <c r="G559" s="36"/>
      <c r="H559" s="41"/>
    </row>
    <row r="560" spans="1:8" s="2" customFormat="1" ht="16.8" customHeight="1">
      <c r="A560" s="36"/>
      <c r="B560" s="41"/>
      <c r="C560" s="282" t="s">
        <v>20</v>
      </c>
      <c r="D560" s="282" t="s">
        <v>2110</v>
      </c>
      <c r="E560" s="19" t="s">
        <v>20</v>
      </c>
      <c r="F560" s="283">
        <v>151.80000000000001</v>
      </c>
      <c r="G560" s="36"/>
      <c r="H560" s="41"/>
    </row>
    <row r="561" spans="1:8" s="2" customFormat="1" ht="16.8" customHeight="1">
      <c r="A561" s="36"/>
      <c r="B561" s="41"/>
      <c r="C561" s="282" t="s">
        <v>151</v>
      </c>
      <c r="D561" s="282" t="s">
        <v>306</v>
      </c>
      <c r="E561" s="19" t="s">
        <v>20</v>
      </c>
      <c r="F561" s="283">
        <v>366.5</v>
      </c>
      <c r="G561" s="36"/>
      <c r="H561" s="41"/>
    </row>
    <row r="562" spans="1:8" s="2" customFormat="1" ht="16.8" customHeight="1">
      <c r="A562" s="36"/>
      <c r="B562" s="41"/>
      <c r="C562" s="278" t="s">
        <v>153</v>
      </c>
      <c r="D562" s="279" t="s">
        <v>154</v>
      </c>
      <c r="E562" s="280" t="s">
        <v>20</v>
      </c>
      <c r="F562" s="281">
        <v>359.91</v>
      </c>
      <c r="G562" s="36"/>
      <c r="H562" s="41"/>
    </row>
    <row r="563" spans="1:8" s="2" customFormat="1" ht="16.8" customHeight="1">
      <c r="A563" s="36"/>
      <c r="B563" s="41"/>
      <c r="C563" s="282" t="s">
        <v>20</v>
      </c>
      <c r="D563" s="282" t="s">
        <v>2173</v>
      </c>
      <c r="E563" s="19" t="s">
        <v>20</v>
      </c>
      <c r="F563" s="283">
        <v>0</v>
      </c>
      <c r="G563" s="36"/>
      <c r="H563" s="41"/>
    </row>
    <row r="564" spans="1:8" s="2" customFormat="1" ht="16.8" customHeight="1">
      <c r="A564" s="36"/>
      <c r="B564" s="41"/>
      <c r="C564" s="282" t="s">
        <v>20</v>
      </c>
      <c r="D564" s="282" t="s">
        <v>2174</v>
      </c>
      <c r="E564" s="19" t="s">
        <v>20</v>
      </c>
      <c r="F564" s="283">
        <v>184.4</v>
      </c>
      <c r="G564" s="36"/>
      <c r="H564" s="41"/>
    </row>
    <row r="565" spans="1:8" s="2" customFormat="1" ht="16.8" customHeight="1">
      <c r="A565" s="36"/>
      <c r="B565" s="41"/>
      <c r="C565" s="282" t="s">
        <v>20</v>
      </c>
      <c r="D565" s="282" t="s">
        <v>2175</v>
      </c>
      <c r="E565" s="19" t="s">
        <v>20</v>
      </c>
      <c r="F565" s="283">
        <v>175.51</v>
      </c>
      <c r="G565" s="36"/>
      <c r="H565" s="41"/>
    </row>
    <row r="566" spans="1:8" s="2" customFormat="1" ht="16.8" customHeight="1">
      <c r="A566" s="36"/>
      <c r="B566" s="41"/>
      <c r="C566" s="282" t="s">
        <v>153</v>
      </c>
      <c r="D566" s="282" t="s">
        <v>306</v>
      </c>
      <c r="E566" s="19" t="s">
        <v>20</v>
      </c>
      <c r="F566" s="283">
        <v>359.91</v>
      </c>
      <c r="G566" s="36"/>
      <c r="H566" s="41"/>
    </row>
    <row r="567" spans="1:8" s="2" customFormat="1" ht="16.8" customHeight="1">
      <c r="A567" s="36"/>
      <c r="B567" s="41"/>
      <c r="C567" s="278" t="s">
        <v>156</v>
      </c>
      <c r="D567" s="279" t="s">
        <v>156</v>
      </c>
      <c r="E567" s="280" t="s">
        <v>20</v>
      </c>
      <c r="F567" s="281">
        <v>140.30000000000001</v>
      </c>
      <c r="G567" s="36"/>
      <c r="H567" s="41"/>
    </row>
    <row r="568" spans="1:8" s="2" customFormat="1" ht="16.8" customHeight="1">
      <c r="A568" s="36"/>
      <c r="B568" s="41"/>
      <c r="C568" s="282" t="s">
        <v>20</v>
      </c>
      <c r="D568" s="282" t="s">
        <v>324</v>
      </c>
      <c r="E568" s="19" t="s">
        <v>20</v>
      </c>
      <c r="F568" s="283">
        <v>0</v>
      </c>
      <c r="G568" s="36"/>
      <c r="H568" s="41"/>
    </row>
    <row r="569" spans="1:8" s="2" customFormat="1" ht="16.8" customHeight="1">
      <c r="A569" s="36"/>
      <c r="B569" s="41"/>
      <c r="C569" s="282" t="s">
        <v>20</v>
      </c>
      <c r="D569" s="282" t="s">
        <v>2111</v>
      </c>
      <c r="E569" s="19" t="s">
        <v>20</v>
      </c>
      <c r="F569" s="283">
        <v>140.30000000000001</v>
      </c>
      <c r="G569" s="36"/>
      <c r="H569" s="41"/>
    </row>
    <row r="570" spans="1:8" s="2" customFormat="1" ht="16.8" customHeight="1">
      <c r="A570" s="36"/>
      <c r="B570" s="41"/>
      <c r="C570" s="282" t="s">
        <v>156</v>
      </c>
      <c r="D570" s="282" t="s">
        <v>306</v>
      </c>
      <c r="E570" s="19" t="s">
        <v>20</v>
      </c>
      <c r="F570" s="283">
        <v>140.30000000000001</v>
      </c>
      <c r="G570" s="36"/>
      <c r="H570" s="41"/>
    </row>
    <row r="571" spans="1:8" s="2" customFormat="1" ht="16.8" customHeight="1">
      <c r="A571" s="36"/>
      <c r="B571" s="41"/>
      <c r="C571" s="278" t="s">
        <v>158</v>
      </c>
      <c r="D571" s="279" t="s">
        <v>159</v>
      </c>
      <c r="E571" s="280" t="s">
        <v>20</v>
      </c>
      <c r="F571" s="281">
        <v>99.99</v>
      </c>
      <c r="G571" s="36"/>
      <c r="H571" s="41"/>
    </row>
    <row r="572" spans="1:8" s="2" customFormat="1" ht="16.8" customHeight="1">
      <c r="A572" s="36"/>
      <c r="B572" s="41"/>
      <c r="C572" s="282" t="s">
        <v>20</v>
      </c>
      <c r="D572" s="282" t="s">
        <v>2176</v>
      </c>
      <c r="E572" s="19" t="s">
        <v>20</v>
      </c>
      <c r="F572" s="283">
        <v>0</v>
      </c>
      <c r="G572" s="36"/>
      <c r="H572" s="41"/>
    </row>
    <row r="573" spans="1:8" s="2" customFormat="1" ht="16.8" customHeight="1">
      <c r="A573" s="36"/>
      <c r="B573" s="41"/>
      <c r="C573" s="282" t="s">
        <v>20</v>
      </c>
      <c r="D573" s="282" t="s">
        <v>2177</v>
      </c>
      <c r="E573" s="19" t="s">
        <v>20</v>
      </c>
      <c r="F573" s="283">
        <v>99.99</v>
      </c>
      <c r="G573" s="36"/>
      <c r="H573" s="41"/>
    </row>
    <row r="574" spans="1:8" s="2" customFormat="1" ht="16.8" customHeight="1">
      <c r="A574" s="36"/>
      <c r="B574" s="41"/>
      <c r="C574" s="282" t="s">
        <v>158</v>
      </c>
      <c r="D574" s="282" t="s">
        <v>306</v>
      </c>
      <c r="E574" s="19" t="s">
        <v>20</v>
      </c>
      <c r="F574" s="283">
        <v>99.99</v>
      </c>
      <c r="G574" s="36"/>
      <c r="H574" s="41"/>
    </row>
    <row r="575" spans="1:8" s="2" customFormat="1" ht="16.8" customHeight="1">
      <c r="A575" s="36"/>
      <c r="B575" s="41"/>
      <c r="C575" s="278" t="s">
        <v>161</v>
      </c>
      <c r="D575" s="279" t="s">
        <v>161</v>
      </c>
      <c r="E575" s="280" t="s">
        <v>20</v>
      </c>
      <c r="F575" s="281">
        <v>7.7</v>
      </c>
      <c r="G575" s="36"/>
      <c r="H575" s="41"/>
    </row>
    <row r="576" spans="1:8" s="2" customFormat="1" ht="16.8" customHeight="1">
      <c r="A576" s="36"/>
      <c r="B576" s="41"/>
      <c r="C576" s="282" t="s">
        <v>20</v>
      </c>
      <c r="D576" s="282" t="s">
        <v>162</v>
      </c>
      <c r="E576" s="19" t="s">
        <v>20</v>
      </c>
      <c r="F576" s="283">
        <v>7.7</v>
      </c>
      <c r="G576" s="36"/>
      <c r="H576" s="41"/>
    </row>
    <row r="577" spans="1:8" s="2" customFormat="1" ht="16.8" customHeight="1">
      <c r="A577" s="36"/>
      <c r="B577" s="41"/>
      <c r="C577" s="282" t="s">
        <v>161</v>
      </c>
      <c r="D577" s="282" t="s">
        <v>306</v>
      </c>
      <c r="E577" s="19" t="s">
        <v>20</v>
      </c>
      <c r="F577" s="283">
        <v>7.7</v>
      </c>
      <c r="G577" s="36"/>
      <c r="H577" s="41"/>
    </row>
    <row r="578" spans="1:8" s="2" customFormat="1" ht="16.8" customHeight="1">
      <c r="A578" s="36"/>
      <c r="B578" s="41"/>
      <c r="C578" s="278" t="s">
        <v>163</v>
      </c>
      <c r="D578" s="279" t="s">
        <v>163</v>
      </c>
      <c r="E578" s="280" t="s">
        <v>20</v>
      </c>
      <c r="F578" s="281">
        <v>444.8</v>
      </c>
      <c r="G578" s="36"/>
      <c r="H578" s="41"/>
    </row>
    <row r="579" spans="1:8" s="2" customFormat="1" ht="16.8" customHeight="1">
      <c r="A579" s="36"/>
      <c r="B579" s="41"/>
      <c r="C579" s="282" t="s">
        <v>20</v>
      </c>
      <c r="D579" s="282" t="s">
        <v>325</v>
      </c>
      <c r="E579" s="19" t="s">
        <v>20</v>
      </c>
      <c r="F579" s="283">
        <v>0</v>
      </c>
      <c r="G579" s="36"/>
      <c r="H579" s="41"/>
    </row>
    <row r="580" spans="1:8" s="2" customFormat="1" ht="16.8" customHeight="1">
      <c r="A580" s="36"/>
      <c r="B580" s="41"/>
      <c r="C580" s="282" t="s">
        <v>20</v>
      </c>
      <c r="D580" s="282" t="s">
        <v>2112</v>
      </c>
      <c r="E580" s="19" t="s">
        <v>20</v>
      </c>
      <c r="F580" s="283">
        <v>196.8</v>
      </c>
      <c r="G580" s="36"/>
      <c r="H580" s="41"/>
    </row>
    <row r="581" spans="1:8" s="2" customFormat="1" ht="16.8" customHeight="1">
      <c r="A581" s="36"/>
      <c r="B581" s="41"/>
      <c r="C581" s="282" t="s">
        <v>20</v>
      </c>
      <c r="D581" s="282" t="s">
        <v>2113</v>
      </c>
      <c r="E581" s="19" t="s">
        <v>20</v>
      </c>
      <c r="F581" s="283">
        <v>160.69999999999999</v>
      </c>
      <c r="G581" s="36"/>
      <c r="H581" s="41"/>
    </row>
    <row r="582" spans="1:8" s="2" customFormat="1" ht="16.8" customHeight="1">
      <c r="A582" s="36"/>
      <c r="B582" s="41"/>
      <c r="C582" s="282" t="s">
        <v>20</v>
      </c>
      <c r="D582" s="282" t="s">
        <v>2114</v>
      </c>
      <c r="E582" s="19" t="s">
        <v>20</v>
      </c>
      <c r="F582" s="283">
        <v>87.3</v>
      </c>
      <c r="G582" s="36"/>
      <c r="H582" s="41"/>
    </row>
    <row r="583" spans="1:8" s="2" customFormat="1" ht="16.8" customHeight="1">
      <c r="A583" s="36"/>
      <c r="B583" s="41"/>
      <c r="C583" s="282" t="s">
        <v>163</v>
      </c>
      <c r="D583" s="282" t="s">
        <v>306</v>
      </c>
      <c r="E583" s="19" t="s">
        <v>20</v>
      </c>
      <c r="F583" s="283">
        <v>444.8</v>
      </c>
      <c r="G583" s="36"/>
      <c r="H583" s="41"/>
    </row>
    <row r="584" spans="1:8" s="2" customFormat="1" ht="16.8" customHeight="1">
      <c r="A584" s="36"/>
      <c r="B584" s="41"/>
      <c r="C584" s="278" t="s">
        <v>165</v>
      </c>
      <c r="D584" s="279" t="s">
        <v>166</v>
      </c>
      <c r="E584" s="280" t="s">
        <v>20</v>
      </c>
      <c r="F584" s="281">
        <v>371.27</v>
      </c>
      <c r="G584" s="36"/>
      <c r="H584" s="41"/>
    </row>
    <row r="585" spans="1:8" s="2" customFormat="1" ht="16.8" customHeight="1">
      <c r="A585" s="36"/>
      <c r="B585" s="41"/>
      <c r="C585" s="282" t="s">
        <v>20</v>
      </c>
      <c r="D585" s="282" t="s">
        <v>2178</v>
      </c>
      <c r="E585" s="19" t="s">
        <v>20</v>
      </c>
      <c r="F585" s="283">
        <v>0</v>
      </c>
      <c r="G585" s="36"/>
      <c r="H585" s="41"/>
    </row>
    <row r="586" spans="1:8" s="2" customFormat="1" ht="16.8" customHeight="1">
      <c r="A586" s="36"/>
      <c r="B586" s="41"/>
      <c r="C586" s="282" t="s">
        <v>20</v>
      </c>
      <c r="D586" s="282" t="s">
        <v>2179</v>
      </c>
      <c r="E586" s="19" t="s">
        <v>20</v>
      </c>
      <c r="F586" s="283">
        <v>164.98</v>
      </c>
      <c r="G586" s="36"/>
      <c r="H586" s="41"/>
    </row>
    <row r="587" spans="1:8" s="2" customFormat="1" ht="16.8" customHeight="1">
      <c r="A587" s="36"/>
      <c r="B587" s="41"/>
      <c r="C587" s="282" t="s">
        <v>20</v>
      </c>
      <c r="D587" s="282" t="s">
        <v>2180</v>
      </c>
      <c r="E587" s="19" t="s">
        <v>20</v>
      </c>
      <c r="F587" s="283">
        <v>120.94</v>
      </c>
      <c r="G587" s="36"/>
      <c r="H587" s="41"/>
    </row>
    <row r="588" spans="1:8" s="2" customFormat="1" ht="16.8" customHeight="1">
      <c r="A588" s="36"/>
      <c r="B588" s="41"/>
      <c r="C588" s="282" t="s">
        <v>20</v>
      </c>
      <c r="D588" s="282" t="s">
        <v>2181</v>
      </c>
      <c r="E588" s="19" t="s">
        <v>20</v>
      </c>
      <c r="F588" s="283">
        <v>85.35</v>
      </c>
      <c r="G588" s="36"/>
      <c r="H588" s="41"/>
    </row>
    <row r="589" spans="1:8" s="2" customFormat="1" ht="16.8" customHeight="1">
      <c r="A589" s="36"/>
      <c r="B589" s="41"/>
      <c r="C589" s="282" t="s">
        <v>165</v>
      </c>
      <c r="D589" s="282" t="s">
        <v>306</v>
      </c>
      <c r="E589" s="19" t="s">
        <v>20</v>
      </c>
      <c r="F589" s="283">
        <v>371.27</v>
      </c>
      <c r="G589" s="36"/>
      <c r="H589" s="41"/>
    </row>
    <row r="590" spans="1:8" s="2" customFormat="1" ht="16.8" customHeight="1">
      <c r="A590" s="36"/>
      <c r="B590" s="41"/>
      <c r="C590" s="278" t="s">
        <v>168</v>
      </c>
      <c r="D590" s="279" t="s">
        <v>168</v>
      </c>
      <c r="E590" s="280" t="s">
        <v>20</v>
      </c>
      <c r="F590" s="281">
        <v>222.1</v>
      </c>
      <c r="G590" s="36"/>
      <c r="H590" s="41"/>
    </row>
    <row r="591" spans="1:8" s="2" customFormat="1" ht="16.8" customHeight="1">
      <c r="A591" s="36"/>
      <c r="B591" s="41"/>
      <c r="C591" s="282" t="s">
        <v>20</v>
      </c>
      <c r="D591" s="282" t="s">
        <v>324</v>
      </c>
      <c r="E591" s="19" t="s">
        <v>20</v>
      </c>
      <c r="F591" s="283">
        <v>0</v>
      </c>
      <c r="G591" s="36"/>
      <c r="H591" s="41"/>
    </row>
    <row r="592" spans="1:8" s="2" customFormat="1" ht="16.8" customHeight="1">
      <c r="A592" s="36"/>
      <c r="B592" s="41"/>
      <c r="C592" s="282" t="s">
        <v>20</v>
      </c>
      <c r="D592" s="282" t="s">
        <v>2148</v>
      </c>
      <c r="E592" s="19" t="s">
        <v>20</v>
      </c>
      <c r="F592" s="283">
        <v>91.7</v>
      </c>
      <c r="G592" s="36"/>
      <c r="H592" s="41"/>
    </row>
    <row r="593" spans="1:8" s="2" customFormat="1" ht="16.8" customHeight="1">
      <c r="A593" s="36"/>
      <c r="B593" s="41"/>
      <c r="C593" s="282" t="s">
        <v>20</v>
      </c>
      <c r="D593" s="282" t="s">
        <v>2149</v>
      </c>
      <c r="E593" s="19" t="s">
        <v>20</v>
      </c>
      <c r="F593" s="283">
        <v>35.9</v>
      </c>
      <c r="G593" s="36"/>
      <c r="H593" s="41"/>
    </row>
    <row r="594" spans="1:8" s="2" customFormat="1" ht="16.8" customHeight="1">
      <c r="A594" s="36"/>
      <c r="B594" s="41"/>
      <c r="C594" s="282" t="s">
        <v>20</v>
      </c>
      <c r="D594" s="282" t="s">
        <v>325</v>
      </c>
      <c r="E594" s="19" t="s">
        <v>20</v>
      </c>
      <c r="F594" s="283">
        <v>0</v>
      </c>
      <c r="G594" s="36"/>
      <c r="H594" s="41"/>
    </row>
    <row r="595" spans="1:8" s="2" customFormat="1" ht="16.8" customHeight="1">
      <c r="A595" s="36"/>
      <c r="B595" s="41"/>
      <c r="C595" s="282" t="s">
        <v>20</v>
      </c>
      <c r="D595" s="282" t="s">
        <v>2150</v>
      </c>
      <c r="E595" s="19" t="s">
        <v>20</v>
      </c>
      <c r="F595" s="283">
        <v>85.3</v>
      </c>
      <c r="G595" s="36"/>
      <c r="H595" s="41"/>
    </row>
    <row r="596" spans="1:8" s="2" customFormat="1" ht="16.8" customHeight="1">
      <c r="A596" s="36"/>
      <c r="B596" s="41"/>
      <c r="C596" s="282" t="s">
        <v>20</v>
      </c>
      <c r="D596" s="282" t="s">
        <v>2151</v>
      </c>
      <c r="E596" s="19" t="s">
        <v>20</v>
      </c>
      <c r="F596" s="283">
        <v>9.1999999999999993</v>
      </c>
      <c r="G596" s="36"/>
      <c r="H596" s="41"/>
    </row>
    <row r="597" spans="1:8" s="2" customFormat="1" ht="16.8" customHeight="1">
      <c r="A597" s="36"/>
      <c r="B597" s="41"/>
      <c r="C597" s="282" t="s">
        <v>168</v>
      </c>
      <c r="D597" s="282" t="s">
        <v>306</v>
      </c>
      <c r="E597" s="19" t="s">
        <v>20</v>
      </c>
      <c r="F597" s="283">
        <v>222.1</v>
      </c>
      <c r="G597" s="36"/>
      <c r="H597" s="41"/>
    </row>
    <row r="598" spans="1:8" s="2" customFormat="1" ht="16.8" customHeight="1">
      <c r="A598" s="36"/>
      <c r="B598" s="41"/>
      <c r="C598" s="278" t="s">
        <v>170</v>
      </c>
      <c r="D598" s="279" t="s">
        <v>171</v>
      </c>
      <c r="E598" s="280" t="s">
        <v>20</v>
      </c>
      <c r="F598" s="281">
        <v>180.54</v>
      </c>
      <c r="G598" s="36"/>
      <c r="H598" s="41"/>
    </row>
    <row r="599" spans="1:8" s="2" customFormat="1" ht="16.8" customHeight="1">
      <c r="A599" s="36"/>
      <c r="B599" s="41"/>
      <c r="C599" s="282" t="s">
        <v>20</v>
      </c>
      <c r="D599" s="282" t="s">
        <v>2182</v>
      </c>
      <c r="E599" s="19" t="s">
        <v>20</v>
      </c>
      <c r="F599" s="283">
        <v>0</v>
      </c>
      <c r="G599" s="36"/>
      <c r="H599" s="41"/>
    </row>
    <row r="600" spans="1:8" s="2" customFormat="1" ht="16.8" customHeight="1">
      <c r="A600" s="36"/>
      <c r="B600" s="41"/>
      <c r="C600" s="282" t="s">
        <v>20</v>
      </c>
      <c r="D600" s="282" t="s">
        <v>2183</v>
      </c>
      <c r="E600" s="19" t="s">
        <v>20</v>
      </c>
      <c r="F600" s="283">
        <v>92.3</v>
      </c>
      <c r="G600" s="36"/>
      <c r="H600" s="41"/>
    </row>
    <row r="601" spans="1:8" s="2" customFormat="1" ht="16.8" customHeight="1">
      <c r="A601" s="36"/>
      <c r="B601" s="41"/>
      <c r="C601" s="282" t="s">
        <v>20</v>
      </c>
      <c r="D601" s="282" t="s">
        <v>2184</v>
      </c>
      <c r="E601" s="19" t="s">
        <v>20</v>
      </c>
      <c r="F601" s="283">
        <v>13.24</v>
      </c>
      <c r="G601" s="36"/>
      <c r="H601" s="41"/>
    </row>
    <row r="602" spans="1:8" s="2" customFormat="1" ht="16.8" customHeight="1">
      <c r="A602" s="36"/>
      <c r="B602" s="41"/>
      <c r="C602" s="282" t="s">
        <v>20</v>
      </c>
      <c r="D602" s="282" t="s">
        <v>2185</v>
      </c>
      <c r="E602" s="19" t="s">
        <v>20</v>
      </c>
      <c r="F602" s="283">
        <v>75</v>
      </c>
      <c r="G602" s="36"/>
      <c r="H602" s="41"/>
    </row>
    <row r="603" spans="1:8" s="2" customFormat="1" ht="16.8" customHeight="1">
      <c r="A603" s="36"/>
      <c r="B603" s="41"/>
      <c r="C603" s="282" t="s">
        <v>170</v>
      </c>
      <c r="D603" s="282" t="s">
        <v>306</v>
      </c>
      <c r="E603" s="19" t="s">
        <v>20</v>
      </c>
      <c r="F603" s="283">
        <v>180.54</v>
      </c>
      <c r="G603" s="36"/>
      <c r="H603" s="41"/>
    </row>
    <row r="604" spans="1:8" s="2" customFormat="1" ht="16.8" customHeight="1">
      <c r="A604" s="36"/>
      <c r="B604" s="41"/>
      <c r="C604" s="278" t="s">
        <v>173</v>
      </c>
      <c r="D604" s="279" t="s">
        <v>174</v>
      </c>
      <c r="E604" s="280" t="s">
        <v>20</v>
      </c>
      <c r="F604" s="281">
        <v>123</v>
      </c>
      <c r="G604" s="36"/>
      <c r="H604" s="41"/>
    </row>
    <row r="605" spans="1:8" s="2" customFormat="1" ht="16.8" customHeight="1">
      <c r="A605" s="36"/>
      <c r="B605" s="41"/>
      <c r="C605" s="278" t="s">
        <v>176</v>
      </c>
      <c r="D605" s="279" t="s">
        <v>177</v>
      </c>
      <c r="E605" s="280" t="s">
        <v>20</v>
      </c>
      <c r="F605" s="281">
        <v>93.42</v>
      </c>
      <c r="G605" s="36"/>
      <c r="H605" s="41"/>
    </row>
    <row r="606" spans="1:8" s="2" customFormat="1" ht="16.8" customHeight="1">
      <c r="A606" s="36"/>
      <c r="B606" s="41"/>
      <c r="C606" s="282" t="s">
        <v>20</v>
      </c>
      <c r="D606" s="282" t="s">
        <v>2169</v>
      </c>
      <c r="E606" s="19" t="s">
        <v>20</v>
      </c>
      <c r="F606" s="283">
        <v>0</v>
      </c>
      <c r="G606" s="36"/>
      <c r="H606" s="41"/>
    </row>
    <row r="607" spans="1:8" s="2" customFormat="1" ht="16.8" customHeight="1">
      <c r="A607" s="36"/>
      <c r="B607" s="41"/>
      <c r="C607" s="282" t="s">
        <v>20</v>
      </c>
      <c r="D607" s="282" t="s">
        <v>2222</v>
      </c>
      <c r="E607" s="19" t="s">
        <v>20</v>
      </c>
      <c r="F607" s="283">
        <v>0</v>
      </c>
      <c r="G607" s="36"/>
      <c r="H607" s="41"/>
    </row>
    <row r="608" spans="1:8" s="2" customFormat="1" ht="16.8" customHeight="1">
      <c r="A608" s="36"/>
      <c r="B608" s="41"/>
      <c r="C608" s="282" t="s">
        <v>20</v>
      </c>
      <c r="D608" s="282" t="s">
        <v>2223</v>
      </c>
      <c r="E608" s="19" t="s">
        <v>20</v>
      </c>
      <c r="F608" s="283">
        <v>93.42</v>
      </c>
      <c r="G608" s="36"/>
      <c r="H608" s="41"/>
    </row>
    <row r="609" spans="1:8" s="2" customFormat="1" ht="16.8" customHeight="1">
      <c r="A609" s="36"/>
      <c r="B609" s="41"/>
      <c r="C609" s="282" t="s">
        <v>176</v>
      </c>
      <c r="D609" s="282" t="s">
        <v>306</v>
      </c>
      <c r="E609" s="19" t="s">
        <v>20</v>
      </c>
      <c r="F609" s="283">
        <v>93.42</v>
      </c>
      <c r="G609" s="36"/>
      <c r="H609" s="41"/>
    </row>
    <row r="610" spans="1:8" s="2" customFormat="1" ht="16.8" customHeight="1">
      <c r="A610" s="36"/>
      <c r="B610" s="41"/>
      <c r="C610" s="278" t="s">
        <v>179</v>
      </c>
      <c r="D610" s="279" t="s">
        <v>179</v>
      </c>
      <c r="E610" s="280" t="s">
        <v>20</v>
      </c>
      <c r="F610" s="281">
        <v>874.9</v>
      </c>
      <c r="G610" s="36"/>
      <c r="H610" s="41"/>
    </row>
    <row r="611" spans="1:8" s="2" customFormat="1" ht="16.8" customHeight="1">
      <c r="A611" s="36"/>
      <c r="B611" s="41"/>
      <c r="C611" s="282" t="s">
        <v>20</v>
      </c>
      <c r="D611" s="282" t="s">
        <v>1545</v>
      </c>
      <c r="E611" s="19" t="s">
        <v>20</v>
      </c>
      <c r="F611" s="283">
        <v>0</v>
      </c>
      <c r="G611" s="36"/>
      <c r="H611" s="41"/>
    </row>
    <row r="612" spans="1:8" s="2" customFormat="1" ht="16.8" customHeight="1">
      <c r="A612" s="36"/>
      <c r="B612" s="41"/>
      <c r="C612" s="282" t="s">
        <v>20</v>
      </c>
      <c r="D612" s="282" t="s">
        <v>1457</v>
      </c>
      <c r="E612" s="19" t="s">
        <v>20</v>
      </c>
      <c r="F612" s="283">
        <v>0</v>
      </c>
      <c r="G612" s="36"/>
      <c r="H612" s="41"/>
    </row>
    <row r="613" spans="1:8" s="2" customFormat="1" ht="16.8" customHeight="1">
      <c r="A613" s="36"/>
      <c r="B613" s="41"/>
      <c r="C613" s="282" t="s">
        <v>20</v>
      </c>
      <c r="D613" s="282" t="s">
        <v>1546</v>
      </c>
      <c r="E613" s="19" t="s">
        <v>20</v>
      </c>
      <c r="F613" s="283">
        <v>87.7</v>
      </c>
      <c r="G613" s="36"/>
      <c r="H613" s="41"/>
    </row>
    <row r="614" spans="1:8" s="2" customFormat="1" ht="16.8" customHeight="1">
      <c r="A614" s="36"/>
      <c r="B614" s="41"/>
      <c r="C614" s="282" t="s">
        <v>20</v>
      </c>
      <c r="D614" s="282" t="s">
        <v>1547</v>
      </c>
      <c r="E614" s="19" t="s">
        <v>20</v>
      </c>
      <c r="F614" s="283">
        <v>239.7</v>
      </c>
      <c r="G614" s="36"/>
      <c r="H614" s="41"/>
    </row>
    <row r="615" spans="1:8" s="2" customFormat="1" ht="16.8" customHeight="1">
      <c r="A615" s="36"/>
      <c r="B615" s="41"/>
      <c r="C615" s="282" t="s">
        <v>20</v>
      </c>
      <c r="D615" s="282" t="s">
        <v>1548</v>
      </c>
      <c r="E615" s="19" t="s">
        <v>20</v>
      </c>
      <c r="F615" s="283">
        <v>62.3</v>
      </c>
      <c r="G615" s="36"/>
      <c r="H615" s="41"/>
    </row>
    <row r="616" spans="1:8" s="2" customFormat="1" ht="16.8" customHeight="1">
      <c r="A616" s="36"/>
      <c r="B616" s="41"/>
      <c r="C616" s="282" t="s">
        <v>20</v>
      </c>
      <c r="D616" s="282" t="s">
        <v>1460</v>
      </c>
      <c r="E616" s="19" t="s">
        <v>20</v>
      </c>
      <c r="F616" s="283">
        <v>0</v>
      </c>
      <c r="G616" s="36"/>
      <c r="H616" s="41"/>
    </row>
    <row r="617" spans="1:8" s="2" customFormat="1" ht="16.8" customHeight="1">
      <c r="A617" s="36"/>
      <c r="B617" s="41"/>
      <c r="C617" s="282" t="s">
        <v>20</v>
      </c>
      <c r="D617" s="282" t="s">
        <v>1549</v>
      </c>
      <c r="E617" s="19" t="s">
        <v>20</v>
      </c>
      <c r="F617" s="283">
        <v>100.3</v>
      </c>
      <c r="G617" s="36"/>
      <c r="H617" s="41"/>
    </row>
    <row r="618" spans="1:8" s="2" customFormat="1" ht="16.8" customHeight="1">
      <c r="A618" s="36"/>
      <c r="B618" s="41"/>
      <c r="C618" s="282" t="s">
        <v>20</v>
      </c>
      <c r="D618" s="282" t="s">
        <v>1550</v>
      </c>
      <c r="E618" s="19" t="s">
        <v>20</v>
      </c>
      <c r="F618" s="283">
        <v>247</v>
      </c>
      <c r="G618" s="36"/>
      <c r="H618" s="41"/>
    </row>
    <row r="619" spans="1:8" s="2" customFormat="1" ht="16.8" customHeight="1">
      <c r="A619" s="36"/>
      <c r="B619" s="41"/>
      <c r="C619" s="282" t="s">
        <v>20</v>
      </c>
      <c r="D619" s="282" t="s">
        <v>1551</v>
      </c>
      <c r="E619" s="19" t="s">
        <v>20</v>
      </c>
      <c r="F619" s="283">
        <v>137.9</v>
      </c>
      <c r="G619" s="36"/>
      <c r="H619" s="41"/>
    </row>
    <row r="620" spans="1:8" s="2" customFormat="1" ht="16.8" customHeight="1">
      <c r="A620" s="36"/>
      <c r="B620" s="41"/>
      <c r="C620" s="282" t="s">
        <v>179</v>
      </c>
      <c r="D620" s="282" t="s">
        <v>306</v>
      </c>
      <c r="E620" s="19" t="s">
        <v>20</v>
      </c>
      <c r="F620" s="283">
        <v>874.9</v>
      </c>
      <c r="G620" s="36"/>
      <c r="H620" s="41"/>
    </row>
    <row r="621" spans="1:8" s="2" customFormat="1" ht="16.8" customHeight="1">
      <c r="A621" s="36"/>
      <c r="B621" s="41"/>
      <c r="C621" s="278" t="s">
        <v>181</v>
      </c>
      <c r="D621" s="279" t="s">
        <v>181</v>
      </c>
      <c r="E621" s="280" t="s">
        <v>20</v>
      </c>
      <c r="F621" s="281">
        <v>259.8</v>
      </c>
      <c r="G621" s="36"/>
      <c r="H621" s="41"/>
    </row>
    <row r="622" spans="1:8" s="2" customFormat="1" ht="16.8" customHeight="1">
      <c r="A622" s="36"/>
      <c r="B622" s="41"/>
      <c r="C622" s="282" t="s">
        <v>20</v>
      </c>
      <c r="D622" s="282" t="s">
        <v>1572</v>
      </c>
      <c r="E622" s="19" t="s">
        <v>20</v>
      </c>
      <c r="F622" s="283">
        <v>0</v>
      </c>
      <c r="G622" s="36"/>
      <c r="H622" s="41"/>
    </row>
    <row r="623" spans="1:8" s="2" customFormat="1" ht="16.8" customHeight="1">
      <c r="A623" s="36"/>
      <c r="B623" s="41"/>
      <c r="C623" s="282" t="s">
        <v>20</v>
      </c>
      <c r="D623" s="282" t="s">
        <v>1457</v>
      </c>
      <c r="E623" s="19" t="s">
        <v>20</v>
      </c>
      <c r="F623" s="283">
        <v>0</v>
      </c>
      <c r="G623" s="36"/>
      <c r="H623" s="41"/>
    </row>
    <row r="624" spans="1:8" s="2" customFormat="1" ht="16.8" customHeight="1">
      <c r="A624" s="36"/>
      <c r="B624" s="41"/>
      <c r="C624" s="282" t="s">
        <v>20</v>
      </c>
      <c r="D624" s="282" t="s">
        <v>1573</v>
      </c>
      <c r="E624" s="19" t="s">
        <v>20</v>
      </c>
      <c r="F624" s="283">
        <v>76.3</v>
      </c>
      <c r="G624" s="36"/>
      <c r="H624" s="41"/>
    </row>
    <row r="625" spans="1:8" s="2" customFormat="1" ht="16.8" customHeight="1">
      <c r="A625" s="36"/>
      <c r="B625" s="41"/>
      <c r="C625" s="282" t="s">
        <v>20</v>
      </c>
      <c r="D625" s="282" t="s">
        <v>1574</v>
      </c>
      <c r="E625" s="19" t="s">
        <v>20</v>
      </c>
      <c r="F625" s="283">
        <v>62.3</v>
      </c>
      <c r="G625" s="36"/>
      <c r="H625" s="41"/>
    </row>
    <row r="626" spans="1:8" s="2" customFormat="1" ht="16.8" customHeight="1">
      <c r="A626" s="36"/>
      <c r="B626" s="41"/>
      <c r="C626" s="282" t="s">
        <v>20</v>
      </c>
      <c r="D626" s="282" t="s">
        <v>1460</v>
      </c>
      <c r="E626" s="19" t="s">
        <v>20</v>
      </c>
      <c r="F626" s="283">
        <v>0</v>
      </c>
      <c r="G626" s="36"/>
      <c r="H626" s="41"/>
    </row>
    <row r="627" spans="1:8" s="2" customFormat="1" ht="16.8" customHeight="1">
      <c r="A627" s="36"/>
      <c r="B627" s="41"/>
      <c r="C627" s="282" t="s">
        <v>20</v>
      </c>
      <c r="D627" s="282" t="s">
        <v>1575</v>
      </c>
      <c r="E627" s="19" t="s">
        <v>20</v>
      </c>
      <c r="F627" s="283">
        <v>60.5</v>
      </c>
      <c r="G627" s="36"/>
      <c r="H627" s="41"/>
    </row>
    <row r="628" spans="1:8" s="2" customFormat="1" ht="16.8" customHeight="1">
      <c r="A628" s="36"/>
      <c r="B628" s="41"/>
      <c r="C628" s="282" t="s">
        <v>20</v>
      </c>
      <c r="D628" s="282" t="s">
        <v>1576</v>
      </c>
      <c r="E628" s="19" t="s">
        <v>20</v>
      </c>
      <c r="F628" s="283">
        <v>60.7</v>
      </c>
      <c r="G628" s="36"/>
      <c r="H628" s="41"/>
    </row>
    <row r="629" spans="1:8" s="2" customFormat="1" ht="16.8" customHeight="1">
      <c r="A629" s="36"/>
      <c r="B629" s="41"/>
      <c r="C629" s="282" t="s">
        <v>181</v>
      </c>
      <c r="D629" s="282" t="s">
        <v>306</v>
      </c>
      <c r="E629" s="19" t="s">
        <v>20</v>
      </c>
      <c r="F629" s="283">
        <v>259.8</v>
      </c>
      <c r="G629" s="36"/>
      <c r="H629" s="41"/>
    </row>
    <row r="630" spans="1:8" s="2" customFormat="1" ht="16.8" customHeight="1">
      <c r="A630" s="36"/>
      <c r="B630" s="41"/>
      <c r="C630" s="278" t="s">
        <v>183</v>
      </c>
      <c r="D630" s="279" t="s">
        <v>183</v>
      </c>
      <c r="E630" s="280" t="s">
        <v>20</v>
      </c>
      <c r="F630" s="281">
        <v>150.30000000000001</v>
      </c>
      <c r="G630" s="36"/>
      <c r="H630" s="41"/>
    </row>
    <row r="631" spans="1:8" s="2" customFormat="1" ht="16.8" customHeight="1">
      <c r="A631" s="36"/>
      <c r="B631" s="41"/>
      <c r="C631" s="282" t="s">
        <v>20</v>
      </c>
      <c r="D631" s="282" t="s">
        <v>1552</v>
      </c>
      <c r="E631" s="19" t="s">
        <v>20</v>
      </c>
      <c r="F631" s="283">
        <v>0</v>
      </c>
      <c r="G631" s="36"/>
      <c r="H631" s="41"/>
    </row>
    <row r="632" spans="1:8" s="2" customFormat="1" ht="16.8" customHeight="1">
      <c r="A632" s="36"/>
      <c r="B632" s="41"/>
      <c r="C632" s="282" t="s">
        <v>20</v>
      </c>
      <c r="D632" s="282" t="s">
        <v>1457</v>
      </c>
      <c r="E632" s="19" t="s">
        <v>20</v>
      </c>
      <c r="F632" s="283">
        <v>0</v>
      </c>
      <c r="G632" s="36"/>
      <c r="H632" s="41"/>
    </row>
    <row r="633" spans="1:8" s="2" customFormat="1" ht="16.8" customHeight="1">
      <c r="A633" s="36"/>
      <c r="B633" s="41"/>
      <c r="C633" s="282" t="s">
        <v>20</v>
      </c>
      <c r="D633" s="282" t="s">
        <v>1553</v>
      </c>
      <c r="E633" s="19" t="s">
        <v>20</v>
      </c>
      <c r="F633" s="283">
        <v>35.5</v>
      </c>
      <c r="G633" s="36"/>
      <c r="H633" s="41"/>
    </row>
    <row r="634" spans="1:8" s="2" customFormat="1" ht="16.8" customHeight="1">
      <c r="A634" s="36"/>
      <c r="B634" s="41"/>
      <c r="C634" s="282" t="s">
        <v>20</v>
      </c>
      <c r="D634" s="282" t="s">
        <v>1554</v>
      </c>
      <c r="E634" s="19" t="s">
        <v>20</v>
      </c>
      <c r="F634" s="283">
        <v>46.9</v>
      </c>
      <c r="G634" s="36"/>
      <c r="H634" s="41"/>
    </row>
    <row r="635" spans="1:8" s="2" customFormat="1" ht="16.8" customHeight="1">
      <c r="A635" s="36"/>
      <c r="B635" s="41"/>
      <c r="C635" s="282" t="s">
        <v>20</v>
      </c>
      <c r="D635" s="282" t="s">
        <v>1460</v>
      </c>
      <c r="E635" s="19" t="s">
        <v>20</v>
      </c>
      <c r="F635" s="283">
        <v>0</v>
      </c>
      <c r="G635" s="36"/>
      <c r="H635" s="41"/>
    </row>
    <row r="636" spans="1:8" s="2" customFormat="1" ht="16.8" customHeight="1">
      <c r="A636" s="36"/>
      <c r="B636" s="41"/>
      <c r="C636" s="282" t="s">
        <v>20</v>
      </c>
      <c r="D636" s="282" t="s">
        <v>1555</v>
      </c>
      <c r="E636" s="19" t="s">
        <v>20</v>
      </c>
      <c r="F636" s="283">
        <v>47</v>
      </c>
      <c r="G636" s="36"/>
      <c r="H636" s="41"/>
    </row>
    <row r="637" spans="1:8" s="2" customFormat="1" ht="16.8" customHeight="1">
      <c r="A637" s="36"/>
      <c r="B637" s="41"/>
      <c r="C637" s="282" t="s">
        <v>20</v>
      </c>
      <c r="D637" s="282" t="s">
        <v>1556</v>
      </c>
      <c r="E637" s="19" t="s">
        <v>20</v>
      </c>
      <c r="F637" s="283">
        <v>20.9</v>
      </c>
      <c r="G637" s="36"/>
      <c r="H637" s="41"/>
    </row>
    <row r="638" spans="1:8" s="2" customFormat="1" ht="16.8" customHeight="1">
      <c r="A638" s="36"/>
      <c r="B638" s="41"/>
      <c r="C638" s="282" t="s">
        <v>183</v>
      </c>
      <c r="D638" s="282" t="s">
        <v>306</v>
      </c>
      <c r="E638" s="19" t="s">
        <v>20</v>
      </c>
      <c r="F638" s="283">
        <v>150.30000000000001</v>
      </c>
      <c r="G638" s="36"/>
      <c r="H638" s="41"/>
    </row>
    <row r="639" spans="1:8" s="2" customFormat="1" ht="16.8" customHeight="1">
      <c r="A639" s="36"/>
      <c r="B639" s="41"/>
      <c r="C639" s="278" t="s">
        <v>185</v>
      </c>
      <c r="D639" s="279" t="s">
        <v>185</v>
      </c>
      <c r="E639" s="280" t="s">
        <v>20</v>
      </c>
      <c r="F639" s="281">
        <v>46</v>
      </c>
      <c r="G639" s="36"/>
      <c r="H639" s="41"/>
    </row>
    <row r="640" spans="1:8" s="2" customFormat="1" ht="16.8" customHeight="1">
      <c r="A640" s="36"/>
      <c r="B640" s="41"/>
      <c r="C640" s="282" t="s">
        <v>20</v>
      </c>
      <c r="D640" s="282" t="s">
        <v>1456</v>
      </c>
      <c r="E640" s="19" t="s">
        <v>20</v>
      </c>
      <c r="F640" s="283">
        <v>0</v>
      </c>
      <c r="G640" s="36"/>
      <c r="H640" s="41"/>
    </row>
    <row r="641" spans="1:8" s="2" customFormat="1" ht="16.8" customHeight="1">
      <c r="A641" s="36"/>
      <c r="B641" s="41"/>
      <c r="C641" s="282" t="s">
        <v>20</v>
      </c>
      <c r="D641" s="282" t="s">
        <v>1457</v>
      </c>
      <c r="E641" s="19" t="s">
        <v>20</v>
      </c>
      <c r="F641" s="283">
        <v>0</v>
      </c>
      <c r="G641" s="36"/>
      <c r="H641" s="41"/>
    </row>
    <row r="642" spans="1:8" s="2" customFormat="1" ht="16.8" customHeight="1">
      <c r="A642" s="36"/>
      <c r="B642" s="41"/>
      <c r="C642" s="282" t="s">
        <v>20</v>
      </c>
      <c r="D642" s="282" t="s">
        <v>1458</v>
      </c>
      <c r="E642" s="19" t="s">
        <v>20</v>
      </c>
      <c r="F642" s="283">
        <v>23.6</v>
      </c>
      <c r="G642" s="36"/>
      <c r="H642" s="41"/>
    </row>
    <row r="643" spans="1:8" s="2" customFormat="1" ht="16.8" customHeight="1">
      <c r="A643" s="36"/>
      <c r="B643" s="41"/>
      <c r="C643" s="282" t="s">
        <v>20</v>
      </c>
      <c r="D643" s="282" t="s">
        <v>1459</v>
      </c>
      <c r="E643" s="19" t="s">
        <v>20</v>
      </c>
      <c r="F643" s="283">
        <v>6.3</v>
      </c>
      <c r="G643" s="36"/>
      <c r="H643" s="41"/>
    </row>
    <row r="644" spans="1:8" s="2" customFormat="1" ht="16.8" customHeight="1">
      <c r="A644" s="36"/>
      <c r="B644" s="41"/>
      <c r="C644" s="282" t="s">
        <v>20</v>
      </c>
      <c r="D644" s="282" t="s">
        <v>1460</v>
      </c>
      <c r="E644" s="19" t="s">
        <v>20</v>
      </c>
      <c r="F644" s="283">
        <v>0</v>
      </c>
      <c r="G644" s="36"/>
      <c r="H644" s="41"/>
    </row>
    <row r="645" spans="1:8" s="2" customFormat="1" ht="16.8" customHeight="1">
      <c r="A645" s="36"/>
      <c r="B645" s="41"/>
      <c r="C645" s="282" t="s">
        <v>20</v>
      </c>
      <c r="D645" s="282" t="s">
        <v>1461</v>
      </c>
      <c r="E645" s="19" t="s">
        <v>20</v>
      </c>
      <c r="F645" s="283">
        <v>16.100000000000001</v>
      </c>
      <c r="G645" s="36"/>
      <c r="H645" s="41"/>
    </row>
    <row r="646" spans="1:8" s="2" customFormat="1" ht="16.8" customHeight="1">
      <c r="A646" s="36"/>
      <c r="B646" s="41"/>
      <c r="C646" s="282" t="s">
        <v>185</v>
      </c>
      <c r="D646" s="282" t="s">
        <v>306</v>
      </c>
      <c r="E646" s="19" t="s">
        <v>20</v>
      </c>
      <c r="F646" s="283">
        <v>46</v>
      </c>
      <c r="G646" s="36"/>
      <c r="H646" s="41"/>
    </row>
    <row r="647" spans="1:8" s="2" customFormat="1" ht="16.8" customHeight="1">
      <c r="A647" s="36"/>
      <c r="B647" s="41"/>
      <c r="C647" s="278" t="s">
        <v>187</v>
      </c>
      <c r="D647" s="279" t="s">
        <v>187</v>
      </c>
      <c r="E647" s="280" t="s">
        <v>20</v>
      </c>
      <c r="F647" s="281">
        <v>140.30000000000001</v>
      </c>
      <c r="G647" s="36"/>
      <c r="H647" s="41"/>
    </row>
    <row r="648" spans="1:8" s="2" customFormat="1" ht="16.8" customHeight="1">
      <c r="A648" s="36"/>
      <c r="B648" s="41"/>
      <c r="C648" s="282" t="s">
        <v>20</v>
      </c>
      <c r="D648" s="282" t="s">
        <v>1466</v>
      </c>
      <c r="E648" s="19" t="s">
        <v>20</v>
      </c>
      <c r="F648" s="283">
        <v>0</v>
      </c>
      <c r="G648" s="36"/>
      <c r="H648" s="41"/>
    </row>
    <row r="649" spans="1:8" s="2" customFormat="1" ht="16.8" customHeight="1">
      <c r="A649" s="36"/>
      <c r="B649" s="41"/>
      <c r="C649" s="282" t="s">
        <v>20</v>
      </c>
      <c r="D649" s="282" t="s">
        <v>1457</v>
      </c>
      <c r="E649" s="19" t="s">
        <v>20</v>
      </c>
      <c r="F649" s="283">
        <v>0</v>
      </c>
      <c r="G649" s="36"/>
      <c r="H649" s="41"/>
    </row>
    <row r="650" spans="1:8" s="2" customFormat="1" ht="16.8" customHeight="1">
      <c r="A650" s="36"/>
      <c r="B650" s="41"/>
      <c r="C650" s="282" t="s">
        <v>20</v>
      </c>
      <c r="D650" s="282" t="s">
        <v>1467</v>
      </c>
      <c r="E650" s="19" t="s">
        <v>20</v>
      </c>
      <c r="F650" s="283">
        <v>15.8</v>
      </c>
      <c r="G650" s="36"/>
      <c r="H650" s="41"/>
    </row>
    <row r="651" spans="1:8" s="2" customFormat="1" ht="16.8" customHeight="1">
      <c r="A651" s="36"/>
      <c r="B651" s="41"/>
      <c r="C651" s="282" t="s">
        <v>20</v>
      </c>
      <c r="D651" s="282" t="s">
        <v>1468</v>
      </c>
      <c r="E651" s="19" t="s">
        <v>20</v>
      </c>
      <c r="F651" s="283">
        <v>11.7</v>
      </c>
      <c r="G651" s="36"/>
      <c r="H651" s="41"/>
    </row>
    <row r="652" spans="1:8" s="2" customFormat="1" ht="16.8" customHeight="1">
      <c r="A652" s="36"/>
      <c r="B652" s="41"/>
      <c r="C652" s="282" t="s">
        <v>20</v>
      </c>
      <c r="D652" s="282" t="s">
        <v>1469</v>
      </c>
      <c r="E652" s="19" t="s">
        <v>20</v>
      </c>
      <c r="F652" s="283">
        <v>61.3</v>
      </c>
      <c r="G652" s="36"/>
      <c r="H652" s="41"/>
    </row>
    <row r="653" spans="1:8" s="2" customFormat="1" ht="16.8" customHeight="1">
      <c r="A653" s="36"/>
      <c r="B653" s="41"/>
      <c r="C653" s="282" t="s">
        <v>20</v>
      </c>
      <c r="D653" s="282" t="s">
        <v>1460</v>
      </c>
      <c r="E653" s="19" t="s">
        <v>20</v>
      </c>
      <c r="F653" s="283">
        <v>0</v>
      </c>
      <c r="G653" s="36"/>
      <c r="H653" s="41"/>
    </row>
    <row r="654" spans="1:8" s="2" customFormat="1" ht="16.8" customHeight="1">
      <c r="A654" s="36"/>
      <c r="B654" s="41"/>
      <c r="C654" s="282" t="s">
        <v>20</v>
      </c>
      <c r="D654" s="282" t="s">
        <v>1470</v>
      </c>
      <c r="E654" s="19" t="s">
        <v>20</v>
      </c>
      <c r="F654" s="283">
        <v>12.1</v>
      </c>
      <c r="G654" s="36"/>
      <c r="H654" s="41"/>
    </row>
    <row r="655" spans="1:8" s="2" customFormat="1" ht="16.8" customHeight="1">
      <c r="A655" s="36"/>
      <c r="B655" s="41"/>
      <c r="C655" s="282" t="s">
        <v>20</v>
      </c>
      <c r="D655" s="282" t="s">
        <v>1302</v>
      </c>
      <c r="E655" s="19" t="s">
        <v>20</v>
      </c>
      <c r="F655" s="283">
        <v>10.5</v>
      </c>
      <c r="G655" s="36"/>
      <c r="H655" s="41"/>
    </row>
    <row r="656" spans="1:8" s="2" customFormat="1" ht="16.8" customHeight="1">
      <c r="A656" s="36"/>
      <c r="B656" s="41"/>
      <c r="C656" s="282" t="s">
        <v>20</v>
      </c>
      <c r="D656" s="282" t="s">
        <v>1471</v>
      </c>
      <c r="E656" s="19" t="s">
        <v>20</v>
      </c>
      <c r="F656" s="283">
        <v>28.9</v>
      </c>
      <c r="G656" s="36"/>
      <c r="H656" s="41"/>
    </row>
    <row r="657" spans="1:8" s="2" customFormat="1" ht="16.8" customHeight="1">
      <c r="A657" s="36"/>
      <c r="B657" s="41"/>
      <c r="C657" s="282" t="s">
        <v>187</v>
      </c>
      <c r="D657" s="282" t="s">
        <v>306</v>
      </c>
      <c r="E657" s="19" t="s">
        <v>20</v>
      </c>
      <c r="F657" s="283">
        <v>140.30000000000001</v>
      </c>
      <c r="G657" s="36"/>
      <c r="H657" s="41"/>
    </row>
    <row r="658" spans="1:8" s="2" customFormat="1" ht="16.8" customHeight="1">
      <c r="A658" s="36"/>
      <c r="B658" s="41"/>
      <c r="C658" s="278" t="s">
        <v>1947</v>
      </c>
      <c r="D658" s="279" t="s">
        <v>1947</v>
      </c>
      <c r="E658" s="280" t="s">
        <v>20</v>
      </c>
      <c r="F658" s="281">
        <v>7.7</v>
      </c>
      <c r="G658" s="36"/>
      <c r="H658" s="41"/>
    </row>
    <row r="659" spans="1:8" s="2" customFormat="1" ht="16.8" customHeight="1">
      <c r="A659" s="36"/>
      <c r="B659" s="41"/>
      <c r="C659" s="282" t="s">
        <v>20</v>
      </c>
      <c r="D659" s="282" t="s">
        <v>1750</v>
      </c>
      <c r="E659" s="19" t="s">
        <v>20</v>
      </c>
      <c r="F659" s="283">
        <v>0</v>
      </c>
      <c r="G659" s="36"/>
      <c r="H659" s="41"/>
    </row>
    <row r="660" spans="1:8" s="2" customFormat="1" ht="16.8" customHeight="1">
      <c r="A660" s="36"/>
      <c r="B660" s="41"/>
      <c r="C660" s="282" t="s">
        <v>20</v>
      </c>
      <c r="D660" s="282" t="s">
        <v>162</v>
      </c>
      <c r="E660" s="19" t="s">
        <v>20</v>
      </c>
      <c r="F660" s="283">
        <v>7.7</v>
      </c>
      <c r="G660" s="36"/>
      <c r="H660" s="41"/>
    </row>
    <row r="661" spans="1:8" s="2" customFormat="1" ht="16.8" customHeight="1">
      <c r="A661" s="36"/>
      <c r="B661" s="41"/>
      <c r="C661" s="282" t="s">
        <v>1947</v>
      </c>
      <c r="D661" s="282" t="s">
        <v>306</v>
      </c>
      <c r="E661" s="19" t="s">
        <v>20</v>
      </c>
      <c r="F661" s="283">
        <v>7.7</v>
      </c>
      <c r="G661" s="36"/>
      <c r="H661" s="41"/>
    </row>
    <row r="662" spans="1:8" s="2" customFormat="1" ht="7.35" customHeight="1">
      <c r="A662" s="36"/>
      <c r="B662" s="144"/>
      <c r="C662" s="145"/>
      <c r="D662" s="145"/>
      <c r="E662" s="145"/>
      <c r="F662" s="145"/>
      <c r="G662" s="145"/>
      <c r="H662" s="41"/>
    </row>
    <row r="663" spans="1:8" s="2" customFormat="1" ht="10.199999999999999">
      <c r="A663" s="36"/>
      <c r="B663" s="36"/>
      <c r="C663" s="36"/>
      <c r="D663" s="36"/>
      <c r="E663" s="36"/>
      <c r="F663" s="36"/>
      <c r="G663" s="36"/>
      <c r="H663" s="36"/>
    </row>
  </sheetData>
  <sheetProtection algorithmName="SHA-512" hashValue="bKqKhETvegKnqPE3SSNURjlRSsTlv8dPi7wSNS3rDd6OhrhrOmdFM7cn0U4Juto/CTvmLUiu4z3wLFYSM7njsw==" saltValue="GPxE2CaglMVJlCC6u0rEPbXWNw604fvf6/Lfv/pUO8j2CkGp5pJ8KyV1lOmcWD6SlOlXvHyGQXQGxpP8cRuTS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0.199999999999999"/>
  <cols>
    <col min="1" max="1" width="8.28515625" style="285" customWidth="1"/>
    <col min="2" max="2" width="1.7109375" style="285" customWidth="1"/>
    <col min="3" max="4" width="5" style="285" customWidth="1"/>
    <col min="5" max="5" width="11.7109375" style="285" customWidth="1"/>
    <col min="6" max="6" width="9.140625" style="285" customWidth="1"/>
    <col min="7" max="7" width="5" style="285" customWidth="1"/>
    <col min="8" max="8" width="77.85546875" style="285" customWidth="1"/>
    <col min="9" max="10" width="20" style="285" customWidth="1"/>
    <col min="11" max="11" width="1.7109375" style="285" customWidth="1"/>
  </cols>
  <sheetData>
    <row r="1" spans="2:11" s="1" customFormat="1" ht="37.5" customHeight="1"/>
    <row r="2" spans="2:11" s="1" customFormat="1" ht="7.5" customHeight="1">
      <c r="B2" s="286"/>
      <c r="C2" s="287"/>
      <c r="D2" s="287"/>
      <c r="E2" s="287"/>
      <c r="F2" s="287"/>
      <c r="G2" s="287"/>
      <c r="H2" s="287"/>
      <c r="I2" s="287"/>
      <c r="J2" s="287"/>
      <c r="K2" s="288"/>
    </row>
    <row r="3" spans="2:11" s="17" customFormat="1" ht="45" customHeight="1">
      <c r="B3" s="289"/>
      <c r="C3" s="419" t="s">
        <v>2604</v>
      </c>
      <c r="D3" s="419"/>
      <c r="E3" s="419"/>
      <c r="F3" s="419"/>
      <c r="G3" s="419"/>
      <c r="H3" s="419"/>
      <c r="I3" s="419"/>
      <c r="J3" s="419"/>
      <c r="K3" s="290"/>
    </row>
    <row r="4" spans="2:11" s="1" customFormat="1" ht="25.5" customHeight="1">
      <c r="B4" s="291"/>
      <c r="C4" s="424" t="s">
        <v>2605</v>
      </c>
      <c r="D4" s="424"/>
      <c r="E4" s="424"/>
      <c r="F4" s="424"/>
      <c r="G4" s="424"/>
      <c r="H4" s="424"/>
      <c r="I4" s="424"/>
      <c r="J4" s="424"/>
      <c r="K4" s="292"/>
    </row>
    <row r="5" spans="2:11" s="1" customFormat="1" ht="5.25" customHeight="1">
      <c r="B5" s="291"/>
      <c r="C5" s="293"/>
      <c r="D5" s="293"/>
      <c r="E5" s="293"/>
      <c r="F5" s="293"/>
      <c r="G5" s="293"/>
      <c r="H5" s="293"/>
      <c r="I5" s="293"/>
      <c r="J5" s="293"/>
      <c r="K5" s="292"/>
    </row>
    <row r="6" spans="2:11" s="1" customFormat="1" ht="15" customHeight="1">
      <c r="B6" s="291"/>
      <c r="C6" s="423" t="s">
        <v>2606</v>
      </c>
      <c r="D6" s="423"/>
      <c r="E6" s="423"/>
      <c r="F6" s="423"/>
      <c r="G6" s="423"/>
      <c r="H6" s="423"/>
      <c r="I6" s="423"/>
      <c r="J6" s="423"/>
      <c r="K6" s="292"/>
    </row>
    <row r="7" spans="2:11" s="1" customFormat="1" ht="15" customHeight="1">
      <c r="B7" s="295"/>
      <c r="C7" s="423" t="s">
        <v>2607</v>
      </c>
      <c r="D7" s="423"/>
      <c r="E7" s="423"/>
      <c r="F7" s="423"/>
      <c r="G7" s="423"/>
      <c r="H7" s="423"/>
      <c r="I7" s="423"/>
      <c r="J7" s="423"/>
      <c r="K7" s="292"/>
    </row>
    <row r="8" spans="2:11" s="1" customFormat="1" ht="12.75" customHeight="1">
      <c r="B8" s="295"/>
      <c r="C8" s="294"/>
      <c r="D8" s="294"/>
      <c r="E8" s="294"/>
      <c r="F8" s="294"/>
      <c r="G8" s="294"/>
      <c r="H8" s="294"/>
      <c r="I8" s="294"/>
      <c r="J8" s="294"/>
      <c r="K8" s="292"/>
    </row>
    <row r="9" spans="2:11" s="1" customFormat="1" ht="15" customHeight="1">
      <c r="B9" s="295"/>
      <c r="C9" s="423" t="s">
        <v>2608</v>
      </c>
      <c r="D9" s="423"/>
      <c r="E9" s="423"/>
      <c r="F9" s="423"/>
      <c r="G9" s="423"/>
      <c r="H9" s="423"/>
      <c r="I9" s="423"/>
      <c r="J9" s="423"/>
      <c r="K9" s="292"/>
    </row>
    <row r="10" spans="2:11" s="1" customFormat="1" ht="15" customHeight="1">
      <c r="B10" s="295"/>
      <c r="C10" s="294"/>
      <c r="D10" s="423" t="s">
        <v>2609</v>
      </c>
      <c r="E10" s="423"/>
      <c r="F10" s="423"/>
      <c r="G10" s="423"/>
      <c r="H10" s="423"/>
      <c r="I10" s="423"/>
      <c r="J10" s="423"/>
      <c r="K10" s="292"/>
    </row>
    <row r="11" spans="2:11" s="1" customFormat="1" ht="15" customHeight="1">
      <c r="B11" s="295"/>
      <c r="C11" s="296"/>
      <c r="D11" s="423" t="s">
        <v>2610</v>
      </c>
      <c r="E11" s="423"/>
      <c r="F11" s="423"/>
      <c r="G11" s="423"/>
      <c r="H11" s="423"/>
      <c r="I11" s="423"/>
      <c r="J11" s="423"/>
      <c r="K11" s="292"/>
    </row>
    <row r="12" spans="2:11" s="1" customFormat="1" ht="15" customHeight="1">
      <c r="B12" s="295"/>
      <c r="C12" s="296"/>
      <c r="D12" s="294"/>
      <c r="E12" s="294"/>
      <c r="F12" s="294"/>
      <c r="G12" s="294"/>
      <c r="H12" s="294"/>
      <c r="I12" s="294"/>
      <c r="J12" s="294"/>
      <c r="K12" s="292"/>
    </row>
    <row r="13" spans="2:11" s="1" customFormat="1" ht="15" customHeight="1">
      <c r="B13" s="295"/>
      <c r="C13" s="296"/>
      <c r="D13" s="297" t="s">
        <v>2611</v>
      </c>
      <c r="E13" s="294"/>
      <c r="F13" s="294"/>
      <c r="G13" s="294"/>
      <c r="H13" s="294"/>
      <c r="I13" s="294"/>
      <c r="J13" s="294"/>
      <c r="K13" s="292"/>
    </row>
    <row r="14" spans="2:11" s="1" customFormat="1" ht="12.75" customHeight="1">
      <c r="B14" s="295"/>
      <c r="C14" s="296"/>
      <c r="D14" s="296"/>
      <c r="E14" s="296"/>
      <c r="F14" s="296"/>
      <c r="G14" s="296"/>
      <c r="H14" s="296"/>
      <c r="I14" s="296"/>
      <c r="J14" s="296"/>
      <c r="K14" s="292"/>
    </row>
    <row r="15" spans="2:11" s="1" customFormat="1" ht="15" customHeight="1">
      <c r="B15" s="295"/>
      <c r="C15" s="296"/>
      <c r="D15" s="423" t="s">
        <v>2612</v>
      </c>
      <c r="E15" s="423"/>
      <c r="F15" s="423"/>
      <c r="G15" s="423"/>
      <c r="H15" s="423"/>
      <c r="I15" s="423"/>
      <c r="J15" s="423"/>
      <c r="K15" s="292"/>
    </row>
    <row r="16" spans="2:11" s="1" customFormat="1" ht="15" customHeight="1">
      <c r="B16" s="295"/>
      <c r="C16" s="296"/>
      <c r="D16" s="423" t="s">
        <v>2613</v>
      </c>
      <c r="E16" s="423"/>
      <c r="F16" s="423"/>
      <c r="G16" s="423"/>
      <c r="H16" s="423"/>
      <c r="I16" s="423"/>
      <c r="J16" s="423"/>
      <c r="K16" s="292"/>
    </row>
    <row r="17" spans="2:11" s="1" customFormat="1" ht="15" customHeight="1">
      <c r="B17" s="295"/>
      <c r="C17" s="296"/>
      <c r="D17" s="423" t="s">
        <v>2614</v>
      </c>
      <c r="E17" s="423"/>
      <c r="F17" s="423"/>
      <c r="G17" s="423"/>
      <c r="H17" s="423"/>
      <c r="I17" s="423"/>
      <c r="J17" s="423"/>
      <c r="K17" s="292"/>
    </row>
    <row r="18" spans="2:11" s="1" customFormat="1" ht="15" customHeight="1">
      <c r="B18" s="295"/>
      <c r="C18" s="296"/>
      <c r="D18" s="296"/>
      <c r="E18" s="298" t="s">
        <v>81</v>
      </c>
      <c r="F18" s="423" t="s">
        <v>2615</v>
      </c>
      <c r="G18" s="423"/>
      <c r="H18" s="423"/>
      <c r="I18" s="423"/>
      <c r="J18" s="423"/>
      <c r="K18" s="292"/>
    </row>
    <row r="19" spans="2:11" s="1" customFormat="1" ht="15" customHeight="1">
      <c r="B19" s="295"/>
      <c r="C19" s="296"/>
      <c r="D19" s="296"/>
      <c r="E19" s="298" t="s">
        <v>2616</v>
      </c>
      <c r="F19" s="423" t="s">
        <v>2617</v>
      </c>
      <c r="G19" s="423"/>
      <c r="H19" s="423"/>
      <c r="I19" s="423"/>
      <c r="J19" s="423"/>
      <c r="K19" s="292"/>
    </row>
    <row r="20" spans="2:11" s="1" customFormat="1" ht="15" customHeight="1">
      <c r="B20" s="295"/>
      <c r="C20" s="296"/>
      <c r="D20" s="296"/>
      <c r="E20" s="298" t="s">
        <v>2618</v>
      </c>
      <c r="F20" s="423" t="s">
        <v>2619</v>
      </c>
      <c r="G20" s="423"/>
      <c r="H20" s="423"/>
      <c r="I20" s="423"/>
      <c r="J20" s="423"/>
      <c r="K20" s="292"/>
    </row>
    <row r="21" spans="2:11" s="1" customFormat="1" ht="15" customHeight="1">
      <c r="B21" s="295"/>
      <c r="C21" s="296"/>
      <c r="D21" s="296"/>
      <c r="E21" s="298" t="s">
        <v>92</v>
      </c>
      <c r="F21" s="423" t="s">
        <v>2620</v>
      </c>
      <c r="G21" s="423"/>
      <c r="H21" s="423"/>
      <c r="I21" s="423"/>
      <c r="J21" s="423"/>
      <c r="K21" s="292"/>
    </row>
    <row r="22" spans="2:11" s="1" customFormat="1" ht="15" customHeight="1">
      <c r="B22" s="295"/>
      <c r="C22" s="296"/>
      <c r="D22" s="296"/>
      <c r="E22" s="298" t="s">
        <v>2621</v>
      </c>
      <c r="F22" s="423" t="s">
        <v>2622</v>
      </c>
      <c r="G22" s="423"/>
      <c r="H22" s="423"/>
      <c r="I22" s="423"/>
      <c r="J22" s="423"/>
      <c r="K22" s="292"/>
    </row>
    <row r="23" spans="2:11" s="1" customFormat="1" ht="15" customHeight="1">
      <c r="B23" s="295"/>
      <c r="C23" s="296"/>
      <c r="D23" s="296"/>
      <c r="E23" s="298" t="s">
        <v>87</v>
      </c>
      <c r="F23" s="423" t="s">
        <v>2623</v>
      </c>
      <c r="G23" s="423"/>
      <c r="H23" s="423"/>
      <c r="I23" s="423"/>
      <c r="J23" s="423"/>
      <c r="K23" s="292"/>
    </row>
    <row r="24" spans="2:11" s="1" customFormat="1" ht="12.75" customHeight="1">
      <c r="B24" s="295"/>
      <c r="C24" s="296"/>
      <c r="D24" s="296"/>
      <c r="E24" s="296"/>
      <c r="F24" s="296"/>
      <c r="G24" s="296"/>
      <c r="H24" s="296"/>
      <c r="I24" s="296"/>
      <c r="J24" s="296"/>
      <c r="K24" s="292"/>
    </row>
    <row r="25" spans="2:11" s="1" customFormat="1" ht="15" customHeight="1">
      <c r="B25" s="295"/>
      <c r="C25" s="423" t="s">
        <v>2624</v>
      </c>
      <c r="D25" s="423"/>
      <c r="E25" s="423"/>
      <c r="F25" s="423"/>
      <c r="G25" s="423"/>
      <c r="H25" s="423"/>
      <c r="I25" s="423"/>
      <c r="J25" s="423"/>
      <c r="K25" s="292"/>
    </row>
    <row r="26" spans="2:11" s="1" customFormat="1" ht="15" customHeight="1">
      <c r="B26" s="295"/>
      <c r="C26" s="423" t="s">
        <v>2625</v>
      </c>
      <c r="D26" s="423"/>
      <c r="E26" s="423"/>
      <c r="F26" s="423"/>
      <c r="G26" s="423"/>
      <c r="H26" s="423"/>
      <c r="I26" s="423"/>
      <c r="J26" s="423"/>
      <c r="K26" s="292"/>
    </row>
    <row r="27" spans="2:11" s="1" customFormat="1" ht="15" customHeight="1">
      <c r="B27" s="295"/>
      <c r="C27" s="294"/>
      <c r="D27" s="423" t="s">
        <v>2626</v>
      </c>
      <c r="E27" s="423"/>
      <c r="F27" s="423"/>
      <c r="G27" s="423"/>
      <c r="H27" s="423"/>
      <c r="I27" s="423"/>
      <c r="J27" s="423"/>
      <c r="K27" s="292"/>
    </row>
    <row r="28" spans="2:11" s="1" customFormat="1" ht="15" customHeight="1">
      <c r="B28" s="295"/>
      <c r="C28" s="296"/>
      <c r="D28" s="423" t="s">
        <v>2627</v>
      </c>
      <c r="E28" s="423"/>
      <c r="F28" s="423"/>
      <c r="G28" s="423"/>
      <c r="H28" s="423"/>
      <c r="I28" s="423"/>
      <c r="J28" s="423"/>
      <c r="K28" s="292"/>
    </row>
    <row r="29" spans="2:11" s="1" customFormat="1" ht="12.75" customHeight="1">
      <c r="B29" s="295"/>
      <c r="C29" s="296"/>
      <c r="D29" s="296"/>
      <c r="E29" s="296"/>
      <c r="F29" s="296"/>
      <c r="G29" s="296"/>
      <c r="H29" s="296"/>
      <c r="I29" s="296"/>
      <c r="J29" s="296"/>
      <c r="K29" s="292"/>
    </row>
    <row r="30" spans="2:11" s="1" customFormat="1" ht="15" customHeight="1">
      <c r="B30" s="295"/>
      <c r="C30" s="296"/>
      <c r="D30" s="423" t="s">
        <v>2628</v>
      </c>
      <c r="E30" s="423"/>
      <c r="F30" s="423"/>
      <c r="G30" s="423"/>
      <c r="H30" s="423"/>
      <c r="I30" s="423"/>
      <c r="J30" s="423"/>
      <c r="K30" s="292"/>
    </row>
    <row r="31" spans="2:11" s="1" customFormat="1" ht="15" customHeight="1">
      <c r="B31" s="295"/>
      <c r="C31" s="296"/>
      <c r="D31" s="423" t="s">
        <v>2629</v>
      </c>
      <c r="E31" s="423"/>
      <c r="F31" s="423"/>
      <c r="G31" s="423"/>
      <c r="H31" s="423"/>
      <c r="I31" s="423"/>
      <c r="J31" s="423"/>
      <c r="K31" s="292"/>
    </row>
    <row r="32" spans="2:11" s="1" customFormat="1" ht="12.75" customHeight="1">
      <c r="B32" s="295"/>
      <c r="C32" s="296"/>
      <c r="D32" s="296"/>
      <c r="E32" s="296"/>
      <c r="F32" s="296"/>
      <c r="G32" s="296"/>
      <c r="H32" s="296"/>
      <c r="I32" s="296"/>
      <c r="J32" s="296"/>
      <c r="K32" s="292"/>
    </row>
    <row r="33" spans="2:11" s="1" customFormat="1" ht="15" customHeight="1">
      <c r="B33" s="295"/>
      <c r="C33" s="296"/>
      <c r="D33" s="423" t="s">
        <v>2630</v>
      </c>
      <c r="E33" s="423"/>
      <c r="F33" s="423"/>
      <c r="G33" s="423"/>
      <c r="H33" s="423"/>
      <c r="I33" s="423"/>
      <c r="J33" s="423"/>
      <c r="K33" s="292"/>
    </row>
    <row r="34" spans="2:11" s="1" customFormat="1" ht="15" customHeight="1">
      <c r="B34" s="295"/>
      <c r="C34" s="296"/>
      <c r="D34" s="423" t="s">
        <v>2631</v>
      </c>
      <c r="E34" s="423"/>
      <c r="F34" s="423"/>
      <c r="G34" s="423"/>
      <c r="H34" s="423"/>
      <c r="I34" s="423"/>
      <c r="J34" s="423"/>
      <c r="K34" s="292"/>
    </row>
    <row r="35" spans="2:11" s="1" customFormat="1" ht="15" customHeight="1">
      <c r="B35" s="295"/>
      <c r="C35" s="296"/>
      <c r="D35" s="423" t="s">
        <v>2632</v>
      </c>
      <c r="E35" s="423"/>
      <c r="F35" s="423"/>
      <c r="G35" s="423"/>
      <c r="H35" s="423"/>
      <c r="I35" s="423"/>
      <c r="J35" s="423"/>
      <c r="K35" s="292"/>
    </row>
    <row r="36" spans="2:11" s="1" customFormat="1" ht="15" customHeight="1">
      <c r="B36" s="295"/>
      <c r="C36" s="296"/>
      <c r="D36" s="294"/>
      <c r="E36" s="297" t="s">
        <v>222</v>
      </c>
      <c r="F36" s="294"/>
      <c r="G36" s="423" t="s">
        <v>2633</v>
      </c>
      <c r="H36" s="423"/>
      <c r="I36" s="423"/>
      <c r="J36" s="423"/>
      <c r="K36" s="292"/>
    </row>
    <row r="37" spans="2:11" s="1" customFormat="1" ht="30.75" customHeight="1">
      <c r="B37" s="295"/>
      <c r="C37" s="296"/>
      <c r="D37" s="294"/>
      <c r="E37" s="297" t="s">
        <v>2634</v>
      </c>
      <c r="F37" s="294"/>
      <c r="G37" s="423" t="s">
        <v>2635</v>
      </c>
      <c r="H37" s="423"/>
      <c r="I37" s="423"/>
      <c r="J37" s="423"/>
      <c r="K37" s="292"/>
    </row>
    <row r="38" spans="2:11" s="1" customFormat="1" ht="15" customHeight="1">
      <c r="B38" s="295"/>
      <c r="C38" s="296"/>
      <c r="D38" s="294"/>
      <c r="E38" s="297" t="s">
        <v>57</v>
      </c>
      <c r="F38" s="294"/>
      <c r="G38" s="423" t="s">
        <v>2636</v>
      </c>
      <c r="H38" s="423"/>
      <c r="I38" s="423"/>
      <c r="J38" s="423"/>
      <c r="K38" s="292"/>
    </row>
    <row r="39" spans="2:11" s="1" customFormat="1" ht="15" customHeight="1">
      <c r="B39" s="295"/>
      <c r="C39" s="296"/>
      <c r="D39" s="294"/>
      <c r="E39" s="297" t="s">
        <v>58</v>
      </c>
      <c r="F39" s="294"/>
      <c r="G39" s="423" t="s">
        <v>2637</v>
      </c>
      <c r="H39" s="423"/>
      <c r="I39" s="423"/>
      <c r="J39" s="423"/>
      <c r="K39" s="292"/>
    </row>
    <row r="40" spans="2:11" s="1" customFormat="1" ht="15" customHeight="1">
      <c r="B40" s="295"/>
      <c r="C40" s="296"/>
      <c r="D40" s="294"/>
      <c r="E40" s="297" t="s">
        <v>223</v>
      </c>
      <c r="F40" s="294"/>
      <c r="G40" s="423" t="s">
        <v>2638</v>
      </c>
      <c r="H40" s="423"/>
      <c r="I40" s="423"/>
      <c r="J40" s="423"/>
      <c r="K40" s="292"/>
    </row>
    <row r="41" spans="2:11" s="1" customFormat="1" ht="15" customHeight="1">
      <c r="B41" s="295"/>
      <c r="C41" s="296"/>
      <c r="D41" s="294"/>
      <c r="E41" s="297" t="s">
        <v>224</v>
      </c>
      <c r="F41" s="294"/>
      <c r="G41" s="423" t="s">
        <v>2639</v>
      </c>
      <c r="H41" s="423"/>
      <c r="I41" s="423"/>
      <c r="J41" s="423"/>
      <c r="K41" s="292"/>
    </row>
    <row r="42" spans="2:11" s="1" customFormat="1" ht="15" customHeight="1">
      <c r="B42" s="295"/>
      <c r="C42" s="296"/>
      <c r="D42" s="294"/>
      <c r="E42" s="297" t="s">
        <v>2640</v>
      </c>
      <c r="F42" s="294"/>
      <c r="G42" s="423" t="s">
        <v>2641</v>
      </c>
      <c r="H42" s="423"/>
      <c r="I42" s="423"/>
      <c r="J42" s="423"/>
      <c r="K42" s="292"/>
    </row>
    <row r="43" spans="2:11" s="1" customFormat="1" ht="15" customHeight="1">
      <c r="B43" s="295"/>
      <c r="C43" s="296"/>
      <c r="D43" s="294"/>
      <c r="E43" s="297"/>
      <c r="F43" s="294"/>
      <c r="G43" s="423" t="s">
        <v>2642</v>
      </c>
      <c r="H43" s="423"/>
      <c r="I43" s="423"/>
      <c r="J43" s="423"/>
      <c r="K43" s="292"/>
    </row>
    <row r="44" spans="2:11" s="1" customFormat="1" ht="15" customHeight="1">
      <c r="B44" s="295"/>
      <c r="C44" s="296"/>
      <c r="D44" s="294"/>
      <c r="E44" s="297" t="s">
        <v>2643</v>
      </c>
      <c r="F44" s="294"/>
      <c r="G44" s="423" t="s">
        <v>2644</v>
      </c>
      <c r="H44" s="423"/>
      <c r="I44" s="423"/>
      <c r="J44" s="423"/>
      <c r="K44" s="292"/>
    </row>
    <row r="45" spans="2:11" s="1" customFormat="1" ht="15" customHeight="1">
      <c r="B45" s="295"/>
      <c r="C45" s="296"/>
      <c r="D45" s="294"/>
      <c r="E45" s="297" t="s">
        <v>226</v>
      </c>
      <c r="F45" s="294"/>
      <c r="G45" s="423" t="s">
        <v>2645</v>
      </c>
      <c r="H45" s="423"/>
      <c r="I45" s="423"/>
      <c r="J45" s="423"/>
      <c r="K45" s="292"/>
    </row>
    <row r="46" spans="2:11" s="1" customFormat="1" ht="12.75" customHeight="1">
      <c r="B46" s="295"/>
      <c r="C46" s="296"/>
      <c r="D46" s="294"/>
      <c r="E46" s="294"/>
      <c r="F46" s="294"/>
      <c r="G46" s="294"/>
      <c r="H46" s="294"/>
      <c r="I46" s="294"/>
      <c r="J46" s="294"/>
      <c r="K46" s="292"/>
    </row>
    <row r="47" spans="2:11" s="1" customFormat="1" ht="15" customHeight="1">
      <c r="B47" s="295"/>
      <c r="C47" s="296"/>
      <c r="D47" s="423" t="s">
        <v>2646</v>
      </c>
      <c r="E47" s="423"/>
      <c r="F47" s="423"/>
      <c r="G47" s="423"/>
      <c r="H47" s="423"/>
      <c r="I47" s="423"/>
      <c r="J47" s="423"/>
      <c r="K47" s="292"/>
    </row>
    <row r="48" spans="2:11" s="1" customFormat="1" ht="15" customHeight="1">
      <c r="B48" s="295"/>
      <c r="C48" s="296"/>
      <c r="D48" s="296"/>
      <c r="E48" s="423" t="s">
        <v>2647</v>
      </c>
      <c r="F48" s="423"/>
      <c r="G48" s="423"/>
      <c r="H48" s="423"/>
      <c r="I48" s="423"/>
      <c r="J48" s="423"/>
      <c r="K48" s="292"/>
    </row>
    <row r="49" spans="2:11" s="1" customFormat="1" ht="15" customHeight="1">
      <c r="B49" s="295"/>
      <c r="C49" s="296"/>
      <c r="D49" s="296"/>
      <c r="E49" s="423" t="s">
        <v>2648</v>
      </c>
      <c r="F49" s="423"/>
      <c r="G49" s="423"/>
      <c r="H49" s="423"/>
      <c r="I49" s="423"/>
      <c r="J49" s="423"/>
      <c r="K49" s="292"/>
    </row>
    <row r="50" spans="2:11" s="1" customFormat="1" ht="15" customHeight="1">
      <c r="B50" s="295"/>
      <c r="C50" s="296"/>
      <c r="D50" s="296"/>
      <c r="E50" s="423" t="s">
        <v>2649</v>
      </c>
      <c r="F50" s="423"/>
      <c r="G50" s="423"/>
      <c r="H50" s="423"/>
      <c r="I50" s="423"/>
      <c r="J50" s="423"/>
      <c r="K50" s="292"/>
    </row>
    <row r="51" spans="2:11" s="1" customFormat="1" ht="15" customHeight="1">
      <c r="B51" s="295"/>
      <c r="C51" s="296"/>
      <c r="D51" s="423" t="s">
        <v>2650</v>
      </c>
      <c r="E51" s="423"/>
      <c r="F51" s="423"/>
      <c r="G51" s="423"/>
      <c r="H51" s="423"/>
      <c r="I51" s="423"/>
      <c r="J51" s="423"/>
      <c r="K51" s="292"/>
    </row>
    <row r="52" spans="2:11" s="1" customFormat="1" ht="25.5" customHeight="1">
      <c r="B52" s="291"/>
      <c r="C52" s="424" t="s">
        <v>2651</v>
      </c>
      <c r="D52" s="424"/>
      <c r="E52" s="424"/>
      <c r="F52" s="424"/>
      <c r="G52" s="424"/>
      <c r="H52" s="424"/>
      <c r="I52" s="424"/>
      <c r="J52" s="424"/>
      <c r="K52" s="292"/>
    </row>
    <row r="53" spans="2:11" s="1" customFormat="1" ht="5.25" customHeight="1">
      <c r="B53" s="291"/>
      <c r="C53" s="293"/>
      <c r="D53" s="293"/>
      <c r="E53" s="293"/>
      <c r="F53" s="293"/>
      <c r="G53" s="293"/>
      <c r="H53" s="293"/>
      <c r="I53" s="293"/>
      <c r="J53" s="293"/>
      <c r="K53" s="292"/>
    </row>
    <row r="54" spans="2:11" s="1" customFormat="1" ht="15" customHeight="1">
      <c r="B54" s="291"/>
      <c r="C54" s="423" t="s">
        <v>2652</v>
      </c>
      <c r="D54" s="423"/>
      <c r="E54" s="423"/>
      <c r="F54" s="423"/>
      <c r="G54" s="423"/>
      <c r="H54" s="423"/>
      <c r="I54" s="423"/>
      <c r="J54" s="423"/>
      <c r="K54" s="292"/>
    </row>
    <row r="55" spans="2:11" s="1" customFormat="1" ht="15" customHeight="1">
      <c r="B55" s="291"/>
      <c r="C55" s="423" t="s">
        <v>2653</v>
      </c>
      <c r="D55" s="423"/>
      <c r="E55" s="423"/>
      <c r="F55" s="423"/>
      <c r="G55" s="423"/>
      <c r="H55" s="423"/>
      <c r="I55" s="423"/>
      <c r="J55" s="423"/>
      <c r="K55" s="292"/>
    </row>
    <row r="56" spans="2:11" s="1" customFormat="1" ht="12.75" customHeight="1">
      <c r="B56" s="291"/>
      <c r="C56" s="294"/>
      <c r="D56" s="294"/>
      <c r="E56" s="294"/>
      <c r="F56" s="294"/>
      <c r="G56" s="294"/>
      <c r="H56" s="294"/>
      <c r="I56" s="294"/>
      <c r="J56" s="294"/>
      <c r="K56" s="292"/>
    </row>
    <row r="57" spans="2:11" s="1" customFormat="1" ht="15" customHeight="1">
      <c r="B57" s="291"/>
      <c r="C57" s="423" t="s">
        <v>2654</v>
      </c>
      <c r="D57" s="423"/>
      <c r="E57" s="423"/>
      <c r="F57" s="423"/>
      <c r="G57" s="423"/>
      <c r="H57" s="423"/>
      <c r="I57" s="423"/>
      <c r="J57" s="423"/>
      <c r="K57" s="292"/>
    </row>
    <row r="58" spans="2:11" s="1" customFormat="1" ht="15" customHeight="1">
      <c r="B58" s="291"/>
      <c r="C58" s="296"/>
      <c r="D58" s="423" t="s">
        <v>2655</v>
      </c>
      <c r="E58" s="423"/>
      <c r="F58" s="423"/>
      <c r="G58" s="423"/>
      <c r="H58" s="423"/>
      <c r="I58" s="423"/>
      <c r="J58" s="423"/>
      <c r="K58" s="292"/>
    </row>
    <row r="59" spans="2:11" s="1" customFormat="1" ht="15" customHeight="1">
      <c r="B59" s="291"/>
      <c r="C59" s="296"/>
      <c r="D59" s="423" t="s">
        <v>2656</v>
      </c>
      <c r="E59" s="423"/>
      <c r="F59" s="423"/>
      <c r="G59" s="423"/>
      <c r="H59" s="423"/>
      <c r="I59" s="423"/>
      <c r="J59" s="423"/>
      <c r="K59" s="292"/>
    </row>
    <row r="60" spans="2:11" s="1" customFormat="1" ht="15" customHeight="1">
      <c r="B60" s="291"/>
      <c r="C60" s="296"/>
      <c r="D60" s="423" t="s">
        <v>2657</v>
      </c>
      <c r="E60" s="423"/>
      <c r="F60" s="423"/>
      <c r="G60" s="423"/>
      <c r="H60" s="423"/>
      <c r="I60" s="423"/>
      <c r="J60" s="423"/>
      <c r="K60" s="292"/>
    </row>
    <row r="61" spans="2:11" s="1" customFormat="1" ht="15" customHeight="1">
      <c r="B61" s="291"/>
      <c r="C61" s="296"/>
      <c r="D61" s="423" t="s">
        <v>2658</v>
      </c>
      <c r="E61" s="423"/>
      <c r="F61" s="423"/>
      <c r="G61" s="423"/>
      <c r="H61" s="423"/>
      <c r="I61" s="423"/>
      <c r="J61" s="423"/>
      <c r="K61" s="292"/>
    </row>
    <row r="62" spans="2:11" s="1" customFormat="1" ht="15" customHeight="1">
      <c r="B62" s="291"/>
      <c r="C62" s="296"/>
      <c r="D62" s="425" t="s">
        <v>2659</v>
      </c>
      <c r="E62" s="425"/>
      <c r="F62" s="425"/>
      <c r="G62" s="425"/>
      <c r="H62" s="425"/>
      <c r="I62" s="425"/>
      <c r="J62" s="425"/>
      <c r="K62" s="292"/>
    </row>
    <row r="63" spans="2:11" s="1" customFormat="1" ht="15" customHeight="1">
      <c r="B63" s="291"/>
      <c r="C63" s="296"/>
      <c r="D63" s="423" t="s">
        <v>2660</v>
      </c>
      <c r="E63" s="423"/>
      <c r="F63" s="423"/>
      <c r="G63" s="423"/>
      <c r="H63" s="423"/>
      <c r="I63" s="423"/>
      <c r="J63" s="423"/>
      <c r="K63" s="292"/>
    </row>
    <row r="64" spans="2:11" s="1" customFormat="1" ht="12.75" customHeight="1">
      <c r="B64" s="291"/>
      <c r="C64" s="296"/>
      <c r="D64" s="296"/>
      <c r="E64" s="299"/>
      <c r="F64" s="296"/>
      <c r="G64" s="296"/>
      <c r="H64" s="296"/>
      <c r="I64" s="296"/>
      <c r="J64" s="296"/>
      <c r="K64" s="292"/>
    </row>
    <row r="65" spans="2:11" s="1" customFormat="1" ht="15" customHeight="1">
      <c r="B65" s="291"/>
      <c r="C65" s="296"/>
      <c r="D65" s="423" t="s">
        <v>2661</v>
      </c>
      <c r="E65" s="423"/>
      <c r="F65" s="423"/>
      <c r="G65" s="423"/>
      <c r="H65" s="423"/>
      <c r="I65" s="423"/>
      <c r="J65" s="423"/>
      <c r="K65" s="292"/>
    </row>
    <row r="66" spans="2:11" s="1" customFormat="1" ht="15" customHeight="1">
      <c r="B66" s="291"/>
      <c r="C66" s="296"/>
      <c r="D66" s="425" t="s">
        <v>2662</v>
      </c>
      <c r="E66" s="425"/>
      <c r="F66" s="425"/>
      <c r="G66" s="425"/>
      <c r="H66" s="425"/>
      <c r="I66" s="425"/>
      <c r="J66" s="425"/>
      <c r="K66" s="292"/>
    </row>
    <row r="67" spans="2:11" s="1" customFormat="1" ht="15" customHeight="1">
      <c r="B67" s="291"/>
      <c r="C67" s="296"/>
      <c r="D67" s="423" t="s">
        <v>2663</v>
      </c>
      <c r="E67" s="423"/>
      <c r="F67" s="423"/>
      <c r="G67" s="423"/>
      <c r="H67" s="423"/>
      <c r="I67" s="423"/>
      <c r="J67" s="423"/>
      <c r="K67" s="292"/>
    </row>
    <row r="68" spans="2:11" s="1" customFormat="1" ht="15" customHeight="1">
      <c r="B68" s="291"/>
      <c r="C68" s="296"/>
      <c r="D68" s="423" t="s">
        <v>2664</v>
      </c>
      <c r="E68" s="423"/>
      <c r="F68" s="423"/>
      <c r="G68" s="423"/>
      <c r="H68" s="423"/>
      <c r="I68" s="423"/>
      <c r="J68" s="423"/>
      <c r="K68" s="292"/>
    </row>
    <row r="69" spans="2:11" s="1" customFormat="1" ht="15" customHeight="1">
      <c r="B69" s="291"/>
      <c r="C69" s="296"/>
      <c r="D69" s="423" t="s">
        <v>2665</v>
      </c>
      <c r="E69" s="423"/>
      <c r="F69" s="423"/>
      <c r="G69" s="423"/>
      <c r="H69" s="423"/>
      <c r="I69" s="423"/>
      <c r="J69" s="423"/>
      <c r="K69" s="292"/>
    </row>
    <row r="70" spans="2:11" s="1" customFormat="1" ht="15" customHeight="1">
      <c r="B70" s="291"/>
      <c r="C70" s="296"/>
      <c r="D70" s="423" t="s">
        <v>2666</v>
      </c>
      <c r="E70" s="423"/>
      <c r="F70" s="423"/>
      <c r="G70" s="423"/>
      <c r="H70" s="423"/>
      <c r="I70" s="423"/>
      <c r="J70" s="423"/>
      <c r="K70" s="292"/>
    </row>
    <row r="71" spans="2:11" s="1" customFormat="1" ht="12.75" customHeight="1">
      <c r="B71" s="300"/>
      <c r="C71" s="301"/>
      <c r="D71" s="301"/>
      <c r="E71" s="301"/>
      <c r="F71" s="301"/>
      <c r="G71" s="301"/>
      <c r="H71" s="301"/>
      <c r="I71" s="301"/>
      <c r="J71" s="301"/>
      <c r="K71" s="302"/>
    </row>
    <row r="72" spans="2:11" s="1" customFormat="1" ht="18.75" customHeight="1">
      <c r="B72" s="303"/>
      <c r="C72" s="303"/>
      <c r="D72" s="303"/>
      <c r="E72" s="303"/>
      <c r="F72" s="303"/>
      <c r="G72" s="303"/>
      <c r="H72" s="303"/>
      <c r="I72" s="303"/>
      <c r="J72" s="303"/>
      <c r="K72" s="304"/>
    </row>
    <row r="73" spans="2:11" s="1" customFormat="1" ht="18.75" customHeight="1">
      <c r="B73" s="304"/>
      <c r="C73" s="304"/>
      <c r="D73" s="304"/>
      <c r="E73" s="304"/>
      <c r="F73" s="304"/>
      <c r="G73" s="304"/>
      <c r="H73" s="304"/>
      <c r="I73" s="304"/>
      <c r="J73" s="304"/>
      <c r="K73" s="304"/>
    </row>
    <row r="74" spans="2:11" s="1" customFormat="1" ht="7.5" customHeight="1">
      <c r="B74" s="305"/>
      <c r="C74" s="306"/>
      <c r="D74" s="306"/>
      <c r="E74" s="306"/>
      <c r="F74" s="306"/>
      <c r="G74" s="306"/>
      <c r="H74" s="306"/>
      <c r="I74" s="306"/>
      <c r="J74" s="306"/>
      <c r="K74" s="307"/>
    </row>
    <row r="75" spans="2:11" s="1" customFormat="1" ht="45" customHeight="1">
      <c r="B75" s="308"/>
      <c r="C75" s="418" t="s">
        <v>2667</v>
      </c>
      <c r="D75" s="418"/>
      <c r="E75" s="418"/>
      <c r="F75" s="418"/>
      <c r="G75" s="418"/>
      <c r="H75" s="418"/>
      <c r="I75" s="418"/>
      <c r="J75" s="418"/>
      <c r="K75" s="309"/>
    </row>
    <row r="76" spans="2:11" s="1" customFormat="1" ht="17.25" customHeight="1">
      <c r="B76" s="308"/>
      <c r="C76" s="310" t="s">
        <v>2668</v>
      </c>
      <c r="D76" s="310"/>
      <c r="E76" s="310"/>
      <c r="F76" s="310" t="s">
        <v>2669</v>
      </c>
      <c r="G76" s="311"/>
      <c r="H76" s="310" t="s">
        <v>58</v>
      </c>
      <c r="I76" s="310" t="s">
        <v>61</v>
      </c>
      <c r="J76" s="310" t="s">
        <v>2670</v>
      </c>
      <c r="K76" s="309"/>
    </row>
    <row r="77" spans="2:11" s="1" customFormat="1" ht="17.25" customHeight="1">
      <c r="B77" s="308"/>
      <c r="C77" s="312" t="s">
        <v>2671</v>
      </c>
      <c r="D77" s="312"/>
      <c r="E77" s="312"/>
      <c r="F77" s="313" t="s">
        <v>2672</v>
      </c>
      <c r="G77" s="314"/>
      <c r="H77" s="312"/>
      <c r="I77" s="312"/>
      <c r="J77" s="312" t="s">
        <v>2673</v>
      </c>
      <c r="K77" s="309"/>
    </row>
    <row r="78" spans="2:11" s="1" customFormat="1" ht="5.25" customHeight="1">
      <c r="B78" s="308"/>
      <c r="C78" s="315"/>
      <c r="D78" s="315"/>
      <c r="E78" s="315"/>
      <c r="F78" s="315"/>
      <c r="G78" s="316"/>
      <c r="H78" s="315"/>
      <c r="I78" s="315"/>
      <c r="J78" s="315"/>
      <c r="K78" s="309"/>
    </row>
    <row r="79" spans="2:11" s="1" customFormat="1" ht="15" customHeight="1">
      <c r="B79" s="308"/>
      <c r="C79" s="297" t="s">
        <v>57</v>
      </c>
      <c r="D79" s="315"/>
      <c r="E79" s="315"/>
      <c r="F79" s="317" t="s">
        <v>2674</v>
      </c>
      <c r="G79" s="316"/>
      <c r="H79" s="297" t="s">
        <v>2675</v>
      </c>
      <c r="I79" s="297" t="s">
        <v>2676</v>
      </c>
      <c r="J79" s="297">
        <v>20</v>
      </c>
      <c r="K79" s="309"/>
    </row>
    <row r="80" spans="2:11" s="1" customFormat="1" ht="15" customHeight="1">
      <c r="B80" s="308"/>
      <c r="C80" s="297" t="s">
        <v>2677</v>
      </c>
      <c r="D80" s="297"/>
      <c r="E80" s="297"/>
      <c r="F80" s="317" t="s">
        <v>2674</v>
      </c>
      <c r="G80" s="316"/>
      <c r="H80" s="297" t="s">
        <v>2678</v>
      </c>
      <c r="I80" s="297" t="s">
        <v>2676</v>
      </c>
      <c r="J80" s="297">
        <v>120</v>
      </c>
      <c r="K80" s="309"/>
    </row>
    <row r="81" spans="2:11" s="1" customFormat="1" ht="15" customHeight="1">
      <c r="B81" s="318"/>
      <c r="C81" s="297" t="s">
        <v>2679</v>
      </c>
      <c r="D81" s="297"/>
      <c r="E81" s="297"/>
      <c r="F81" s="317" t="s">
        <v>2680</v>
      </c>
      <c r="G81" s="316"/>
      <c r="H81" s="297" t="s">
        <v>2681</v>
      </c>
      <c r="I81" s="297" t="s">
        <v>2676</v>
      </c>
      <c r="J81" s="297">
        <v>50</v>
      </c>
      <c r="K81" s="309"/>
    </row>
    <row r="82" spans="2:11" s="1" customFormat="1" ht="15" customHeight="1">
      <c r="B82" s="318"/>
      <c r="C82" s="297" t="s">
        <v>2682</v>
      </c>
      <c r="D82" s="297"/>
      <c r="E82" s="297"/>
      <c r="F82" s="317" t="s">
        <v>2674</v>
      </c>
      <c r="G82" s="316"/>
      <c r="H82" s="297" t="s">
        <v>2683</v>
      </c>
      <c r="I82" s="297" t="s">
        <v>2684</v>
      </c>
      <c r="J82" s="297"/>
      <c r="K82" s="309"/>
    </row>
    <row r="83" spans="2:11" s="1" customFormat="1" ht="15" customHeight="1">
      <c r="B83" s="318"/>
      <c r="C83" s="319" t="s">
        <v>2685</v>
      </c>
      <c r="D83" s="319"/>
      <c r="E83" s="319"/>
      <c r="F83" s="320" t="s">
        <v>2680</v>
      </c>
      <c r="G83" s="319"/>
      <c r="H83" s="319" t="s">
        <v>2686</v>
      </c>
      <c r="I83" s="319" t="s">
        <v>2676</v>
      </c>
      <c r="J83" s="319">
        <v>15</v>
      </c>
      <c r="K83" s="309"/>
    </row>
    <row r="84" spans="2:11" s="1" customFormat="1" ht="15" customHeight="1">
      <c r="B84" s="318"/>
      <c r="C84" s="319" t="s">
        <v>2687</v>
      </c>
      <c r="D84" s="319"/>
      <c r="E84" s="319"/>
      <c r="F84" s="320" t="s">
        <v>2680</v>
      </c>
      <c r="G84" s="319"/>
      <c r="H84" s="319" t="s">
        <v>2688</v>
      </c>
      <c r="I84" s="319" t="s">
        <v>2676</v>
      </c>
      <c r="J84" s="319">
        <v>15</v>
      </c>
      <c r="K84" s="309"/>
    </row>
    <row r="85" spans="2:11" s="1" customFormat="1" ht="15" customHeight="1">
      <c r="B85" s="318"/>
      <c r="C85" s="319" t="s">
        <v>2689</v>
      </c>
      <c r="D85" s="319"/>
      <c r="E85" s="319"/>
      <c r="F85" s="320" t="s">
        <v>2680</v>
      </c>
      <c r="G85" s="319"/>
      <c r="H85" s="319" t="s">
        <v>2690</v>
      </c>
      <c r="I85" s="319" t="s">
        <v>2676</v>
      </c>
      <c r="J85" s="319">
        <v>20</v>
      </c>
      <c r="K85" s="309"/>
    </row>
    <row r="86" spans="2:11" s="1" customFormat="1" ht="15" customHeight="1">
      <c r="B86" s="318"/>
      <c r="C86" s="319" t="s">
        <v>2691</v>
      </c>
      <c r="D86" s="319"/>
      <c r="E86" s="319"/>
      <c r="F86" s="320" t="s">
        <v>2680</v>
      </c>
      <c r="G86" s="319"/>
      <c r="H86" s="319" t="s">
        <v>2692</v>
      </c>
      <c r="I86" s="319" t="s">
        <v>2676</v>
      </c>
      <c r="J86" s="319">
        <v>20</v>
      </c>
      <c r="K86" s="309"/>
    </row>
    <row r="87" spans="2:11" s="1" customFormat="1" ht="15" customHeight="1">
      <c r="B87" s="318"/>
      <c r="C87" s="297" t="s">
        <v>2693</v>
      </c>
      <c r="D87" s="297"/>
      <c r="E87" s="297"/>
      <c r="F87" s="317" t="s">
        <v>2680</v>
      </c>
      <c r="G87" s="316"/>
      <c r="H87" s="297" t="s">
        <v>2694</v>
      </c>
      <c r="I87" s="297" t="s">
        <v>2676</v>
      </c>
      <c r="J87" s="297">
        <v>50</v>
      </c>
      <c r="K87" s="309"/>
    </row>
    <row r="88" spans="2:11" s="1" customFormat="1" ht="15" customHeight="1">
      <c r="B88" s="318"/>
      <c r="C88" s="297" t="s">
        <v>2695</v>
      </c>
      <c r="D88" s="297"/>
      <c r="E88" s="297"/>
      <c r="F88" s="317" t="s">
        <v>2680</v>
      </c>
      <c r="G88" s="316"/>
      <c r="H88" s="297" t="s">
        <v>2696</v>
      </c>
      <c r="I88" s="297" t="s">
        <v>2676</v>
      </c>
      <c r="J88" s="297">
        <v>20</v>
      </c>
      <c r="K88" s="309"/>
    </row>
    <row r="89" spans="2:11" s="1" customFormat="1" ht="15" customHeight="1">
      <c r="B89" s="318"/>
      <c r="C89" s="297" t="s">
        <v>2697</v>
      </c>
      <c r="D89" s="297"/>
      <c r="E89" s="297"/>
      <c r="F89" s="317" t="s">
        <v>2680</v>
      </c>
      <c r="G89" s="316"/>
      <c r="H89" s="297" t="s">
        <v>2698</v>
      </c>
      <c r="I89" s="297" t="s">
        <v>2676</v>
      </c>
      <c r="J89" s="297">
        <v>20</v>
      </c>
      <c r="K89" s="309"/>
    </row>
    <row r="90" spans="2:11" s="1" customFormat="1" ht="15" customHeight="1">
      <c r="B90" s="318"/>
      <c r="C90" s="297" t="s">
        <v>2699</v>
      </c>
      <c r="D90" s="297"/>
      <c r="E90" s="297"/>
      <c r="F90" s="317" t="s">
        <v>2680</v>
      </c>
      <c r="G90" s="316"/>
      <c r="H90" s="297" t="s">
        <v>2700</v>
      </c>
      <c r="I90" s="297" t="s">
        <v>2676</v>
      </c>
      <c r="J90" s="297">
        <v>50</v>
      </c>
      <c r="K90" s="309"/>
    </row>
    <row r="91" spans="2:11" s="1" customFormat="1" ht="15" customHeight="1">
      <c r="B91" s="318"/>
      <c r="C91" s="297" t="s">
        <v>2701</v>
      </c>
      <c r="D91" s="297"/>
      <c r="E91" s="297"/>
      <c r="F91" s="317" t="s">
        <v>2680</v>
      </c>
      <c r="G91" s="316"/>
      <c r="H91" s="297" t="s">
        <v>2701</v>
      </c>
      <c r="I91" s="297" t="s">
        <v>2676</v>
      </c>
      <c r="J91" s="297">
        <v>50</v>
      </c>
      <c r="K91" s="309"/>
    </row>
    <row r="92" spans="2:11" s="1" customFormat="1" ht="15" customHeight="1">
      <c r="B92" s="318"/>
      <c r="C92" s="297" t="s">
        <v>2702</v>
      </c>
      <c r="D92" s="297"/>
      <c r="E92" s="297"/>
      <c r="F92" s="317" t="s">
        <v>2680</v>
      </c>
      <c r="G92" s="316"/>
      <c r="H92" s="297" t="s">
        <v>2703</v>
      </c>
      <c r="I92" s="297" t="s">
        <v>2676</v>
      </c>
      <c r="J92" s="297">
        <v>255</v>
      </c>
      <c r="K92" s="309"/>
    </row>
    <row r="93" spans="2:11" s="1" customFormat="1" ht="15" customHeight="1">
      <c r="B93" s="318"/>
      <c r="C93" s="297" t="s">
        <v>2704</v>
      </c>
      <c r="D93" s="297"/>
      <c r="E93" s="297"/>
      <c r="F93" s="317" t="s">
        <v>2674</v>
      </c>
      <c r="G93" s="316"/>
      <c r="H93" s="297" t="s">
        <v>2705</v>
      </c>
      <c r="I93" s="297" t="s">
        <v>2706</v>
      </c>
      <c r="J93" s="297"/>
      <c r="K93" s="309"/>
    </row>
    <row r="94" spans="2:11" s="1" customFormat="1" ht="15" customHeight="1">
      <c r="B94" s="318"/>
      <c r="C94" s="297" t="s">
        <v>2707</v>
      </c>
      <c r="D94" s="297"/>
      <c r="E94" s="297"/>
      <c r="F94" s="317" t="s">
        <v>2674</v>
      </c>
      <c r="G94" s="316"/>
      <c r="H94" s="297" t="s">
        <v>2708</v>
      </c>
      <c r="I94" s="297" t="s">
        <v>2709</v>
      </c>
      <c r="J94" s="297"/>
      <c r="K94" s="309"/>
    </row>
    <row r="95" spans="2:11" s="1" customFormat="1" ht="15" customHeight="1">
      <c r="B95" s="318"/>
      <c r="C95" s="297" t="s">
        <v>2710</v>
      </c>
      <c r="D95" s="297"/>
      <c r="E95" s="297"/>
      <c r="F95" s="317" t="s">
        <v>2674</v>
      </c>
      <c r="G95" s="316"/>
      <c r="H95" s="297" t="s">
        <v>2710</v>
      </c>
      <c r="I95" s="297" t="s">
        <v>2709</v>
      </c>
      <c r="J95" s="297"/>
      <c r="K95" s="309"/>
    </row>
    <row r="96" spans="2:11" s="1" customFormat="1" ht="15" customHeight="1">
      <c r="B96" s="318"/>
      <c r="C96" s="297" t="s">
        <v>42</v>
      </c>
      <c r="D96" s="297"/>
      <c r="E96" s="297"/>
      <c r="F96" s="317" t="s">
        <v>2674</v>
      </c>
      <c r="G96" s="316"/>
      <c r="H96" s="297" t="s">
        <v>2711</v>
      </c>
      <c r="I96" s="297" t="s">
        <v>2709</v>
      </c>
      <c r="J96" s="297"/>
      <c r="K96" s="309"/>
    </row>
    <row r="97" spans="2:11" s="1" customFormat="1" ht="15" customHeight="1">
      <c r="B97" s="318"/>
      <c r="C97" s="297" t="s">
        <v>52</v>
      </c>
      <c r="D97" s="297"/>
      <c r="E97" s="297"/>
      <c r="F97" s="317" t="s">
        <v>2674</v>
      </c>
      <c r="G97" s="316"/>
      <c r="H97" s="297" t="s">
        <v>2712</v>
      </c>
      <c r="I97" s="297" t="s">
        <v>2709</v>
      </c>
      <c r="J97" s="297"/>
      <c r="K97" s="309"/>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4"/>
      <c r="C100" s="304"/>
      <c r="D100" s="304"/>
      <c r="E100" s="304"/>
      <c r="F100" s="304"/>
      <c r="G100" s="304"/>
      <c r="H100" s="304"/>
      <c r="I100" s="304"/>
      <c r="J100" s="304"/>
      <c r="K100" s="304"/>
    </row>
    <row r="101" spans="2:11" s="1" customFormat="1" ht="7.5" customHeight="1">
      <c r="B101" s="305"/>
      <c r="C101" s="306"/>
      <c r="D101" s="306"/>
      <c r="E101" s="306"/>
      <c r="F101" s="306"/>
      <c r="G101" s="306"/>
      <c r="H101" s="306"/>
      <c r="I101" s="306"/>
      <c r="J101" s="306"/>
      <c r="K101" s="307"/>
    </row>
    <row r="102" spans="2:11" s="1" customFormat="1" ht="45" customHeight="1">
      <c r="B102" s="308"/>
      <c r="C102" s="418" t="s">
        <v>2713</v>
      </c>
      <c r="D102" s="418"/>
      <c r="E102" s="418"/>
      <c r="F102" s="418"/>
      <c r="G102" s="418"/>
      <c r="H102" s="418"/>
      <c r="I102" s="418"/>
      <c r="J102" s="418"/>
      <c r="K102" s="309"/>
    </row>
    <row r="103" spans="2:11" s="1" customFormat="1" ht="17.25" customHeight="1">
      <c r="B103" s="308"/>
      <c r="C103" s="310" t="s">
        <v>2668</v>
      </c>
      <c r="D103" s="310"/>
      <c r="E103" s="310"/>
      <c r="F103" s="310" t="s">
        <v>2669</v>
      </c>
      <c r="G103" s="311"/>
      <c r="H103" s="310" t="s">
        <v>58</v>
      </c>
      <c r="I103" s="310" t="s">
        <v>61</v>
      </c>
      <c r="J103" s="310" t="s">
        <v>2670</v>
      </c>
      <c r="K103" s="309"/>
    </row>
    <row r="104" spans="2:11" s="1" customFormat="1" ht="17.25" customHeight="1">
      <c r="B104" s="308"/>
      <c r="C104" s="312" t="s">
        <v>2671</v>
      </c>
      <c r="D104" s="312"/>
      <c r="E104" s="312"/>
      <c r="F104" s="313" t="s">
        <v>2672</v>
      </c>
      <c r="G104" s="314"/>
      <c r="H104" s="312"/>
      <c r="I104" s="312"/>
      <c r="J104" s="312" t="s">
        <v>2673</v>
      </c>
      <c r="K104" s="309"/>
    </row>
    <row r="105" spans="2:11" s="1" customFormat="1" ht="5.25" customHeight="1">
      <c r="B105" s="308"/>
      <c r="C105" s="310"/>
      <c r="D105" s="310"/>
      <c r="E105" s="310"/>
      <c r="F105" s="310"/>
      <c r="G105" s="326"/>
      <c r="H105" s="310"/>
      <c r="I105" s="310"/>
      <c r="J105" s="310"/>
      <c r="K105" s="309"/>
    </row>
    <row r="106" spans="2:11" s="1" customFormat="1" ht="15" customHeight="1">
      <c r="B106" s="308"/>
      <c r="C106" s="297" t="s">
        <v>57</v>
      </c>
      <c r="D106" s="315"/>
      <c r="E106" s="315"/>
      <c r="F106" s="317" t="s">
        <v>2674</v>
      </c>
      <c r="G106" s="326"/>
      <c r="H106" s="297" t="s">
        <v>2714</v>
      </c>
      <c r="I106" s="297" t="s">
        <v>2676</v>
      </c>
      <c r="J106" s="297">
        <v>20</v>
      </c>
      <c r="K106" s="309"/>
    </row>
    <row r="107" spans="2:11" s="1" customFormat="1" ht="15" customHeight="1">
      <c r="B107" s="308"/>
      <c r="C107" s="297" t="s">
        <v>2677</v>
      </c>
      <c r="D107" s="297"/>
      <c r="E107" s="297"/>
      <c r="F107" s="317" t="s">
        <v>2674</v>
      </c>
      <c r="G107" s="297"/>
      <c r="H107" s="297" t="s">
        <v>2714</v>
      </c>
      <c r="I107" s="297" t="s">
        <v>2676</v>
      </c>
      <c r="J107" s="297">
        <v>120</v>
      </c>
      <c r="K107" s="309"/>
    </row>
    <row r="108" spans="2:11" s="1" customFormat="1" ht="15" customHeight="1">
      <c r="B108" s="318"/>
      <c r="C108" s="297" t="s">
        <v>2679</v>
      </c>
      <c r="D108" s="297"/>
      <c r="E108" s="297"/>
      <c r="F108" s="317" t="s">
        <v>2680</v>
      </c>
      <c r="G108" s="297"/>
      <c r="H108" s="297" t="s">
        <v>2714</v>
      </c>
      <c r="I108" s="297" t="s">
        <v>2676</v>
      </c>
      <c r="J108" s="297">
        <v>50</v>
      </c>
      <c r="K108" s="309"/>
    </row>
    <row r="109" spans="2:11" s="1" customFormat="1" ht="15" customHeight="1">
      <c r="B109" s="318"/>
      <c r="C109" s="297" t="s">
        <v>2682</v>
      </c>
      <c r="D109" s="297"/>
      <c r="E109" s="297"/>
      <c r="F109" s="317" t="s">
        <v>2674</v>
      </c>
      <c r="G109" s="297"/>
      <c r="H109" s="297" t="s">
        <v>2714</v>
      </c>
      <c r="I109" s="297" t="s">
        <v>2684</v>
      </c>
      <c r="J109" s="297"/>
      <c r="K109" s="309"/>
    </row>
    <row r="110" spans="2:11" s="1" customFormat="1" ht="15" customHeight="1">
      <c r="B110" s="318"/>
      <c r="C110" s="297" t="s">
        <v>2693</v>
      </c>
      <c r="D110" s="297"/>
      <c r="E110" s="297"/>
      <c r="F110" s="317" t="s">
        <v>2680</v>
      </c>
      <c r="G110" s="297"/>
      <c r="H110" s="297" t="s">
        <v>2714</v>
      </c>
      <c r="I110" s="297" t="s">
        <v>2676</v>
      </c>
      <c r="J110" s="297">
        <v>50</v>
      </c>
      <c r="K110" s="309"/>
    </row>
    <row r="111" spans="2:11" s="1" customFormat="1" ht="15" customHeight="1">
      <c r="B111" s="318"/>
      <c r="C111" s="297" t="s">
        <v>2701</v>
      </c>
      <c r="D111" s="297"/>
      <c r="E111" s="297"/>
      <c r="F111" s="317" t="s">
        <v>2680</v>
      </c>
      <c r="G111" s="297"/>
      <c r="H111" s="297" t="s">
        <v>2714</v>
      </c>
      <c r="I111" s="297" t="s">
        <v>2676</v>
      </c>
      <c r="J111" s="297">
        <v>50</v>
      </c>
      <c r="K111" s="309"/>
    </row>
    <row r="112" spans="2:11" s="1" customFormat="1" ht="15" customHeight="1">
      <c r="B112" s="318"/>
      <c r="C112" s="297" t="s">
        <v>2699</v>
      </c>
      <c r="D112" s="297"/>
      <c r="E112" s="297"/>
      <c r="F112" s="317" t="s">
        <v>2680</v>
      </c>
      <c r="G112" s="297"/>
      <c r="H112" s="297" t="s">
        <v>2714</v>
      </c>
      <c r="I112" s="297" t="s">
        <v>2676</v>
      </c>
      <c r="J112" s="297">
        <v>50</v>
      </c>
      <c r="K112" s="309"/>
    </row>
    <row r="113" spans="2:11" s="1" customFormat="1" ht="15" customHeight="1">
      <c r="B113" s="318"/>
      <c r="C113" s="297" t="s">
        <v>57</v>
      </c>
      <c r="D113" s="297"/>
      <c r="E113" s="297"/>
      <c r="F113" s="317" t="s">
        <v>2674</v>
      </c>
      <c r="G113" s="297"/>
      <c r="H113" s="297" t="s">
        <v>2715</v>
      </c>
      <c r="I113" s="297" t="s">
        <v>2676</v>
      </c>
      <c r="J113" s="297">
        <v>20</v>
      </c>
      <c r="K113" s="309"/>
    </row>
    <row r="114" spans="2:11" s="1" customFormat="1" ht="15" customHeight="1">
      <c r="B114" s="318"/>
      <c r="C114" s="297" t="s">
        <v>2716</v>
      </c>
      <c r="D114" s="297"/>
      <c r="E114" s="297"/>
      <c r="F114" s="317" t="s">
        <v>2674</v>
      </c>
      <c r="G114" s="297"/>
      <c r="H114" s="297" t="s">
        <v>2717</v>
      </c>
      <c r="I114" s="297" t="s">
        <v>2676</v>
      </c>
      <c r="J114" s="297">
        <v>120</v>
      </c>
      <c r="K114" s="309"/>
    </row>
    <row r="115" spans="2:11" s="1" customFormat="1" ht="15" customHeight="1">
      <c r="B115" s="318"/>
      <c r="C115" s="297" t="s">
        <v>42</v>
      </c>
      <c r="D115" s="297"/>
      <c r="E115" s="297"/>
      <c r="F115" s="317" t="s">
        <v>2674</v>
      </c>
      <c r="G115" s="297"/>
      <c r="H115" s="297" t="s">
        <v>2718</v>
      </c>
      <c r="I115" s="297" t="s">
        <v>2709</v>
      </c>
      <c r="J115" s="297"/>
      <c r="K115" s="309"/>
    </row>
    <row r="116" spans="2:11" s="1" customFormat="1" ht="15" customHeight="1">
      <c r="B116" s="318"/>
      <c r="C116" s="297" t="s">
        <v>52</v>
      </c>
      <c r="D116" s="297"/>
      <c r="E116" s="297"/>
      <c r="F116" s="317" t="s">
        <v>2674</v>
      </c>
      <c r="G116" s="297"/>
      <c r="H116" s="297" t="s">
        <v>2719</v>
      </c>
      <c r="I116" s="297" t="s">
        <v>2709</v>
      </c>
      <c r="J116" s="297"/>
      <c r="K116" s="309"/>
    </row>
    <row r="117" spans="2:11" s="1" customFormat="1" ht="15" customHeight="1">
      <c r="B117" s="318"/>
      <c r="C117" s="297" t="s">
        <v>61</v>
      </c>
      <c r="D117" s="297"/>
      <c r="E117" s="297"/>
      <c r="F117" s="317" t="s">
        <v>2674</v>
      </c>
      <c r="G117" s="297"/>
      <c r="H117" s="297" t="s">
        <v>2720</v>
      </c>
      <c r="I117" s="297" t="s">
        <v>2721</v>
      </c>
      <c r="J117" s="297"/>
      <c r="K117" s="309"/>
    </row>
    <row r="118" spans="2:11" s="1" customFormat="1" ht="15" customHeight="1">
      <c r="B118" s="321"/>
      <c r="C118" s="327"/>
      <c r="D118" s="327"/>
      <c r="E118" s="327"/>
      <c r="F118" s="327"/>
      <c r="G118" s="327"/>
      <c r="H118" s="327"/>
      <c r="I118" s="327"/>
      <c r="J118" s="327"/>
      <c r="K118" s="323"/>
    </row>
    <row r="119" spans="2:11" s="1" customFormat="1" ht="18.75" customHeight="1">
      <c r="B119" s="328"/>
      <c r="C119" s="294"/>
      <c r="D119" s="294"/>
      <c r="E119" s="294"/>
      <c r="F119" s="329"/>
      <c r="G119" s="294"/>
      <c r="H119" s="294"/>
      <c r="I119" s="294"/>
      <c r="J119" s="294"/>
      <c r="K119" s="328"/>
    </row>
    <row r="120" spans="2:11" s="1" customFormat="1" ht="18.75" customHeight="1">
      <c r="B120" s="304"/>
      <c r="C120" s="304"/>
      <c r="D120" s="304"/>
      <c r="E120" s="304"/>
      <c r="F120" s="304"/>
      <c r="G120" s="304"/>
      <c r="H120" s="304"/>
      <c r="I120" s="304"/>
      <c r="J120" s="304"/>
      <c r="K120" s="304"/>
    </row>
    <row r="121" spans="2:11" s="1" customFormat="1" ht="7.5" customHeight="1">
      <c r="B121" s="330"/>
      <c r="C121" s="331"/>
      <c r="D121" s="331"/>
      <c r="E121" s="331"/>
      <c r="F121" s="331"/>
      <c r="G121" s="331"/>
      <c r="H121" s="331"/>
      <c r="I121" s="331"/>
      <c r="J121" s="331"/>
      <c r="K121" s="332"/>
    </row>
    <row r="122" spans="2:11" s="1" customFormat="1" ht="45" customHeight="1">
      <c r="B122" s="333"/>
      <c r="C122" s="419" t="s">
        <v>2722</v>
      </c>
      <c r="D122" s="419"/>
      <c r="E122" s="419"/>
      <c r="F122" s="419"/>
      <c r="G122" s="419"/>
      <c r="H122" s="419"/>
      <c r="I122" s="419"/>
      <c r="J122" s="419"/>
      <c r="K122" s="334"/>
    </row>
    <row r="123" spans="2:11" s="1" customFormat="1" ht="17.25" customHeight="1">
      <c r="B123" s="335"/>
      <c r="C123" s="310" t="s">
        <v>2668</v>
      </c>
      <c r="D123" s="310"/>
      <c r="E123" s="310"/>
      <c r="F123" s="310" t="s">
        <v>2669</v>
      </c>
      <c r="G123" s="311"/>
      <c r="H123" s="310" t="s">
        <v>58</v>
      </c>
      <c r="I123" s="310" t="s">
        <v>61</v>
      </c>
      <c r="J123" s="310" t="s">
        <v>2670</v>
      </c>
      <c r="K123" s="336"/>
    </row>
    <row r="124" spans="2:11" s="1" customFormat="1" ht="17.25" customHeight="1">
      <c r="B124" s="335"/>
      <c r="C124" s="312" t="s">
        <v>2671</v>
      </c>
      <c r="D124" s="312"/>
      <c r="E124" s="312"/>
      <c r="F124" s="313" t="s">
        <v>2672</v>
      </c>
      <c r="G124" s="314"/>
      <c r="H124" s="312"/>
      <c r="I124" s="312"/>
      <c r="J124" s="312" t="s">
        <v>2673</v>
      </c>
      <c r="K124" s="336"/>
    </row>
    <row r="125" spans="2:11" s="1" customFormat="1" ht="5.25" customHeight="1">
      <c r="B125" s="337"/>
      <c r="C125" s="315"/>
      <c r="D125" s="315"/>
      <c r="E125" s="315"/>
      <c r="F125" s="315"/>
      <c r="G125" s="297"/>
      <c r="H125" s="315"/>
      <c r="I125" s="315"/>
      <c r="J125" s="315"/>
      <c r="K125" s="338"/>
    </row>
    <row r="126" spans="2:11" s="1" customFormat="1" ht="15" customHeight="1">
      <c r="B126" s="337"/>
      <c r="C126" s="297" t="s">
        <v>2677</v>
      </c>
      <c r="D126" s="315"/>
      <c r="E126" s="315"/>
      <c r="F126" s="317" t="s">
        <v>2674</v>
      </c>
      <c r="G126" s="297"/>
      <c r="H126" s="297" t="s">
        <v>2714</v>
      </c>
      <c r="I126" s="297" t="s">
        <v>2676</v>
      </c>
      <c r="J126" s="297">
        <v>120</v>
      </c>
      <c r="K126" s="339"/>
    </row>
    <row r="127" spans="2:11" s="1" customFormat="1" ht="15" customHeight="1">
      <c r="B127" s="337"/>
      <c r="C127" s="297" t="s">
        <v>2723</v>
      </c>
      <c r="D127" s="297"/>
      <c r="E127" s="297"/>
      <c r="F127" s="317" t="s">
        <v>2674</v>
      </c>
      <c r="G127" s="297"/>
      <c r="H127" s="297" t="s">
        <v>2724</v>
      </c>
      <c r="I127" s="297" t="s">
        <v>2676</v>
      </c>
      <c r="J127" s="297" t="s">
        <v>2725</v>
      </c>
      <c r="K127" s="339"/>
    </row>
    <row r="128" spans="2:11" s="1" customFormat="1" ht="15" customHeight="1">
      <c r="B128" s="337"/>
      <c r="C128" s="297" t="s">
        <v>87</v>
      </c>
      <c r="D128" s="297"/>
      <c r="E128" s="297"/>
      <c r="F128" s="317" t="s">
        <v>2674</v>
      </c>
      <c r="G128" s="297"/>
      <c r="H128" s="297" t="s">
        <v>2726</v>
      </c>
      <c r="I128" s="297" t="s">
        <v>2676</v>
      </c>
      <c r="J128" s="297" t="s">
        <v>2725</v>
      </c>
      <c r="K128" s="339"/>
    </row>
    <row r="129" spans="2:11" s="1" customFormat="1" ht="15" customHeight="1">
      <c r="B129" s="337"/>
      <c r="C129" s="297" t="s">
        <v>2685</v>
      </c>
      <c r="D129" s="297"/>
      <c r="E129" s="297"/>
      <c r="F129" s="317" t="s">
        <v>2680</v>
      </c>
      <c r="G129" s="297"/>
      <c r="H129" s="297" t="s">
        <v>2686</v>
      </c>
      <c r="I129" s="297" t="s">
        <v>2676</v>
      </c>
      <c r="J129" s="297">
        <v>15</v>
      </c>
      <c r="K129" s="339"/>
    </row>
    <row r="130" spans="2:11" s="1" customFormat="1" ht="15" customHeight="1">
      <c r="B130" s="337"/>
      <c r="C130" s="319" t="s">
        <v>2687</v>
      </c>
      <c r="D130" s="319"/>
      <c r="E130" s="319"/>
      <c r="F130" s="320" t="s">
        <v>2680</v>
      </c>
      <c r="G130" s="319"/>
      <c r="H130" s="319" t="s">
        <v>2688</v>
      </c>
      <c r="I130" s="319" t="s">
        <v>2676</v>
      </c>
      <c r="J130" s="319">
        <v>15</v>
      </c>
      <c r="K130" s="339"/>
    </row>
    <row r="131" spans="2:11" s="1" customFormat="1" ht="15" customHeight="1">
      <c r="B131" s="337"/>
      <c r="C131" s="319" t="s">
        <v>2689</v>
      </c>
      <c r="D131" s="319"/>
      <c r="E131" s="319"/>
      <c r="F131" s="320" t="s">
        <v>2680</v>
      </c>
      <c r="G131" s="319"/>
      <c r="H131" s="319" t="s">
        <v>2690</v>
      </c>
      <c r="I131" s="319" t="s">
        <v>2676</v>
      </c>
      <c r="J131" s="319">
        <v>20</v>
      </c>
      <c r="K131" s="339"/>
    </row>
    <row r="132" spans="2:11" s="1" customFormat="1" ht="15" customHeight="1">
      <c r="B132" s="337"/>
      <c r="C132" s="319" t="s">
        <v>2691</v>
      </c>
      <c r="D132" s="319"/>
      <c r="E132" s="319"/>
      <c r="F132" s="320" t="s">
        <v>2680</v>
      </c>
      <c r="G132" s="319"/>
      <c r="H132" s="319" t="s">
        <v>2692</v>
      </c>
      <c r="I132" s="319" t="s">
        <v>2676</v>
      </c>
      <c r="J132" s="319">
        <v>20</v>
      </c>
      <c r="K132" s="339"/>
    </row>
    <row r="133" spans="2:11" s="1" customFormat="1" ht="15" customHeight="1">
      <c r="B133" s="337"/>
      <c r="C133" s="297" t="s">
        <v>2679</v>
      </c>
      <c r="D133" s="297"/>
      <c r="E133" s="297"/>
      <c r="F133" s="317" t="s">
        <v>2680</v>
      </c>
      <c r="G133" s="297"/>
      <c r="H133" s="297" t="s">
        <v>2714</v>
      </c>
      <c r="I133" s="297" t="s">
        <v>2676</v>
      </c>
      <c r="J133" s="297">
        <v>50</v>
      </c>
      <c r="K133" s="339"/>
    </row>
    <row r="134" spans="2:11" s="1" customFormat="1" ht="15" customHeight="1">
      <c r="B134" s="337"/>
      <c r="C134" s="297" t="s">
        <v>2693</v>
      </c>
      <c r="D134" s="297"/>
      <c r="E134" s="297"/>
      <c r="F134" s="317" t="s">
        <v>2680</v>
      </c>
      <c r="G134" s="297"/>
      <c r="H134" s="297" t="s">
        <v>2714</v>
      </c>
      <c r="I134" s="297" t="s">
        <v>2676</v>
      </c>
      <c r="J134" s="297">
        <v>50</v>
      </c>
      <c r="K134" s="339"/>
    </row>
    <row r="135" spans="2:11" s="1" customFormat="1" ht="15" customHeight="1">
      <c r="B135" s="337"/>
      <c r="C135" s="297" t="s">
        <v>2699</v>
      </c>
      <c r="D135" s="297"/>
      <c r="E135" s="297"/>
      <c r="F135" s="317" t="s">
        <v>2680</v>
      </c>
      <c r="G135" s="297"/>
      <c r="H135" s="297" t="s">
        <v>2714</v>
      </c>
      <c r="I135" s="297" t="s">
        <v>2676</v>
      </c>
      <c r="J135" s="297">
        <v>50</v>
      </c>
      <c r="K135" s="339"/>
    </row>
    <row r="136" spans="2:11" s="1" customFormat="1" ht="15" customHeight="1">
      <c r="B136" s="337"/>
      <c r="C136" s="297" t="s">
        <v>2701</v>
      </c>
      <c r="D136" s="297"/>
      <c r="E136" s="297"/>
      <c r="F136" s="317" t="s">
        <v>2680</v>
      </c>
      <c r="G136" s="297"/>
      <c r="H136" s="297" t="s">
        <v>2714</v>
      </c>
      <c r="I136" s="297" t="s">
        <v>2676</v>
      </c>
      <c r="J136" s="297">
        <v>50</v>
      </c>
      <c r="K136" s="339"/>
    </row>
    <row r="137" spans="2:11" s="1" customFormat="1" ht="15" customHeight="1">
      <c r="B137" s="337"/>
      <c r="C137" s="297" t="s">
        <v>2702</v>
      </c>
      <c r="D137" s="297"/>
      <c r="E137" s="297"/>
      <c r="F137" s="317" t="s">
        <v>2680</v>
      </c>
      <c r="G137" s="297"/>
      <c r="H137" s="297" t="s">
        <v>2727</v>
      </c>
      <c r="I137" s="297" t="s">
        <v>2676</v>
      </c>
      <c r="J137" s="297">
        <v>255</v>
      </c>
      <c r="K137" s="339"/>
    </row>
    <row r="138" spans="2:11" s="1" customFormat="1" ht="15" customHeight="1">
      <c r="B138" s="337"/>
      <c r="C138" s="297" t="s">
        <v>2704</v>
      </c>
      <c r="D138" s="297"/>
      <c r="E138" s="297"/>
      <c r="F138" s="317" t="s">
        <v>2674</v>
      </c>
      <c r="G138" s="297"/>
      <c r="H138" s="297" t="s">
        <v>2728</v>
      </c>
      <c r="I138" s="297" t="s">
        <v>2706</v>
      </c>
      <c r="J138" s="297"/>
      <c r="K138" s="339"/>
    </row>
    <row r="139" spans="2:11" s="1" customFormat="1" ht="15" customHeight="1">
      <c r="B139" s="337"/>
      <c r="C139" s="297" t="s">
        <v>2707</v>
      </c>
      <c r="D139" s="297"/>
      <c r="E139" s="297"/>
      <c r="F139" s="317" t="s">
        <v>2674</v>
      </c>
      <c r="G139" s="297"/>
      <c r="H139" s="297" t="s">
        <v>2729</v>
      </c>
      <c r="I139" s="297" t="s">
        <v>2709</v>
      </c>
      <c r="J139" s="297"/>
      <c r="K139" s="339"/>
    </row>
    <row r="140" spans="2:11" s="1" customFormat="1" ht="15" customHeight="1">
      <c r="B140" s="337"/>
      <c r="C140" s="297" t="s">
        <v>2710</v>
      </c>
      <c r="D140" s="297"/>
      <c r="E140" s="297"/>
      <c r="F140" s="317" t="s">
        <v>2674</v>
      </c>
      <c r="G140" s="297"/>
      <c r="H140" s="297" t="s">
        <v>2710</v>
      </c>
      <c r="I140" s="297" t="s">
        <v>2709</v>
      </c>
      <c r="J140" s="297"/>
      <c r="K140" s="339"/>
    </row>
    <row r="141" spans="2:11" s="1" customFormat="1" ht="15" customHeight="1">
      <c r="B141" s="337"/>
      <c r="C141" s="297" t="s">
        <v>42</v>
      </c>
      <c r="D141" s="297"/>
      <c r="E141" s="297"/>
      <c r="F141" s="317" t="s">
        <v>2674</v>
      </c>
      <c r="G141" s="297"/>
      <c r="H141" s="297" t="s">
        <v>2730</v>
      </c>
      <c r="I141" s="297" t="s">
        <v>2709</v>
      </c>
      <c r="J141" s="297"/>
      <c r="K141" s="339"/>
    </row>
    <row r="142" spans="2:11" s="1" customFormat="1" ht="15" customHeight="1">
      <c r="B142" s="337"/>
      <c r="C142" s="297" t="s">
        <v>2731</v>
      </c>
      <c r="D142" s="297"/>
      <c r="E142" s="297"/>
      <c r="F142" s="317" t="s">
        <v>2674</v>
      </c>
      <c r="G142" s="297"/>
      <c r="H142" s="297" t="s">
        <v>2732</v>
      </c>
      <c r="I142" s="297" t="s">
        <v>2709</v>
      </c>
      <c r="J142" s="297"/>
      <c r="K142" s="339"/>
    </row>
    <row r="143" spans="2:11" s="1" customFormat="1" ht="15" customHeight="1">
      <c r="B143" s="340"/>
      <c r="C143" s="341"/>
      <c r="D143" s="341"/>
      <c r="E143" s="341"/>
      <c r="F143" s="341"/>
      <c r="G143" s="341"/>
      <c r="H143" s="341"/>
      <c r="I143" s="341"/>
      <c r="J143" s="341"/>
      <c r="K143" s="342"/>
    </row>
    <row r="144" spans="2:11" s="1" customFormat="1" ht="18.75" customHeight="1">
      <c r="B144" s="294"/>
      <c r="C144" s="294"/>
      <c r="D144" s="294"/>
      <c r="E144" s="294"/>
      <c r="F144" s="329"/>
      <c r="G144" s="294"/>
      <c r="H144" s="294"/>
      <c r="I144" s="294"/>
      <c r="J144" s="294"/>
      <c r="K144" s="294"/>
    </row>
    <row r="145" spans="2:11" s="1" customFormat="1" ht="18.75" customHeight="1">
      <c r="B145" s="304"/>
      <c r="C145" s="304"/>
      <c r="D145" s="304"/>
      <c r="E145" s="304"/>
      <c r="F145" s="304"/>
      <c r="G145" s="304"/>
      <c r="H145" s="304"/>
      <c r="I145" s="304"/>
      <c r="J145" s="304"/>
      <c r="K145" s="304"/>
    </row>
    <row r="146" spans="2:11" s="1" customFormat="1" ht="7.5" customHeight="1">
      <c r="B146" s="305"/>
      <c r="C146" s="306"/>
      <c r="D146" s="306"/>
      <c r="E146" s="306"/>
      <c r="F146" s="306"/>
      <c r="G146" s="306"/>
      <c r="H146" s="306"/>
      <c r="I146" s="306"/>
      <c r="J146" s="306"/>
      <c r="K146" s="307"/>
    </row>
    <row r="147" spans="2:11" s="1" customFormat="1" ht="45" customHeight="1">
      <c r="B147" s="308"/>
      <c r="C147" s="418" t="s">
        <v>2733</v>
      </c>
      <c r="D147" s="418"/>
      <c r="E147" s="418"/>
      <c r="F147" s="418"/>
      <c r="G147" s="418"/>
      <c r="H147" s="418"/>
      <c r="I147" s="418"/>
      <c r="J147" s="418"/>
      <c r="K147" s="309"/>
    </row>
    <row r="148" spans="2:11" s="1" customFormat="1" ht="17.25" customHeight="1">
      <c r="B148" s="308"/>
      <c r="C148" s="310" t="s">
        <v>2668</v>
      </c>
      <c r="D148" s="310"/>
      <c r="E148" s="310"/>
      <c r="F148" s="310" t="s">
        <v>2669</v>
      </c>
      <c r="G148" s="311"/>
      <c r="H148" s="310" t="s">
        <v>58</v>
      </c>
      <c r="I148" s="310" t="s">
        <v>61</v>
      </c>
      <c r="J148" s="310" t="s">
        <v>2670</v>
      </c>
      <c r="K148" s="309"/>
    </row>
    <row r="149" spans="2:11" s="1" customFormat="1" ht="17.25" customHeight="1">
      <c r="B149" s="308"/>
      <c r="C149" s="312" t="s">
        <v>2671</v>
      </c>
      <c r="D149" s="312"/>
      <c r="E149" s="312"/>
      <c r="F149" s="313" t="s">
        <v>2672</v>
      </c>
      <c r="G149" s="314"/>
      <c r="H149" s="312"/>
      <c r="I149" s="312"/>
      <c r="J149" s="312" t="s">
        <v>2673</v>
      </c>
      <c r="K149" s="309"/>
    </row>
    <row r="150" spans="2:11" s="1" customFormat="1" ht="5.25" customHeight="1">
      <c r="B150" s="318"/>
      <c r="C150" s="315"/>
      <c r="D150" s="315"/>
      <c r="E150" s="315"/>
      <c r="F150" s="315"/>
      <c r="G150" s="316"/>
      <c r="H150" s="315"/>
      <c r="I150" s="315"/>
      <c r="J150" s="315"/>
      <c r="K150" s="339"/>
    </row>
    <row r="151" spans="2:11" s="1" customFormat="1" ht="15" customHeight="1">
      <c r="B151" s="318"/>
      <c r="C151" s="343" t="s">
        <v>2677</v>
      </c>
      <c r="D151" s="297"/>
      <c r="E151" s="297"/>
      <c r="F151" s="344" t="s">
        <v>2674</v>
      </c>
      <c r="G151" s="297"/>
      <c r="H151" s="343" t="s">
        <v>2714</v>
      </c>
      <c r="I151" s="343" t="s">
        <v>2676</v>
      </c>
      <c r="J151" s="343">
        <v>120</v>
      </c>
      <c r="K151" s="339"/>
    </row>
    <row r="152" spans="2:11" s="1" customFormat="1" ht="15" customHeight="1">
      <c r="B152" s="318"/>
      <c r="C152" s="343" t="s">
        <v>2723</v>
      </c>
      <c r="D152" s="297"/>
      <c r="E152" s="297"/>
      <c r="F152" s="344" t="s">
        <v>2674</v>
      </c>
      <c r="G152" s="297"/>
      <c r="H152" s="343" t="s">
        <v>2734</v>
      </c>
      <c r="I152" s="343" t="s">
        <v>2676</v>
      </c>
      <c r="J152" s="343" t="s">
        <v>2725</v>
      </c>
      <c r="K152" s="339"/>
    </row>
    <row r="153" spans="2:11" s="1" customFormat="1" ht="15" customHeight="1">
      <c r="B153" s="318"/>
      <c r="C153" s="343" t="s">
        <v>87</v>
      </c>
      <c r="D153" s="297"/>
      <c r="E153" s="297"/>
      <c r="F153" s="344" t="s">
        <v>2674</v>
      </c>
      <c r="G153" s="297"/>
      <c r="H153" s="343" t="s">
        <v>2735</v>
      </c>
      <c r="I153" s="343" t="s">
        <v>2676</v>
      </c>
      <c r="J153" s="343" t="s">
        <v>2725</v>
      </c>
      <c r="K153" s="339"/>
    </row>
    <row r="154" spans="2:11" s="1" customFormat="1" ht="15" customHeight="1">
      <c r="B154" s="318"/>
      <c r="C154" s="343" t="s">
        <v>2679</v>
      </c>
      <c r="D154" s="297"/>
      <c r="E154" s="297"/>
      <c r="F154" s="344" t="s">
        <v>2680</v>
      </c>
      <c r="G154" s="297"/>
      <c r="H154" s="343" t="s">
        <v>2714</v>
      </c>
      <c r="I154" s="343" t="s">
        <v>2676</v>
      </c>
      <c r="J154" s="343">
        <v>50</v>
      </c>
      <c r="K154" s="339"/>
    </row>
    <row r="155" spans="2:11" s="1" customFormat="1" ht="15" customHeight="1">
      <c r="B155" s="318"/>
      <c r="C155" s="343" t="s">
        <v>2682</v>
      </c>
      <c r="D155" s="297"/>
      <c r="E155" s="297"/>
      <c r="F155" s="344" t="s">
        <v>2674</v>
      </c>
      <c r="G155" s="297"/>
      <c r="H155" s="343" t="s">
        <v>2714</v>
      </c>
      <c r="I155" s="343" t="s">
        <v>2684</v>
      </c>
      <c r="J155" s="343"/>
      <c r="K155" s="339"/>
    </row>
    <row r="156" spans="2:11" s="1" customFormat="1" ht="15" customHeight="1">
      <c r="B156" s="318"/>
      <c r="C156" s="343" t="s">
        <v>2693</v>
      </c>
      <c r="D156" s="297"/>
      <c r="E156" s="297"/>
      <c r="F156" s="344" t="s">
        <v>2680</v>
      </c>
      <c r="G156" s="297"/>
      <c r="H156" s="343" t="s">
        <v>2714</v>
      </c>
      <c r="I156" s="343" t="s">
        <v>2676</v>
      </c>
      <c r="J156" s="343">
        <v>50</v>
      </c>
      <c r="K156" s="339"/>
    </row>
    <row r="157" spans="2:11" s="1" customFormat="1" ht="15" customHeight="1">
      <c r="B157" s="318"/>
      <c r="C157" s="343" t="s">
        <v>2701</v>
      </c>
      <c r="D157" s="297"/>
      <c r="E157" s="297"/>
      <c r="F157" s="344" t="s">
        <v>2680</v>
      </c>
      <c r="G157" s="297"/>
      <c r="H157" s="343" t="s">
        <v>2714</v>
      </c>
      <c r="I157" s="343" t="s">
        <v>2676</v>
      </c>
      <c r="J157" s="343">
        <v>50</v>
      </c>
      <c r="K157" s="339"/>
    </row>
    <row r="158" spans="2:11" s="1" customFormat="1" ht="15" customHeight="1">
      <c r="B158" s="318"/>
      <c r="C158" s="343" t="s">
        <v>2699</v>
      </c>
      <c r="D158" s="297"/>
      <c r="E158" s="297"/>
      <c r="F158" s="344" t="s">
        <v>2680</v>
      </c>
      <c r="G158" s="297"/>
      <c r="H158" s="343" t="s">
        <v>2714</v>
      </c>
      <c r="I158" s="343" t="s">
        <v>2676</v>
      </c>
      <c r="J158" s="343">
        <v>50</v>
      </c>
      <c r="K158" s="339"/>
    </row>
    <row r="159" spans="2:11" s="1" customFormat="1" ht="15" customHeight="1">
      <c r="B159" s="318"/>
      <c r="C159" s="343" t="s">
        <v>189</v>
      </c>
      <c r="D159" s="297"/>
      <c r="E159" s="297"/>
      <c r="F159" s="344" t="s">
        <v>2674</v>
      </c>
      <c r="G159" s="297"/>
      <c r="H159" s="343" t="s">
        <v>2736</v>
      </c>
      <c r="I159" s="343" t="s">
        <v>2676</v>
      </c>
      <c r="J159" s="343" t="s">
        <v>2737</v>
      </c>
      <c r="K159" s="339"/>
    </row>
    <row r="160" spans="2:11" s="1" customFormat="1" ht="15" customHeight="1">
      <c r="B160" s="318"/>
      <c r="C160" s="343" t="s">
        <v>2738</v>
      </c>
      <c r="D160" s="297"/>
      <c r="E160" s="297"/>
      <c r="F160" s="344" t="s">
        <v>2674</v>
      </c>
      <c r="G160" s="297"/>
      <c r="H160" s="343" t="s">
        <v>2739</v>
      </c>
      <c r="I160" s="343" t="s">
        <v>2709</v>
      </c>
      <c r="J160" s="343"/>
      <c r="K160" s="339"/>
    </row>
    <row r="161" spans="2:11" s="1" customFormat="1" ht="15" customHeight="1">
      <c r="B161" s="345"/>
      <c r="C161" s="327"/>
      <c r="D161" s="327"/>
      <c r="E161" s="327"/>
      <c r="F161" s="327"/>
      <c r="G161" s="327"/>
      <c r="H161" s="327"/>
      <c r="I161" s="327"/>
      <c r="J161" s="327"/>
      <c r="K161" s="346"/>
    </row>
    <row r="162" spans="2:11" s="1" customFormat="1" ht="18.75" customHeight="1">
      <c r="B162" s="294"/>
      <c r="C162" s="297"/>
      <c r="D162" s="297"/>
      <c r="E162" s="297"/>
      <c r="F162" s="317"/>
      <c r="G162" s="297"/>
      <c r="H162" s="297"/>
      <c r="I162" s="297"/>
      <c r="J162" s="297"/>
      <c r="K162" s="294"/>
    </row>
    <row r="163" spans="2:11" s="1" customFormat="1" ht="18.75" customHeight="1">
      <c r="B163" s="304"/>
      <c r="C163" s="304"/>
      <c r="D163" s="304"/>
      <c r="E163" s="304"/>
      <c r="F163" s="304"/>
      <c r="G163" s="304"/>
      <c r="H163" s="304"/>
      <c r="I163" s="304"/>
      <c r="J163" s="304"/>
      <c r="K163" s="304"/>
    </row>
    <row r="164" spans="2:11" s="1" customFormat="1" ht="7.5" customHeight="1">
      <c r="B164" s="286"/>
      <c r="C164" s="287"/>
      <c r="D164" s="287"/>
      <c r="E164" s="287"/>
      <c r="F164" s="287"/>
      <c r="G164" s="287"/>
      <c r="H164" s="287"/>
      <c r="I164" s="287"/>
      <c r="J164" s="287"/>
      <c r="K164" s="288"/>
    </row>
    <row r="165" spans="2:11" s="1" customFormat="1" ht="45" customHeight="1">
      <c r="B165" s="289"/>
      <c r="C165" s="419" t="s">
        <v>2740</v>
      </c>
      <c r="D165" s="419"/>
      <c r="E165" s="419"/>
      <c r="F165" s="419"/>
      <c r="G165" s="419"/>
      <c r="H165" s="419"/>
      <c r="I165" s="419"/>
      <c r="J165" s="419"/>
      <c r="K165" s="290"/>
    </row>
    <row r="166" spans="2:11" s="1" customFormat="1" ht="17.25" customHeight="1">
      <c r="B166" s="289"/>
      <c r="C166" s="310" t="s">
        <v>2668</v>
      </c>
      <c r="D166" s="310"/>
      <c r="E166" s="310"/>
      <c r="F166" s="310" t="s">
        <v>2669</v>
      </c>
      <c r="G166" s="347"/>
      <c r="H166" s="348" t="s">
        <v>58</v>
      </c>
      <c r="I166" s="348" t="s">
        <v>61</v>
      </c>
      <c r="J166" s="310" t="s">
        <v>2670</v>
      </c>
      <c r="K166" s="290"/>
    </row>
    <row r="167" spans="2:11" s="1" customFormat="1" ht="17.25" customHeight="1">
      <c r="B167" s="291"/>
      <c r="C167" s="312" t="s">
        <v>2671</v>
      </c>
      <c r="D167" s="312"/>
      <c r="E167" s="312"/>
      <c r="F167" s="313" t="s">
        <v>2672</v>
      </c>
      <c r="G167" s="349"/>
      <c r="H167" s="350"/>
      <c r="I167" s="350"/>
      <c r="J167" s="312" t="s">
        <v>2673</v>
      </c>
      <c r="K167" s="292"/>
    </row>
    <row r="168" spans="2:11" s="1" customFormat="1" ht="5.25" customHeight="1">
      <c r="B168" s="318"/>
      <c r="C168" s="315"/>
      <c r="D168" s="315"/>
      <c r="E168" s="315"/>
      <c r="F168" s="315"/>
      <c r="G168" s="316"/>
      <c r="H168" s="315"/>
      <c r="I168" s="315"/>
      <c r="J168" s="315"/>
      <c r="K168" s="339"/>
    </row>
    <row r="169" spans="2:11" s="1" customFormat="1" ht="15" customHeight="1">
      <c r="B169" s="318"/>
      <c r="C169" s="297" t="s">
        <v>2677</v>
      </c>
      <c r="D169" s="297"/>
      <c r="E169" s="297"/>
      <c r="F169" s="317" t="s">
        <v>2674</v>
      </c>
      <c r="G169" s="297"/>
      <c r="H169" s="297" t="s">
        <v>2714</v>
      </c>
      <c r="I169" s="297" t="s">
        <v>2676</v>
      </c>
      <c r="J169" s="297">
        <v>120</v>
      </c>
      <c r="K169" s="339"/>
    </row>
    <row r="170" spans="2:11" s="1" customFormat="1" ht="15" customHeight="1">
      <c r="B170" s="318"/>
      <c r="C170" s="297" t="s">
        <v>2723</v>
      </c>
      <c r="D170" s="297"/>
      <c r="E170" s="297"/>
      <c r="F170" s="317" t="s">
        <v>2674</v>
      </c>
      <c r="G170" s="297"/>
      <c r="H170" s="297" t="s">
        <v>2724</v>
      </c>
      <c r="I170" s="297" t="s">
        <v>2676</v>
      </c>
      <c r="J170" s="297" t="s">
        <v>2725</v>
      </c>
      <c r="K170" s="339"/>
    </row>
    <row r="171" spans="2:11" s="1" customFormat="1" ht="15" customHeight="1">
      <c r="B171" s="318"/>
      <c r="C171" s="297" t="s">
        <v>87</v>
      </c>
      <c r="D171" s="297"/>
      <c r="E171" s="297"/>
      <c r="F171" s="317" t="s">
        <v>2674</v>
      </c>
      <c r="G171" s="297"/>
      <c r="H171" s="297" t="s">
        <v>2741</v>
      </c>
      <c r="I171" s="297" t="s">
        <v>2676</v>
      </c>
      <c r="J171" s="297" t="s">
        <v>2725</v>
      </c>
      <c r="K171" s="339"/>
    </row>
    <row r="172" spans="2:11" s="1" customFormat="1" ht="15" customHeight="1">
      <c r="B172" s="318"/>
      <c r="C172" s="297" t="s">
        <v>2679</v>
      </c>
      <c r="D172" s="297"/>
      <c r="E172" s="297"/>
      <c r="F172" s="317" t="s">
        <v>2680</v>
      </c>
      <c r="G172" s="297"/>
      <c r="H172" s="297" t="s">
        <v>2741</v>
      </c>
      <c r="I172" s="297" t="s">
        <v>2676</v>
      </c>
      <c r="J172" s="297">
        <v>50</v>
      </c>
      <c r="K172" s="339"/>
    </row>
    <row r="173" spans="2:11" s="1" customFormat="1" ht="15" customHeight="1">
      <c r="B173" s="318"/>
      <c r="C173" s="297" t="s">
        <v>2682</v>
      </c>
      <c r="D173" s="297"/>
      <c r="E173" s="297"/>
      <c r="F173" s="317" t="s">
        <v>2674</v>
      </c>
      <c r="G173" s="297"/>
      <c r="H173" s="297" t="s">
        <v>2741</v>
      </c>
      <c r="I173" s="297" t="s">
        <v>2684</v>
      </c>
      <c r="J173" s="297"/>
      <c r="K173" s="339"/>
    </row>
    <row r="174" spans="2:11" s="1" customFormat="1" ht="15" customHeight="1">
      <c r="B174" s="318"/>
      <c r="C174" s="297" t="s">
        <v>2693</v>
      </c>
      <c r="D174" s="297"/>
      <c r="E174" s="297"/>
      <c r="F174" s="317" t="s">
        <v>2680</v>
      </c>
      <c r="G174" s="297"/>
      <c r="H174" s="297" t="s">
        <v>2741</v>
      </c>
      <c r="I174" s="297" t="s">
        <v>2676</v>
      </c>
      <c r="J174" s="297">
        <v>50</v>
      </c>
      <c r="K174" s="339"/>
    </row>
    <row r="175" spans="2:11" s="1" customFormat="1" ht="15" customHeight="1">
      <c r="B175" s="318"/>
      <c r="C175" s="297" t="s">
        <v>2701</v>
      </c>
      <c r="D175" s="297"/>
      <c r="E175" s="297"/>
      <c r="F175" s="317" t="s">
        <v>2680</v>
      </c>
      <c r="G175" s="297"/>
      <c r="H175" s="297" t="s">
        <v>2741</v>
      </c>
      <c r="I175" s="297" t="s">
        <v>2676</v>
      </c>
      <c r="J175" s="297">
        <v>50</v>
      </c>
      <c r="K175" s="339"/>
    </row>
    <row r="176" spans="2:11" s="1" customFormat="1" ht="15" customHeight="1">
      <c r="B176" s="318"/>
      <c r="C176" s="297" t="s">
        <v>2699</v>
      </c>
      <c r="D176" s="297"/>
      <c r="E176" s="297"/>
      <c r="F176" s="317" t="s">
        <v>2680</v>
      </c>
      <c r="G176" s="297"/>
      <c r="H176" s="297" t="s">
        <v>2741</v>
      </c>
      <c r="I176" s="297" t="s">
        <v>2676</v>
      </c>
      <c r="J176" s="297">
        <v>50</v>
      </c>
      <c r="K176" s="339"/>
    </row>
    <row r="177" spans="2:11" s="1" customFormat="1" ht="15" customHeight="1">
      <c r="B177" s="318"/>
      <c r="C177" s="297" t="s">
        <v>222</v>
      </c>
      <c r="D177" s="297"/>
      <c r="E177" s="297"/>
      <c r="F177" s="317" t="s">
        <v>2674</v>
      </c>
      <c r="G177" s="297"/>
      <c r="H177" s="297" t="s">
        <v>2742</v>
      </c>
      <c r="I177" s="297" t="s">
        <v>2743</v>
      </c>
      <c r="J177" s="297"/>
      <c r="K177" s="339"/>
    </row>
    <row r="178" spans="2:11" s="1" customFormat="1" ht="15" customHeight="1">
      <c r="B178" s="318"/>
      <c r="C178" s="297" t="s">
        <v>61</v>
      </c>
      <c r="D178" s="297"/>
      <c r="E178" s="297"/>
      <c r="F178" s="317" t="s">
        <v>2674</v>
      </c>
      <c r="G178" s="297"/>
      <c r="H178" s="297" t="s">
        <v>2744</v>
      </c>
      <c r="I178" s="297" t="s">
        <v>2745</v>
      </c>
      <c r="J178" s="297">
        <v>1</v>
      </c>
      <c r="K178" s="339"/>
    </row>
    <row r="179" spans="2:11" s="1" customFormat="1" ht="15" customHeight="1">
      <c r="B179" s="318"/>
      <c r="C179" s="297" t="s">
        <v>57</v>
      </c>
      <c r="D179" s="297"/>
      <c r="E179" s="297"/>
      <c r="F179" s="317" t="s">
        <v>2674</v>
      </c>
      <c r="G179" s="297"/>
      <c r="H179" s="297" t="s">
        <v>2746</v>
      </c>
      <c r="I179" s="297" t="s">
        <v>2676</v>
      </c>
      <c r="J179" s="297">
        <v>20</v>
      </c>
      <c r="K179" s="339"/>
    </row>
    <row r="180" spans="2:11" s="1" customFormat="1" ht="15" customHeight="1">
      <c r="B180" s="318"/>
      <c r="C180" s="297" t="s">
        <v>58</v>
      </c>
      <c r="D180" s="297"/>
      <c r="E180" s="297"/>
      <c r="F180" s="317" t="s">
        <v>2674</v>
      </c>
      <c r="G180" s="297"/>
      <c r="H180" s="297" t="s">
        <v>2747</v>
      </c>
      <c r="I180" s="297" t="s">
        <v>2676</v>
      </c>
      <c r="J180" s="297">
        <v>255</v>
      </c>
      <c r="K180" s="339"/>
    </row>
    <row r="181" spans="2:11" s="1" customFormat="1" ht="15" customHeight="1">
      <c r="B181" s="318"/>
      <c r="C181" s="297" t="s">
        <v>223</v>
      </c>
      <c r="D181" s="297"/>
      <c r="E181" s="297"/>
      <c r="F181" s="317" t="s">
        <v>2674</v>
      </c>
      <c r="G181" s="297"/>
      <c r="H181" s="297" t="s">
        <v>2638</v>
      </c>
      <c r="I181" s="297" t="s">
        <v>2676</v>
      </c>
      <c r="J181" s="297">
        <v>10</v>
      </c>
      <c r="K181" s="339"/>
    </row>
    <row r="182" spans="2:11" s="1" customFormat="1" ht="15" customHeight="1">
      <c r="B182" s="318"/>
      <c r="C182" s="297" t="s">
        <v>224</v>
      </c>
      <c r="D182" s="297"/>
      <c r="E182" s="297"/>
      <c r="F182" s="317" t="s">
        <v>2674</v>
      </c>
      <c r="G182" s="297"/>
      <c r="H182" s="297" t="s">
        <v>2748</v>
      </c>
      <c r="I182" s="297" t="s">
        <v>2709</v>
      </c>
      <c r="J182" s="297"/>
      <c r="K182" s="339"/>
    </row>
    <row r="183" spans="2:11" s="1" customFormat="1" ht="15" customHeight="1">
      <c r="B183" s="318"/>
      <c r="C183" s="297" t="s">
        <v>2749</v>
      </c>
      <c r="D183" s="297"/>
      <c r="E183" s="297"/>
      <c r="F183" s="317" t="s">
        <v>2674</v>
      </c>
      <c r="G183" s="297"/>
      <c r="H183" s="297" t="s">
        <v>2750</v>
      </c>
      <c r="I183" s="297" t="s">
        <v>2709</v>
      </c>
      <c r="J183" s="297"/>
      <c r="K183" s="339"/>
    </row>
    <row r="184" spans="2:11" s="1" customFormat="1" ht="15" customHeight="1">
      <c r="B184" s="318"/>
      <c r="C184" s="297" t="s">
        <v>2738</v>
      </c>
      <c r="D184" s="297"/>
      <c r="E184" s="297"/>
      <c r="F184" s="317" t="s">
        <v>2674</v>
      </c>
      <c r="G184" s="297"/>
      <c r="H184" s="297" t="s">
        <v>2751</v>
      </c>
      <c r="I184" s="297" t="s">
        <v>2709</v>
      </c>
      <c r="J184" s="297"/>
      <c r="K184" s="339"/>
    </row>
    <row r="185" spans="2:11" s="1" customFormat="1" ht="15" customHeight="1">
      <c r="B185" s="318"/>
      <c r="C185" s="297" t="s">
        <v>226</v>
      </c>
      <c r="D185" s="297"/>
      <c r="E185" s="297"/>
      <c r="F185" s="317" t="s">
        <v>2680</v>
      </c>
      <c r="G185" s="297"/>
      <c r="H185" s="297" t="s">
        <v>2752</v>
      </c>
      <c r="I185" s="297" t="s">
        <v>2676</v>
      </c>
      <c r="J185" s="297">
        <v>50</v>
      </c>
      <c r="K185" s="339"/>
    </row>
    <row r="186" spans="2:11" s="1" customFormat="1" ht="15" customHeight="1">
      <c r="B186" s="318"/>
      <c r="C186" s="297" t="s">
        <v>2753</v>
      </c>
      <c r="D186" s="297"/>
      <c r="E186" s="297"/>
      <c r="F186" s="317" t="s">
        <v>2680</v>
      </c>
      <c r="G186" s="297"/>
      <c r="H186" s="297" t="s">
        <v>2754</v>
      </c>
      <c r="I186" s="297" t="s">
        <v>2755</v>
      </c>
      <c r="J186" s="297"/>
      <c r="K186" s="339"/>
    </row>
    <row r="187" spans="2:11" s="1" customFormat="1" ht="15" customHeight="1">
      <c r="B187" s="318"/>
      <c r="C187" s="297" t="s">
        <v>2756</v>
      </c>
      <c r="D187" s="297"/>
      <c r="E187" s="297"/>
      <c r="F187" s="317" t="s">
        <v>2680</v>
      </c>
      <c r="G187" s="297"/>
      <c r="H187" s="297" t="s">
        <v>2757</v>
      </c>
      <c r="I187" s="297" t="s">
        <v>2755</v>
      </c>
      <c r="J187" s="297"/>
      <c r="K187" s="339"/>
    </row>
    <row r="188" spans="2:11" s="1" customFormat="1" ht="15" customHeight="1">
      <c r="B188" s="318"/>
      <c r="C188" s="297" t="s">
        <v>2758</v>
      </c>
      <c r="D188" s="297"/>
      <c r="E188" s="297"/>
      <c r="F188" s="317" t="s">
        <v>2680</v>
      </c>
      <c r="G188" s="297"/>
      <c r="H188" s="297" t="s">
        <v>2759</v>
      </c>
      <c r="I188" s="297" t="s">
        <v>2755</v>
      </c>
      <c r="J188" s="297"/>
      <c r="K188" s="339"/>
    </row>
    <row r="189" spans="2:11" s="1" customFormat="1" ht="15" customHeight="1">
      <c r="B189" s="318"/>
      <c r="C189" s="351" t="s">
        <v>2760</v>
      </c>
      <c r="D189" s="297"/>
      <c r="E189" s="297"/>
      <c r="F189" s="317" t="s">
        <v>2680</v>
      </c>
      <c r="G189" s="297"/>
      <c r="H189" s="297" t="s">
        <v>2761</v>
      </c>
      <c r="I189" s="297" t="s">
        <v>2762</v>
      </c>
      <c r="J189" s="352" t="s">
        <v>2763</v>
      </c>
      <c r="K189" s="339"/>
    </row>
    <row r="190" spans="2:11" s="1" customFormat="1" ht="15" customHeight="1">
      <c r="B190" s="318"/>
      <c r="C190" s="303" t="s">
        <v>46</v>
      </c>
      <c r="D190" s="297"/>
      <c r="E190" s="297"/>
      <c r="F190" s="317" t="s">
        <v>2674</v>
      </c>
      <c r="G190" s="297"/>
      <c r="H190" s="294" t="s">
        <v>2764</v>
      </c>
      <c r="I190" s="297" t="s">
        <v>2765</v>
      </c>
      <c r="J190" s="297"/>
      <c r="K190" s="339"/>
    </row>
    <row r="191" spans="2:11" s="1" customFormat="1" ht="15" customHeight="1">
      <c r="B191" s="318"/>
      <c r="C191" s="303" t="s">
        <v>2766</v>
      </c>
      <c r="D191" s="297"/>
      <c r="E191" s="297"/>
      <c r="F191" s="317" t="s">
        <v>2674</v>
      </c>
      <c r="G191" s="297"/>
      <c r="H191" s="297" t="s">
        <v>2767</v>
      </c>
      <c r="I191" s="297" t="s">
        <v>2709</v>
      </c>
      <c r="J191" s="297"/>
      <c r="K191" s="339"/>
    </row>
    <row r="192" spans="2:11" s="1" customFormat="1" ht="15" customHeight="1">
      <c r="B192" s="318"/>
      <c r="C192" s="303" t="s">
        <v>2768</v>
      </c>
      <c r="D192" s="297"/>
      <c r="E192" s="297"/>
      <c r="F192" s="317" t="s">
        <v>2674</v>
      </c>
      <c r="G192" s="297"/>
      <c r="H192" s="297" t="s">
        <v>2769</v>
      </c>
      <c r="I192" s="297" t="s">
        <v>2709</v>
      </c>
      <c r="J192" s="297"/>
      <c r="K192" s="339"/>
    </row>
    <row r="193" spans="2:11" s="1" customFormat="1" ht="15" customHeight="1">
      <c r="B193" s="318"/>
      <c r="C193" s="303" t="s">
        <v>2770</v>
      </c>
      <c r="D193" s="297"/>
      <c r="E193" s="297"/>
      <c r="F193" s="317" t="s">
        <v>2680</v>
      </c>
      <c r="G193" s="297"/>
      <c r="H193" s="297" t="s">
        <v>2771</v>
      </c>
      <c r="I193" s="297" t="s">
        <v>2709</v>
      </c>
      <c r="J193" s="297"/>
      <c r="K193" s="339"/>
    </row>
    <row r="194" spans="2:11" s="1" customFormat="1" ht="15" customHeight="1">
      <c r="B194" s="345"/>
      <c r="C194" s="353"/>
      <c r="D194" s="327"/>
      <c r="E194" s="327"/>
      <c r="F194" s="327"/>
      <c r="G194" s="327"/>
      <c r="H194" s="327"/>
      <c r="I194" s="327"/>
      <c r="J194" s="327"/>
      <c r="K194" s="346"/>
    </row>
    <row r="195" spans="2:11" s="1" customFormat="1" ht="18.75" customHeight="1">
      <c r="B195" s="294"/>
      <c r="C195" s="297"/>
      <c r="D195" s="297"/>
      <c r="E195" s="297"/>
      <c r="F195" s="317"/>
      <c r="G195" s="297"/>
      <c r="H195" s="297"/>
      <c r="I195" s="297"/>
      <c r="J195" s="297"/>
      <c r="K195" s="294"/>
    </row>
    <row r="196" spans="2:11" s="1" customFormat="1" ht="18.75" customHeight="1">
      <c r="B196" s="294"/>
      <c r="C196" s="297"/>
      <c r="D196" s="297"/>
      <c r="E196" s="297"/>
      <c r="F196" s="317"/>
      <c r="G196" s="297"/>
      <c r="H196" s="297"/>
      <c r="I196" s="297"/>
      <c r="J196" s="297"/>
      <c r="K196" s="294"/>
    </row>
    <row r="197" spans="2:11" s="1" customFormat="1" ht="18.75" customHeight="1">
      <c r="B197" s="304"/>
      <c r="C197" s="304"/>
      <c r="D197" s="304"/>
      <c r="E197" s="304"/>
      <c r="F197" s="304"/>
      <c r="G197" s="304"/>
      <c r="H197" s="304"/>
      <c r="I197" s="304"/>
      <c r="J197" s="304"/>
      <c r="K197" s="304"/>
    </row>
    <row r="198" spans="2:11" s="1" customFormat="1" ht="12">
      <c r="B198" s="286"/>
      <c r="C198" s="287"/>
      <c r="D198" s="287"/>
      <c r="E198" s="287"/>
      <c r="F198" s="287"/>
      <c r="G198" s="287"/>
      <c r="H198" s="287"/>
      <c r="I198" s="287"/>
      <c r="J198" s="287"/>
      <c r="K198" s="288"/>
    </row>
    <row r="199" spans="2:11" s="1" customFormat="1" ht="22.2">
      <c r="B199" s="289"/>
      <c r="C199" s="419" t="s">
        <v>2772</v>
      </c>
      <c r="D199" s="419"/>
      <c r="E199" s="419"/>
      <c r="F199" s="419"/>
      <c r="G199" s="419"/>
      <c r="H199" s="419"/>
      <c r="I199" s="419"/>
      <c r="J199" s="419"/>
      <c r="K199" s="290"/>
    </row>
    <row r="200" spans="2:11" s="1" customFormat="1" ht="25.5" customHeight="1">
      <c r="B200" s="289"/>
      <c r="C200" s="354" t="s">
        <v>2773</v>
      </c>
      <c r="D200" s="354"/>
      <c r="E200" s="354"/>
      <c r="F200" s="354" t="s">
        <v>2774</v>
      </c>
      <c r="G200" s="355"/>
      <c r="H200" s="420" t="s">
        <v>2775</v>
      </c>
      <c r="I200" s="420"/>
      <c r="J200" s="420"/>
      <c r="K200" s="290"/>
    </row>
    <row r="201" spans="2:11" s="1" customFormat="1" ht="5.25" customHeight="1">
      <c r="B201" s="318"/>
      <c r="C201" s="315"/>
      <c r="D201" s="315"/>
      <c r="E201" s="315"/>
      <c r="F201" s="315"/>
      <c r="G201" s="297"/>
      <c r="H201" s="315"/>
      <c r="I201" s="315"/>
      <c r="J201" s="315"/>
      <c r="K201" s="339"/>
    </row>
    <row r="202" spans="2:11" s="1" customFormat="1" ht="15" customHeight="1">
      <c r="B202" s="318"/>
      <c r="C202" s="297" t="s">
        <v>2765</v>
      </c>
      <c r="D202" s="297"/>
      <c r="E202" s="297"/>
      <c r="F202" s="317" t="s">
        <v>47</v>
      </c>
      <c r="G202" s="297"/>
      <c r="H202" s="421" t="s">
        <v>2776</v>
      </c>
      <c r="I202" s="421"/>
      <c r="J202" s="421"/>
      <c r="K202" s="339"/>
    </row>
    <row r="203" spans="2:11" s="1" customFormat="1" ht="15" customHeight="1">
      <c r="B203" s="318"/>
      <c r="C203" s="324"/>
      <c r="D203" s="297"/>
      <c r="E203" s="297"/>
      <c r="F203" s="317" t="s">
        <v>48</v>
      </c>
      <c r="G203" s="297"/>
      <c r="H203" s="421" t="s">
        <v>2777</v>
      </c>
      <c r="I203" s="421"/>
      <c r="J203" s="421"/>
      <c r="K203" s="339"/>
    </row>
    <row r="204" spans="2:11" s="1" customFormat="1" ht="15" customHeight="1">
      <c r="B204" s="318"/>
      <c r="C204" s="324"/>
      <c r="D204" s="297"/>
      <c r="E204" s="297"/>
      <c r="F204" s="317" t="s">
        <v>51</v>
      </c>
      <c r="G204" s="297"/>
      <c r="H204" s="421" t="s">
        <v>2778</v>
      </c>
      <c r="I204" s="421"/>
      <c r="J204" s="421"/>
      <c r="K204" s="339"/>
    </row>
    <row r="205" spans="2:11" s="1" customFormat="1" ht="15" customHeight="1">
      <c r="B205" s="318"/>
      <c r="C205" s="297"/>
      <c r="D205" s="297"/>
      <c r="E205" s="297"/>
      <c r="F205" s="317" t="s">
        <v>49</v>
      </c>
      <c r="G205" s="297"/>
      <c r="H205" s="421" t="s">
        <v>2779</v>
      </c>
      <c r="I205" s="421"/>
      <c r="J205" s="421"/>
      <c r="K205" s="339"/>
    </row>
    <row r="206" spans="2:11" s="1" customFormat="1" ht="15" customHeight="1">
      <c r="B206" s="318"/>
      <c r="C206" s="297"/>
      <c r="D206" s="297"/>
      <c r="E206" s="297"/>
      <c r="F206" s="317" t="s">
        <v>50</v>
      </c>
      <c r="G206" s="297"/>
      <c r="H206" s="421" t="s">
        <v>2780</v>
      </c>
      <c r="I206" s="421"/>
      <c r="J206" s="421"/>
      <c r="K206" s="339"/>
    </row>
    <row r="207" spans="2:11" s="1" customFormat="1" ht="15" customHeight="1">
      <c r="B207" s="318"/>
      <c r="C207" s="297"/>
      <c r="D207" s="297"/>
      <c r="E207" s="297"/>
      <c r="F207" s="317"/>
      <c r="G207" s="297"/>
      <c r="H207" s="297"/>
      <c r="I207" s="297"/>
      <c r="J207" s="297"/>
      <c r="K207" s="339"/>
    </row>
    <row r="208" spans="2:11" s="1" customFormat="1" ht="15" customHeight="1">
      <c r="B208" s="318"/>
      <c r="C208" s="297" t="s">
        <v>2721</v>
      </c>
      <c r="D208" s="297"/>
      <c r="E208" s="297"/>
      <c r="F208" s="317" t="s">
        <v>81</v>
      </c>
      <c r="G208" s="297"/>
      <c r="H208" s="421" t="s">
        <v>2781</v>
      </c>
      <c r="I208" s="421"/>
      <c r="J208" s="421"/>
      <c r="K208" s="339"/>
    </row>
    <row r="209" spans="2:11" s="1" customFormat="1" ht="15" customHeight="1">
      <c r="B209" s="318"/>
      <c r="C209" s="324"/>
      <c r="D209" s="297"/>
      <c r="E209" s="297"/>
      <c r="F209" s="317" t="s">
        <v>2618</v>
      </c>
      <c r="G209" s="297"/>
      <c r="H209" s="421" t="s">
        <v>2619</v>
      </c>
      <c r="I209" s="421"/>
      <c r="J209" s="421"/>
      <c r="K209" s="339"/>
    </row>
    <row r="210" spans="2:11" s="1" customFormat="1" ht="15" customHeight="1">
      <c r="B210" s="318"/>
      <c r="C210" s="297"/>
      <c r="D210" s="297"/>
      <c r="E210" s="297"/>
      <c r="F210" s="317" t="s">
        <v>2616</v>
      </c>
      <c r="G210" s="297"/>
      <c r="H210" s="421" t="s">
        <v>2782</v>
      </c>
      <c r="I210" s="421"/>
      <c r="J210" s="421"/>
      <c r="K210" s="339"/>
    </row>
    <row r="211" spans="2:11" s="1" customFormat="1" ht="15" customHeight="1">
      <c r="B211" s="356"/>
      <c r="C211" s="324"/>
      <c r="D211" s="324"/>
      <c r="E211" s="324"/>
      <c r="F211" s="317" t="s">
        <v>92</v>
      </c>
      <c r="G211" s="303"/>
      <c r="H211" s="422" t="s">
        <v>2620</v>
      </c>
      <c r="I211" s="422"/>
      <c r="J211" s="422"/>
      <c r="K211" s="357"/>
    </row>
    <row r="212" spans="2:11" s="1" customFormat="1" ht="15" customHeight="1">
      <c r="B212" s="356"/>
      <c r="C212" s="324"/>
      <c r="D212" s="324"/>
      <c r="E212" s="324"/>
      <c r="F212" s="317" t="s">
        <v>2621</v>
      </c>
      <c r="G212" s="303"/>
      <c r="H212" s="422" t="s">
        <v>2552</v>
      </c>
      <c r="I212" s="422"/>
      <c r="J212" s="422"/>
      <c r="K212" s="357"/>
    </row>
    <row r="213" spans="2:11" s="1" customFormat="1" ht="15" customHeight="1">
      <c r="B213" s="356"/>
      <c r="C213" s="324"/>
      <c r="D213" s="324"/>
      <c r="E213" s="324"/>
      <c r="F213" s="358"/>
      <c r="G213" s="303"/>
      <c r="H213" s="359"/>
      <c r="I213" s="359"/>
      <c r="J213" s="359"/>
      <c r="K213" s="357"/>
    </row>
    <row r="214" spans="2:11" s="1" customFormat="1" ht="15" customHeight="1">
      <c r="B214" s="356"/>
      <c r="C214" s="297" t="s">
        <v>2745</v>
      </c>
      <c r="D214" s="324"/>
      <c r="E214" s="324"/>
      <c r="F214" s="317">
        <v>1</v>
      </c>
      <c r="G214" s="303"/>
      <c r="H214" s="422" t="s">
        <v>2783</v>
      </c>
      <c r="I214" s="422"/>
      <c r="J214" s="422"/>
      <c r="K214" s="357"/>
    </row>
    <row r="215" spans="2:11" s="1" customFormat="1" ht="15" customHeight="1">
      <c r="B215" s="356"/>
      <c r="C215" s="324"/>
      <c r="D215" s="324"/>
      <c r="E215" s="324"/>
      <c r="F215" s="317">
        <v>2</v>
      </c>
      <c r="G215" s="303"/>
      <c r="H215" s="422" t="s">
        <v>2784</v>
      </c>
      <c r="I215" s="422"/>
      <c r="J215" s="422"/>
      <c r="K215" s="357"/>
    </row>
    <row r="216" spans="2:11" s="1" customFormat="1" ht="15" customHeight="1">
      <c r="B216" s="356"/>
      <c r="C216" s="324"/>
      <c r="D216" s="324"/>
      <c r="E216" s="324"/>
      <c r="F216" s="317">
        <v>3</v>
      </c>
      <c r="G216" s="303"/>
      <c r="H216" s="422" t="s">
        <v>2785</v>
      </c>
      <c r="I216" s="422"/>
      <c r="J216" s="422"/>
      <c r="K216" s="357"/>
    </row>
    <row r="217" spans="2:11" s="1" customFormat="1" ht="15" customHeight="1">
      <c r="B217" s="356"/>
      <c r="C217" s="324"/>
      <c r="D217" s="324"/>
      <c r="E217" s="324"/>
      <c r="F217" s="317">
        <v>4</v>
      </c>
      <c r="G217" s="303"/>
      <c r="H217" s="422" t="s">
        <v>2786</v>
      </c>
      <c r="I217" s="422"/>
      <c r="J217" s="422"/>
      <c r="K217" s="357"/>
    </row>
    <row r="218" spans="2:11" s="1" customFormat="1" ht="12.75" customHeight="1">
      <c r="B218" s="360"/>
      <c r="C218" s="361"/>
      <c r="D218" s="361"/>
      <c r="E218" s="361"/>
      <c r="F218" s="361"/>
      <c r="G218" s="361"/>
      <c r="H218" s="361"/>
      <c r="I218" s="361"/>
      <c r="J218" s="361"/>
      <c r="K218" s="36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1.1 - Soupis prací - arch...</vt:lpstr>
      <vt:lpstr>1.4 - Soupis prací - tech...</vt:lpstr>
      <vt:lpstr>VON - Soupis prací - Vedl...</vt:lpstr>
      <vt:lpstr>Seznam figur</vt:lpstr>
      <vt:lpstr>Pokyny pro vyplnění</vt:lpstr>
      <vt:lpstr>'1.1 - Soupis prací - arch...'!Názvy_tisku</vt:lpstr>
      <vt:lpstr>'1.4 - Soupis prací - tech...'!Názvy_tisku</vt:lpstr>
      <vt:lpstr>'Rekapitulace stavby'!Názvy_tisku</vt:lpstr>
      <vt:lpstr>'Seznam figur'!Názvy_tisku</vt:lpstr>
      <vt:lpstr>'VON - Soupis prací - Vedl...'!Názvy_tisku</vt:lpstr>
      <vt:lpstr>'1.1 - Soupis prací - arch...'!Oblast_tisku</vt:lpstr>
      <vt:lpstr>'1.4 - Soupis prací - tech...'!Oblast_tisku</vt:lpstr>
      <vt:lpstr>'Pokyny pro vyplnění'!Oblast_tisku</vt:lpstr>
      <vt:lpstr>'Rekapitulace stavby'!Oblast_tisku</vt:lpstr>
      <vt:lpstr>'Seznam figur'!Oblast_tisku</vt:lpstr>
      <vt:lpstr>'VON - Soupis prací - Vedl...'!Oblast_tisku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OEM</cp:lastModifiedBy>
  <dcterms:created xsi:type="dcterms:W3CDTF">2020-07-02T10:21:51Z</dcterms:created>
  <dcterms:modified xsi:type="dcterms:W3CDTF">2020-07-02T10:22:36Z</dcterms:modified>
</cp:coreProperties>
</file>