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0" yWindow="435" windowWidth="26520" windowHeight="11685" activeTab="2"/>
  </bookViews>
  <sheets>
    <sheet name="Rekapitulace stavby" sheetId="1" r:id="rId1"/>
    <sheet name="SO 00 - Vedlejší rozpočto..." sheetId="2" r:id="rId2"/>
    <sheet name="SO 01 - SO 01" sheetId="3" r:id="rId3"/>
    <sheet name="SO 02 - SO 02" sheetId="4" r:id="rId4"/>
    <sheet name="SO 03 - SO 03" sheetId="5" r:id="rId5"/>
  </sheets>
  <definedNames>
    <definedName name="_xlnm._FilterDatabase" localSheetId="1" hidden="1">'SO 00 - Vedlejší rozpočto...'!$C$119:$K$138</definedName>
    <definedName name="_xlnm._FilterDatabase" localSheetId="2" hidden="1">'SO 01 - SO 01'!$C$132:$K$875</definedName>
    <definedName name="_xlnm._FilterDatabase" localSheetId="3" hidden="1">'SO 02 - SO 02'!$C$130:$K$453</definedName>
    <definedName name="_xlnm._FilterDatabase" localSheetId="4" hidden="1">'SO 03 - SO 03'!$C$127:$K$277</definedName>
    <definedName name="_xlnm.Print_Titles" localSheetId="0">'Rekapitulace stavby'!$92:$92</definedName>
    <definedName name="_xlnm.Print_Titles" localSheetId="1">'SO 00 - Vedlejší rozpočto...'!$119:$119</definedName>
    <definedName name="_xlnm.Print_Titles" localSheetId="2">'SO 01 - SO 01'!$132:$132</definedName>
    <definedName name="_xlnm.Print_Titles" localSheetId="3">'SO 02 - SO 02'!$130:$130</definedName>
    <definedName name="_xlnm.Print_Titles" localSheetId="4">'SO 03 - SO 03'!$127:$127</definedName>
    <definedName name="_xlnm.Print_Area" localSheetId="0">'Rekapitulace stavby'!$D$4:$AO$76,'Rekapitulace stavby'!$C$82:$AQ$99</definedName>
    <definedName name="_xlnm.Print_Area" localSheetId="1">'SO 00 - Vedlejší rozpočto...'!$C$4:$J$76,'SO 00 - Vedlejší rozpočto...'!$C$82:$J$101,'SO 00 - Vedlejší rozpočto...'!$C$107:$J$138</definedName>
    <definedName name="_xlnm.Print_Area" localSheetId="2">'SO 01 - SO 01'!$C$4:$J$76,'SO 01 - SO 01'!$C$82:$J$114,'SO 01 - SO 01'!$C$120:$J$875</definedName>
    <definedName name="_xlnm.Print_Area" localSheetId="3">'SO 02 - SO 02'!$C$4:$J$76,'SO 02 - SO 02'!$C$82:$J$112,'SO 02 - SO 02'!$C$118:$J$453</definedName>
    <definedName name="_xlnm.Print_Area" localSheetId="4">'SO 03 - SO 03'!$C$4:$J$76,'SO 03 - SO 03'!$C$82:$J$109,'SO 03 - SO 03'!$C$115:$J$277</definedName>
  </definedNames>
  <calcPr calcId="125725"/>
</workbook>
</file>

<file path=xl/calcChain.xml><?xml version="1.0" encoding="utf-8"?>
<calcChain xmlns="http://schemas.openxmlformats.org/spreadsheetml/2006/main">
  <c r="J37" i="5"/>
  <c r="J36"/>
  <c r="AY98" i="1" s="1"/>
  <c r="J35" i="5"/>
  <c r="AX98" i="1"/>
  <c r="BI276" i="5"/>
  <c r="BH276"/>
  <c r="BG276"/>
  <c r="BF276"/>
  <c r="T276"/>
  <c r="T275"/>
  <c r="R276"/>
  <c r="R275"/>
  <c r="P276"/>
  <c r="P275"/>
  <c r="BI273"/>
  <c r="BH273"/>
  <c r="BG273"/>
  <c r="BF273"/>
  <c r="T273"/>
  <c r="T272"/>
  <c r="R273"/>
  <c r="R272"/>
  <c r="P273"/>
  <c r="P272"/>
  <c r="BI270"/>
  <c r="BH270"/>
  <c r="BG270"/>
  <c r="BF270"/>
  <c r="T270"/>
  <c r="R270"/>
  <c r="P270"/>
  <c r="BI268"/>
  <c r="BH268"/>
  <c r="BG268"/>
  <c r="BF268"/>
  <c r="T268"/>
  <c r="R268"/>
  <c r="P268"/>
  <c r="BI264"/>
  <c r="BH264"/>
  <c r="BG264"/>
  <c r="BF264"/>
  <c r="T264"/>
  <c r="R264"/>
  <c r="P264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3"/>
  <c r="BH253"/>
  <c r="BG253"/>
  <c r="BF253"/>
  <c r="T253"/>
  <c r="R253"/>
  <c r="P253"/>
  <c r="BI251"/>
  <c r="BH251"/>
  <c r="BG251"/>
  <c r="BF251"/>
  <c r="T251"/>
  <c r="R251"/>
  <c r="P251"/>
  <c r="BI247"/>
  <c r="BH247"/>
  <c r="BG247"/>
  <c r="BF247"/>
  <c r="T247"/>
  <c r="R247"/>
  <c r="P247"/>
  <c r="BI244"/>
  <c r="BH244"/>
  <c r="BG244"/>
  <c r="BF244"/>
  <c r="T244"/>
  <c r="R244"/>
  <c r="P244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27"/>
  <c r="BH227"/>
  <c r="BG227"/>
  <c r="BF227"/>
  <c r="T227"/>
  <c r="R227"/>
  <c r="P227"/>
  <c r="BI225"/>
  <c r="BH225"/>
  <c r="BG225"/>
  <c r="BF225"/>
  <c r="T225"/>
  <c r="R225"/>
  <c r="P225"/>
  <c r="BI222"/>
  <c r="BH222"/>
  <c r="BG222"/>
  <c r="BF222"/>
  <c r="T222"/>
  <c r="T221" s="1"/>
  <c r="R222"/>
  <c r="R221" s="1"/>
  <c r="P222"/>
  <c r="P221" s="1"/>
  <c r="BI216"/>
  <c r="BH216"/>
  <c r="BG216"/>
  <c r="BF216"/>
  <c r="T216"/>
  <c r="R216"/>
  <c r="P216"/>
  <c r="BI212"/>
  <c r="BH212"/>
  <c r="BG212"/>
  <c r="BF212"/>
  <c r="T212"/>
  <c r="R212"/>
  <c r="P212"/>
  <c r="BI207"/>
  <c r="BH207"/>
  <c r="BG207"/>
  <c r="BF207"/>
  <c r="T207"/>
  <c r="R207"/>
  <c r="P207"/>
  <c r="BI203"/>
  <c r="BH203"/>
  <c r="BG203"/>
  <c r="BF203"/>
  <c r="T203"/>
  <c r="R203"/>
  <c r="P203"/>
  <c r="BI198"/>
  <c r="BH198"/>
  <c r="BG198"/>
  <c r="BF198"/>
  <c r="T198"/>
  <c r="R198"/>
  <c r="P198"/>
  <c r="BI194"/>
  <c r="BH194"/>
  <c r="BG194"/>
  <c r="BF194"/>
  <c r="T194"/>
  <c r="R194"/>
  <c r="P194"/>
  <c r="BI188"/>
  <c r="BH188"/>
  <c r="BG188"/>
  <c r="BF188"/>
  <c r="T188"/>
  <c r="T187" s="1"/>
  <c r="R188"/>
  <c r="R187" s="1"/>
  <c r="P188"/>
  <c r="P187" s="1"/>
  <c r="BI183"/>
  <c r="BH183"/>
  <c r="BG183"/>
  <c r="BF183"/>
  <c r="T183"/>
  <c r="R183"/>
  <c r="P183"/>
  <c r="BI181"/>
  <c r="BH181"/>
  <c r="BG181"/>
  <c r="BF181"/>
  <c r="T181"/>
  <c r="R181"/>
  <c r="P181"/>
  <c r="BI177"/>
  <c r="BH177"/>
  <c r="BG177"/>
  <c r="BF177"/>
  <c r="T177"/>
  <c r="R177"/>
  <c r="P177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2"/>
  <c r="BH152"/>
  <c r="BG152"/>
  <c r="BF152"/>
  <c r="T152"/>
  <c r="R152"/>
  <c r="P152"/>
  <c r="BI146"/>
  <c r="BH146"/>
  <c r="BG146"/>
  <c r="BF146"/>
  <c r="T146"/>
  <c r="R146"/>
  <c r="P146"/>
  <c r="BI140"/>
  <c r="BH140"/>
  <c r="BG140"/>
  <c r="BF140"/>
  <c r="T140"/>
  <c r="R140"/>
  <c r="P140"/>
  <c r="BI138"/>
  <c r="BH138"/>
  <c r="BG138"/>
  <c r="BF138"/>
  <c r="T138"/>
  <c r="R138"/>
  <c r="P138"/>
  <c r="BI131"/>
  <c r="BH131"/>
  <c r="BG131"/>
  <c r="BF131"/>
  <c r="T131"/>
  <c r="R131"/>
  <c r="P131"/>
  <c r="F122"/>
  <c r="E120"/>
  <c r="F89"/>
  <c r="E87"/>
  <c r="J24"/>
  <c r="E24"/>
  <c r="J92" s="1"/>
  <c r="J23"/>
  <c r="J21"/>
  <c r="E21"/>
  <c r="J124" s="1"/>
  <c r="J20"/>
  <c r="J18"/>
  <c r="E18"/>
  <c r="F125" s="1"/>
  <c r="J17"/>
  <c r="J15"/>
  <c r="E15"/>
  <c r="F124" s="1"/>
  <c r="J14"/>
  <c r="J12"/>
  <c r="J122"/>
  <c r="E7"/>
  <c r="E118"/>
  <c r="J37" i="4"/>
  <c r="J36"/>
  <c r="AY97" i="1" s="1"/>
  <c r="J35" i="4"/>
  <c r="AX97" i="1" s="1"/>
  <c r="BI452" i="4"/>
  <c r="BH452"/>
  <c r="BG452"/>
  <c r="BF452"/>
  <c r="T452"/>
  <c r="T451" s="1"/>
  <c r="R452"/>
  <c r="R451" s="1"/>
  <c r="P452"/>
  <c r="P451" s="1"/>
  <c r="BI449"/>
  <c r="BH449"/>
  <c r="BG449"/>
  <c r="BF449"/>
  <c r="T449"/>
  <c r="R449"/>
  <c r="P449"/>
  <c r="BI447"/>
  <c r="BH447"/>
  <c r="BG447"/>
  <c r="BF447"/>
  <c r="T447"/>
  <c r="R447"/>
  <c r="P447"/>
  <c r="BI429"/>
  <c r="BH429"/>
  <c r="BG429"/>
  <c r="BF429"/>
  <c r="T429"/>
  <c r="R429"/>
  <c r="P429"/>
  <c r="BI412"/>
  <c r="BH412"/>
  <c r="BG412"/>
  <c r="BF412"/>
  <c r="T412"/>
  <c r="T411" s="1"/>
  <c r="R412"/>
  <c r="R411" s="1"/>
  <c r="P412"/>
  <c r="P411" s="1"/>
  <c r="BI409"/>
  <c r="BH409"/>
  <c r="BG409"/>
  <c r="BF409"/>
  <c r="T409"/>
  <c r="R409"/>
  <c r="P409"/>
  <c r="BI407"/>
  <c r="BH407"/>
  <c r="BG407"/>
  <c r="BF407"/>
  <c r="T407"/>
  <c r="R407"/>
  <c r="P407"/>
  <c r="BI403"/>
  <c r="BH403"/>
  <c r="BG403"/>
  <c r="BF403"/>
  <c r="T403"/>
  <c r="R403"/>
  <c r="P403"/>
  <c r="BI397"/>
  <c r="BH397"/>
  <c r="BG397"/>
  <c r="BF397"/>
  <c r="T397"/>
  <c r="R397"/>
  <c r="P397"/>
  <c r="BI392"/>
  <c r="BH392"/>
  <c r="BG392"/>
  <c r="BF392"/>
  <c r="T392"/>
  <c r="R392"/>
  <c r="P392"/>
  <c r="BI390"/>
  <c r="BH390"/>
  <c r="BG390"/>
  <c r="BF390"/>
  <c r="T390"/>
  <c r="R390"/>
  <c r="P390"/>
  <c r="BI381"/>
  <c r="BH381"/>
  <c r="BG381"/>
  <c r="BF381"/>
  <c r="T381"/>
  <c r="R381"/>
  <c r="P381"/>
  <c r="BI379"/>
  <c r="BH379"/>
  <c r="BG379"/>
  <c r="BF379"/>
  <c r="T379"/>
  <c r="R379"/>
  <c r="P379"/>
  <c r="BI376"/>
  <c r="BH376"/>
  <c r="BG376"/>
  <c r="BF376"/>
  <c r="T376"/>
  <c r="R376"/>
  <c r="P376"/>
  <c r="BI370"/>
  <c r="BH370"/>
  <c r="BG370"/>
  <c r="BF370"/>
  <c r="T370"/>
  <c r="R370"/>
  <c r="P370"/>
  <c r="BI359"/>
  <c r="BH359"/>
  <c r="BG359"/>
  <c r="BF359"/>
  <c r="T359"/>
  <c r="R359"/>
  <c r="P359"/>
  <c r="BI348"/>
  <c r="BH348"/>
  <c r="BG348"/>
  <c r="BF348"/>
  <c r="T348"/>
  <c r="R348"/>
  <c r="P348"/>
  <c r="BI345"/>
  <c r="BH345"/>
  <c r="BG345"/>
  <c r="BF345"/>
  <c r="T345"/>
  <c r="R345"/>
  <c r="P345"/>
  <c r="BI340"/>
  <c r="BH340"/>
  <c r="BG340"/>
  <c r="BF340"/>
  <c r="T340"/>
  <c r="R340"/>
  <c r="P340"/>
  <c r="BI335"/>
  <c r="BH335"/>
  <c r="BG335"/>
  <c r="BF335"/>
  <c r="T335"/>
  <c r="R335"/>
  <c r="P335"/>
  <c r="BI330"/>
  <c r="BH330"/>
  <c r="BG330"/>
  <c r="BF330"/>
  <c r="T330"/>
  <c r="R330"/>
  <c r="P330"/>
  <c r="BI325"/>
  <c r="BH325"/>
  <c r="BG325"/>
  <c r="BF325"/>
  <c r="T325"/>
  <c r="R325"/>
  <c r="P325"/>
  <c r="BI320"/>
  <c r="BH320"/>
  <c r="BG320"/>
  <c r="BF320"/>
  <c r="T320"/>
  <c r="R320"/>
  <c r="P320"/>
  <c r="BI315"/>
  <c r="BH315"/>
  <c r="BG315"/>
  <c r="BF315"/>
  <c r="T315"/>
  <c r="R315"/>
  <c r="P315"/>
  <c r="BI312"/>
  <c r="BH312"/>
  <c r="BG312"/>
  <c r="BF312"/>
  <c r="T312"/>
  <c r="R312"/>
  <c r="P312"/>
  <c r="BI304"/>
  <c r="BH304"/>
  <c r="BG304"/>
  <c r="BF304"/>
  <c r="T304"/>
  <c r="R304"/>
  <c r="P304"/>
  <c r="BI298"/>
  <c r="BH298"/>
  <c r="BG298"/>
  <c r="BF298"/>
  <c r="T298"/>
  <c r="R298"/>
  <c r="P298"/>
  <c r="BI293"/>
  <c r="BH293"/>
  <c r="BG293"/>
  <c r="BF293"/>
  <c r="T293"/>
  <c r="R293"/>
  <c r="P293"/>
  <c r="BI289"/>
  <c r="BH289"/>
  <c r="BG289"/>
  <c r="BF289"/>
  <c r="T289"/>
  <c r="R289"/>
  <c r="P289"/>
  <c r="BI286"/>
  <c r="BH286"/>
  <c r="BG286"/>
  <c r="BF286"/>
  <c r="T286"/>
  <c r="R286"/>
  <c r="P286"/>
  <c r="BI281"/>
  <c r="BH281"/>
  <c r="BG281"/>
  <c r="BF281"/>
  <c r="T281"/>
  <c r="R281"/>
  <c r="P281"/>
  <c r="BI276"/>
  <c r="BH276"/>
  <c r="BG276"/>
  <c r="BF276"/>
  <c r="T276"/>
  <c r="R276"/>
  <c r="P276"/>
  <c r="BI274"/>
  <c r="BH274"/>
  <c r="BG274"/>
  <c r="BF274"/>
  <c r="T274"/>
  <c r="R274"/>
  <c r="P274"/>
  <c r="BI270"/>
  <c r="BH270"/>
  <c r="BG270"/>
  <c r="BF270"/>
  <c r="T270"/>
  <c r="R270"/>
  <c r="P270"/>
  <c r="BI266"/>
  <c r="BH266"/>
  <c r="BG266"/>
  <c r="BF266"/>
  <c r="T266"/>
  <c r="R266"/>
  <c r="P266"/>
  <c r="BI262"/>
  <c r="BH262"/>
  <c r="BG262"/>
  <c r="BF262"/>
  <c r="T262"/>
  <c r="R262"/>
  <c r="P262"/>
  <c r="BI257"/>
  <c r="BH257"/>
  <c r="BG257"/>
  <c r="BF257"/>
  <c r="T257"/>
  <c r="R257"/>
  <c r="P257"/>
  <c r="BI249"/>
  <c r="BH249"/>
  <c r="BG249"/>
  <c r="BF249"/>
  <c r="T249"/>
  <c r="R249"/>
  <c r="P249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37"/>
  <c r="BH237"/>
  <c r="BG237"/>
  <c r="BF237"/>
  <c r="T237"/>
  <c r="R237"/>
  <c r="P237"/>
  <c r="BI232"/>
  <c r="BH232"/>
  <c r="BG232"/>
  <c r="BF232"/>
  <c r="T232"/>
  <c r="R232"/>
  <c r="P232"/>
  <c r="BI225"/>
  <c r="BH225"/>
  <c r="BG225"/>
  <c r="BF225"/>
  <c r="T225"/>
  <c r="R225"/>
  <c r="P225"/>
  <c r="BI220"/>
  <c r="BH220"/>
  <c r="BG220"/>
  <c r="BF220"/>
  <c r="T220"/>
  <c r="R220"/>
  <c r="P220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67"/>
  <c r="BH167"/>
  <c r="BG167"/>
  <c r="BF167"/>
  <c r="T167"/>
  <c r="R167"/>
  <c r="P167"/>
  <c r="BI160"/>
  <c r="BH160"/>
  <c r="BG160"/>
  <c r="BF160"/>
  <c r="T160"/>
  <c r="R160"/>
  <c r="P160"/>
  <c r="BI153"/>
  <c r="BH153"/>
  <c r="BG153"/>
  <c r="BF153"/>
  <c r="T153"/>
  <c r="R153"/>
  <c r="P153"/>
  <c r="BI151"/>
  <c r="BH151"/>
  <c r="BG151"/>
  <c r="BF151"/>
  <c r="T151"/>
  <c r="R151"/>
  <c r="P151"/>
  <c r="BI145"/>
  <c r="BH145"/>
  <c r="BG145"/>
  <c r="BF145"/>
  <c r="T145"/>
  <c r="R145"/>
  <c r="P145"/>
  <c r="BI140"/>
  <c r="BH140"/>
  <c r="BG140"/>
  <c r="BF140"/>
  <c r="T140"/>
  <c r="R140"/>
  <c r="P140"/>
  <c r="BI136"/>
  <c r="BH136"/>
  <c r="BG136"/>
  <c r="BF136"/>
  <c r="T136"/>
  <c r="R136"/>
  <c r="P136"/>
  <c r="BI134"/>
  <c r="BH134"/>
  <c r="BG134"/>
  <c r="BF134"/>
  <c r="T134"/>
  <c r="R134"/>
  <c r="P134"/>
  <c r="F125"/>
  <c r="E123"/>
  <c r="F89"/>
  <c r="E87"/>
  <c r="J24"/>
  <c r="E24"/>
  <c r="J92" s="1"/>
  <c r="J23"/>
  <c r="J21"/>
  <c r="E21"/>
  <c r="J127" s="1"/>
  <c r="J20"/>
  <c r="J18"/>
  <c r="E18"/>
  <c r="F128" s="1"/>
  <c r="J17"/>
  <c r="J15"/>
  <c r="E15"/>
  <c r="F127" s="1"/>
  <c r="J14"/>
  <c r="J12"/>
  <c r="J125"/>
  <c r="E7"/>
  <c r="E121"/>
  <c r="J37" i="3"/>
  <c r="J36"/>
  <c r="AY96" i="1" s="1"/>
  <c r="J35" i="3"/>
  <c r="AX96" i="1" s="1"/>
  <c r="BI874" i="3"/>
  <c r="BH874"/>
  <c r="BG874"/>
  <c r="BF874"/>
  <c r="T874"/>
  <c r="T873" s="1"/>
  <c r="R874"/>
  <c r="R873" s="1"/>
  <c r="P874"/>
  <c r="P873" s="1"/>
  <c r="BI871"/>
  <c r="BH871"/>
  <c r="BG871"/>
  <c r="BF871"/>
  <c r="T871"/>
  <c r="R871"/>
  <c r="P871"/>
  <c r="BI869"/>
  <c r="BH869"/>
  <c r="BG869"/>
  <c r="BF869"/>
  <c r="T869"/>
  <c r="R869"/>
  <c r="P869"/>
  <c r="BI867"/>
  <c r="BH867"/>
  <c r="BG867"/>
  <c r="BF867"/>
  <c r="T867"/>
  <c r="R867"/>
  <c r="P867"/>
  <c r="BI865"/>
  <c r="BH865"/>
  <c r="BG865"/>
  <c r="BF865"/>
  <c r="T865"/>
  <c r="R865"/>
  <c r="P865"/>
  <c r="BI859"/>
  <c r="BH859"/>
  <c r="BG859"/>
  <c r="BF859"/>
  <c r="T859"/>
  <c r="R859"/>
  <c r="P859"/>
  <c r="BI854"/>
  <c r="BH854"/>
  <c r="BG854"/>
  <c r="BF854"/>
  <c r="T854"/>
  <c r="R854"/>
  <c r="P854"/>
  <c r="BI852"/>
  <c r="BH852"/>
  <c r="BG852"/>
  <c r="BF852"/>
  <c r="T852"/>
  <c r="R852"/>
  <c r="P852"/>
  <c r="BI850"/>
  <c r="BH850"/>
  <c r="BG850"/>
  <c r="BF850"/>
  <c r="T850"/>
  <c r="R850"/>
  <c r="P850"/>
  <c r="BI807"/>
  <c r="BH807"/>
  <c r="BG807"/>
  <c r="BF807"/>
  <c r="T807"/>
  <c r="R807"/>
  <c r="P807"/>
  <c r="BI799"/>
  <c r="BH799"/>
  <c r="BG799"/>
  <c r="BF799"/>
  <c r="T799"/>
  <c r="R799"/>
  <c r="P799"/>
  <c r="BI794"/>
  <c r="BH794"/>
  <c r="BG794"/>
  <c r="BF794"/>
  <c r="T794"/>
  <c r="R794"/>
  <c r="P794"/>
  <c r="BI791"/>
  <c r="BH791"/>
  <c r="BG791"/>
  <c r="BF791"/>
  <c r="T791"/>
  <c r="R791"/>
  <c r="P791"/>
  <c r="BI786"/>
  <c r="BH786"/>
  <c r="BG786"/>
  <c r="BF786"/>
  <c r="T786"/>
  <c r="R786"/>
  <c r="P786"/>
  <c r="BI781"/>
  <c r="BH781"/>
  <c r="BG781"/>
  <c r="BF781"/>
  <c r="T781"/>
  <c r="R781"/>
  <c r="P781"/>
  <c r="BI771"/>
  <c r="BH771"/>
  <c r="BG771"/>
  <c r="BF771"/>
  <c r="T771"/>
  <c r="R771"/>
  <c r="P771"/>
  <c r="BI768"/>
  <c r="BH768"/>
  <c r="BG768"/>
  <c r="BF768"/>
  <c r="T768"/>
  <c r="R768"/>
  <c r="P768"/>
  <c r="BI757"/>
  <c r="BH757"/>
  <c r="BG757"/>
  <c r="BF757"/>
  <c r="T757"/>
  <c r="R757"/>
  <c r="P757"/>
  <c r="BI748"/>
  <c r="BH748"/>
  <c r="BG748"/>
  <c r="BF748"/>
  <c r="T748"/>
  <c r="R748"/>
  <c r="P748"/>
  <c r="BI740"/>
  <c r="BH740"/>
  <c r="BG740"/>
  <c r="BF740"/>
  <c r="T740"/>
  <c r="R740"/>
  <c r="P740"/>
  <c r="BI737"/>
  <c r="BH737"/>
  <c r="BG737"/>
  <c r="BF737"/>
  <c r="T737"/>
  <c r="R737"/>
  <c r="P737"/>
  <c r="BI732"/>
  <c r="BH732"/>
  <c r="BG732"/>
  <c r="BF732"/>
  <c r="T732"/>
  <c r="R732"/>
  <c r="P732"/>
  <c r="BI727"/>
  <c r="BH727"/>
  <c r="BG727"/>
  <c r="BF727"/>
  <c r="T727"/>
  <c r="R727"/>
  <c r="P727"/>
  <c r="BI722"/>
  <c r="BH722"/>
  <c r="BG722"/>
  <c r="BF722"/>
  <c r="T722"/>
  <c r="R722"/>
  <c r="P722"/>
  <c r="BI713"/>
  <c r="BH713"/>
  <c r="BG713"/>
  <c r="BF713"/>
  <c r="T713"/>
  <c r="R713"/>
  <c r="P713"/>
  <c r="BI710"/>
  <c r="BH710"/>
  <c r="BG710"/>
  <c r="BF710"/>
  <c r="T710"/>
  <c r="R710"/>
  <c r="P710"/>
  <c r="BI705"/>
  <c r="BH705"/>
  <c r="BG705"/>
  <c r="BF705"/>
  <c r="T705"/>
  <c r="R705"/>
  <c r="P705"/>
  <c r="BI700"/>
  <c r="BH700"/>
  <c r="BG700"/>
  <c r="BF700"/>
  <c r="T700"/>
  <c r="R700"/>
  <c r="P700"/>
  <c r="BI694"/>
  <c r="BH694"/>
  <c r="BG694"/>
  <c r="BF694"/>
  <c r="T694"/>
  <c r="R694"/>
  <c r="P694"/>
  <c r="BI683"/>
  <c r="BH683"/>
  <c r="BG683"/>
  <c r="BF683"/>
  <c r="T683"/>
  <c r="R683"/>
  <c r="P683"/>
  <c r="BI674"/>
  <c r="BH674"/>
  <c r="BG674"/>
  <c r="BF674"/>
  <c r="T674"/>
  <c r="R674"/>
  <c r="P674"/>
  <c r="BI672"/>
  <c r="BH672"/>
  <c r="BG672"/>
  <c r="BF672"/>
  <c r="T672"/>
  <c r="R672"/>
  <c r="P672"/>
  <c r="BI667"/>
  <c r="BH667"/>
  <c r="BG667"/>
  <c r="BF667"/>
  <c r="T667"/>
  <c r="R667"/>
  <c r="P667"/>
  <c r="BI665"/>
  <c r="BH665"/>
  <c r="BG665"/>
  <c r="BF665"/>
  <c r="T665"/>
  <c r="R665"/>
  <c r="P665"/>
  <c r="BI660"/>
  <c r="BH660"/>
  <c r="BG660"/>
  <c r="BF660"/>
  <c r="T660"/>
  <c r="R660"/>
  <c r="P660"/>
  <c r="BI655"/>
  <c r="BH655"/>
  <c r="BG655"/>
  <c r="BF655"/>
  <c r="T655"/>
  <c r="R655"/>
  <c r="P655"/>
  <c r="BI650"/>
  <c r="BH650"/>
  <c r="BG650"/>
  <c r="BF650"/>
  <c r="T650"/>
  <c r="R650"/>
  <c r="P650"/>
  <c r="BI646"/>
  <c r="BH646"/>
  <c r="BG646"/>
  <c r="BF646"/>
  <c r="T646"/>
  <c r="R646"/>
  <c r="P646"/>
  <c r="BI635"/>
  <c r="BH635"/>
  <c r="BG635"/>
  <c r="BF635"/>
  <c r="T635"/>
  <c r="R635"/>
  <c r="P635"/>
  <c r="BI629"/>
  <c r="BH629"/>
  <c r="BG629"/>
  <c r="BF629"/>
  <c r="T629"/>
  <c r="R629"/>
  <c r="P629"/>
  <c r="BI626"/>
  <c r="BH626"/>
  <c r="BG626"/>
  <c r="BF626"/>
  <c r="T626"/>
  <c r="R626"/>
  <c r="P626"/>
  <c r="BI622"/>
  <c r="BH622"/>
  <c r="BG622"/>
  <c r="BF622"/>
  <c r="T622"/>
  <c r="R622"/>
  <c r="P622"/>
  <c r="BI620"/>
  <c r="BH620"/>
  <c r="BG620"/>
  <c r="BF620"/>
  <c r="T620"/>
  <c r="R620"/>
  <c r="P620"/>
  <c r="BI615"/>
  <c r="BH615"/>
  <c r="BG615"/>
  <c r="BF615"/>
  <c r="T615"/>
  <c r="R615"/>
  <c r="P615"/>
  <c r="BI611"/>
  <c r="BH611"/>
  <c r="BG611"/>
  <c r="BF611"/>
  <c r="T611"/>
  <c r="R611"/>
  <c r="P611"/>
  <c r="BI609"/>
  <c r="BH609"/>
  <c r="BG609"/>
  <c r="BF609"/>
  <c r="T609"/>
  <c r="R609"/>
  <c r="P609"/>
  <c r="BI604"/>
  <c r="BH604"/>
  <c r="BG604"/>
  <c r="BF604"/>
  <c r="T604"/>
  <c r="R604"/>
  <c r="P604"/>
  <c r="BI600"/>
  <c r="BH600"/>
  <c r="BG600"/>
  <c r="BF600"/>
  <c r="T600"/>
  <c r="R600"/>
  <c r="P600"/>
  <c r="BI596"/>
  <c r="BH596"/>
  <c r="BG596"/>
  <c r="BF596"/>
  <c r="T596"/>
  <c r="R596"/>
  <c r="P596"/>
  <c r="BI591"/>
  <c r="BH591"/>
  <c r="BG591"/>
  <c r="BF591"/>
  <c r="T591"/>
  <c r="R591"/>
  <c r="P591"/>
  <c r="BI589"/>
  <c r="BH589"/>
  <c r="BG589"/>
  <c r="BF589"/>
  <c r="T589"/>
  <c r="R589"/>
  <c r="P589"/>
  <c r="BI580"/>
  <c r="BH580"/>
  <c r="BG580"/>
  <c r="BF580"/>
  <c r="T580"/>
  <c r="R580"/>
  <c r="P580"/>
  <c r="BI569"/>
  <c r="BH569"/>
  <c r="BG569"/>
  <c r="BF569"/>
  <c r="T569"/>
  <c r="R569"/>
  <c r="P569"/>
  <c r="BI566"/>
  <c r="BH566"/>
  <c r="BG566"/>
  <c r="BF566"/>
  <c r="T566"/>
  <c r="R566"/>
  <c r="P566"/>
  <c r="BI564"/>
  <c r="BH564"/>
  <c r="BG564"/>
  <c r="BF564"/>
  <c r="T564"/>
  <c r="R564"/>
  <c r="P564"/>
  <c r="BI562"/>
  <c r="BH562"/>
  <c r="BG562"/>
  <c r="BF562"/>
  <c r="T562"/>
  <c r="R562"/>
  <c r="P562"/>
  <c r="BI560"/>
  <c r="BH560"/>
  <c r="BG560"/>
  <c r="BF560"/>
  <c r="T560"/>
  <c r="R560"/>
  <c r="P560"/>
  <c r="BI558"/>
  <c r="BH558"/>
  <c r="BG558"/>
  <c r="BF558"/>
  <c r="T558"/>
  <c r="R558"/>
  <c r="P558"/>
  <c r="BI552"/>
  <c r="BH552"/>
  <c r="BG552"/>
  <c r="BF552"/>
  <c r="T552"/>
  <c r="R552"/>
  <c r="P552"/>
  <c r="BI542"/>
  <c r="BH542"/>
  <c r="BG542"/>
  <c r="BF542"/>
  <c r="T542"/>
  <c r="R542"/>
  <c r="P542"/>
  <c r="BI532"/>
  <c r="BH532"/>
  <c r="BG532"/>
  <c r="BF532"/>
  <c r="T532"/>
  <c r="R532"/>
  <c r="P532"/>
  <c r="BI526"/>
  <c r="BH526"/>
  <c r="BG526"/>
  <c r="BF526"/>
  <c r="T526"/>
  <c r="R526"/>
  <c r="P526"/>
  <c r="BI521"/>
  <c r="BH521"/>
  <c r="BG521"/>
  <c r="BF521"/>
  <c r="T521"/>
  <c r="R521"/>
  <c r="P521"/>
  <c r="BI517"/>
  <c r="BH517"/>
  <c r="BG517"/>
  <c r="BF517"/>
  <c r="T517"/>
  <c r="R517"/>
  <c r="P517"/>
  <c r="BI512"/>
  <c r="BH512"/>
  <c r="BG512"/>
  <c r="BF512"/>
  <c r="T512"/>
  <c r="R512"/>
  <c r="P512"/>
  <c r="BI507"/>
  <c r="BH507"/>
  <c r="BG507"/>
  <c r="BF507"/>
  <c r="T507"/>
  <c r="R507"/>
  <c r="P507"/>
  <c r="BI502"/>
  <c r="BH502"/>
  <c r="BG502"/>
  <c r="BF502"/>
  <c r="T502"/>
  <c r="R502"/>
  <c r="P502"/>
  <c r="BI492"/>
  <c r="BH492"/>
  <c r="BG492"/>
  <c r="BF492"/>
  <c r="T492"/>
  <c r="R492"/>
  <c r="P492"/>
  <c r="BI479"/>
  <c r="BH479"/>
  <c r="BG479"/>
  <c r="BF479"/>
  <c r="T479"/>
  <c r="R479"/>
  <c r="P479"/>
  <c r="BI477"/>
  <c r="BH477"/>
  <c r="BG477"/>
  <c r="BF477"/>
  <c r="T477"/>
  <c r="R477"/>
  <c r="P477"/>
  <c r="BI473"/>
  <c r="BH473"/>
  <c r="BG473"/>
  <c r="BF473"/>
  <c r="T473"/>
  <c r="R473"/>
  <c r="P473"/>
  <c r="BI468"/>
  <c r="BH468"/>
  <c r="BG468"/>
  <c r="BF468"/>
  <c r="T468"/>
  <c r="R468"/>
  <c r="P468"/>
  <c r="BI466"/>
  <c r="BH466"/>
  <c r="BG466"/>
  <c r="BF466"/>
  <c r="T466"/>
  <c r="R466"/>
  <c r="P466"/>
  <c r="BI462"/>
  <c r="BH462"/>
  <c r="BG462"/>
  <c r="BF462"/>
  <c r="T462"/>
  <c r="R462"/>
  <c r="P462"/>
  <c r="BI455"/>
  <c r="BH455"/>
  <c r="BG455"/>
  <c r="BF455"/>
  <c r="T455"/>
  <c r="R455"/>
  <c r="P455"/>
  <c r="BI453"/>
  <c r="BH453"/>
  <c r="BG453"/>
  <c r="BF453"/>
  <c r="T453"/>
  <c r="R453"/>
  <c r="P453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3"/>
  <c r="BH443"/>
  <c r="BG443"/>
  <c r="BF443"/>
  <c r="T443"/>
  <c r="R443"/>
  <c r="P443"/>
  <c r="BI438"/>
  <c r="BH438"/>
  <c r="BG438"/>
  <c r="BF438"/>
  <c r="T438"/>
  <c r="R438"/>
  <c r="P438"/>
  <c r="BI433"/>
  <c r="BH433"/>
  <c r="BG433"/>
  <c r="BF433"/>
  <c r="T433"/>
  <c r="R433"/>
  <c r="P433"/>
  <c r="BI428"/>
  <c r="BH428"/>
  <c r="BG428"/>
  <c r="BF428"/>
  <c r="T428"/>
  <c r="R428"/>
  <c r="P428"/>
  <c r="BI425"/>
  <c r="BH425"/>
  <c r="BG425"/>
  <c r="BF425"/>
  <c r="T425"/>
  <c r="R425"/>
  <c r="P425"/>
  <c r="BI423"/>
  <c r="BH423"/>
  <c r="BG423"/>
  <c r="BF423"/>
  <c r="T423"/>
  <c r="R423"/>
  <c r="P423"/>
  <c r="BI421"/>
  <c r="BH421"/>
  <c r="BG421"/>
  <c r="BF421"/>
  <c r="T421"/>
  <c r="R421"/>
  <c r="P421"/>
  <c r="BI419"/>
  <c r="BH419"/>
  <c r="BG419"/>
  <c r="BF419"/>
  <c r="T419"/>
  <c r="R419"/>
  <c r="P419"/>
  <c r="BI414"/>
  <c r="BH414"/>
  <c r="BG414"/>
  <c r="BF414"/>
  <c r="T414"/>
  <c r="R414"/>
  <c r="P414"/>
  <c r="BI412"/>
  <c r="BH412"/>
  <c r="BG412"/>
  <c r="BF412"/>
  <c r="T412"/>
  <c r="R412"/>
  <c r="P412"/>
  <c r="BI409"/>
  <c r="BH409"/>
  <c r="BG409"/>
  <c r="BF409"/>
  <c r="T409"/>
  <c r="R409"/>
  <c r="P409"/>
  <c r="BI400"/>
  <c r="BH400"/>
  <c r="BG400"/>
  <c r="BF400"/>
  <c r="T400"/>
  <c r="R400"/>
  <c r="P400"/>
  <c r="BI392"/>
  <c r="BH392"/>
  <c r="BG392"/>
  <c r="BF392"/>
  <c r="T392"/>
  <c r="R392"/>
  <c r="P392"/>
  <c r="BI387"/>
  <c r="BH387"/>
  <c r="BG387"/>
  <c r="BF387"/>
  <c r="T387"/>
  <c r="R387"/>
  <c r="P387"/>
  <c r="BI381"/>
  <c r="BH381"/>
  <c r="BG381"/>
  <c r="BF381"/>
  <c r="T381"/>
  <c r="R381"/>
  <c r="P381"/>
  <c r="BI375"/>
  <c r="BH375"/>
  <c r="BG375"/>
  <c r="BF375"/>
  <c r="T375"/>
  <c r="R375"/>
  <c r="P375"/>
  <c r="BI365"/>
  <c r="BH365"/>
  <c r="BG365"/>
  <c r="BF365"/>
  <c r="T365"/>
  <c r="R365"/>
  <c r="P365"/>
  <c r="BI360"/>
  <c r="BH360"/>
  <c r="BG360"/>
  <c r="BF360"/>
  <c r="T360"/>
  <c r="R360"/>
  <c r="P360"/>
  <c r="BI348"/>
  <c r="BH348"/>
  <c r="BG348"/>
  <c r="BF348"/>
  <c r="T348"/>
  <c r="R348"/>
  <c r="P348"/>
  <c r="BI346"/>
  <c r="BH346"/>
  <c r="BG346"/>
  <c r="BF346"/>
  <c r="T346"/>
  <c r="R346"/>
  <c r="P346"/>
  <c r="BI341"/>
  <c r="BH341"/>
  <c r="BG341"/>
  <c r="BF341"/>
  <c r="T341"/>
  <c r="R341"/>
  <c r="P341"/>
  <c r="BI336"/>
  <c r="BH336"/>
  <c r="BG336"/>
  <c r="BF336"/>
  <c r="T336"/>
  <c r="R336"/>
  <c r="P336"/>
  <c r="BI331"/>
  <c r="BH331"/>
  <c r="BG331"/>
  <c r="BF331"/>
  <c r="T331"/>
  <c r="R331"/>
  <c r="P331"/>
  <c r="BI326"/>
  <c r="BH326"/>
  <c r="BG326"/>
  <c r="BF326"/>
  <c r="T326"/>
  <c r="R326"/>
  <c r="P326"/>
  <c r="BI316"/>
  <c r="BH316"/>
  <c r="BG316"/>
  <c r="BF316"/>
  <c r="T316"/>
  <c r="R316"/>
  <c r="P316"/>
  <c r="BI308"/>
  <c r="BH308"/>
  <c r="BG308"/>
  <c r="BF308"/>
  <c r="T308"/>
  <c r="R308"/>
  <c r="P308"/>
  <c r="BI297"/>
  <c r="BH297"/>
  <c r="BG297"/>
  <c r="BF297"/>
  <c r="T297"/>
  <c r="R297"/>
  <c r="P297"/>
  <c r="BI278"/>
  <c r="BH278"/>
  <c r="BG278"/>
  <c r="BF278"/>
  <c r="T278"/>
  <c r="R278"/>
  <c r="P278"/>
  <c r="BI272"/>
  <c r="BH272"/>
  <c r="BG272"/>
  <c r="BF272"/>
  <c r="T272"/>
  <c r="R272"/>
  <c r="P272"/>
  <c r="BI267"/>
  <c r="BH267"/>
  <c r="BG267"/>
  <c r="BF267"/>
  <c r="T267"/>
  <c r="R267"/>
  <c r="P267"/>
  <c r="BI262"/>
  <c r="BH262"/>
  <c r="BG262"/>
  <c r="BF262"/>
  <c r="T262"/>
  <c r="R262"/>
  <c r="P262"/>
  <c r="BI257"/>
  <c r="BH257"/>
  <c r="BG257"/>
  <c r="BF257"/>
  <c r="T257"/>
  <c r="R257"/>
  <c r="P257"/>
  <c r="BI252"/>
  <c r="BH252"/>
  <c r="BG252"/>
  <c r="BF252"/>
  <c r="T252"/>
  <c r="R252"/>
  <c r="P252"/>
  <c r="BI247"/>
  <c r="BH247"/>
  <c r="BG247"/>
  <c r="BF247"/>
  <c r="T247"/>
  <c r="R247"/>
  <c r="P247"/>
  <c r="BI242"/>
  <c r="BH242"/>
  <c r="BG242"/>
  <c r="BF242"/>
  <c r="T242"/>
  <c r="R242"/>
  <c r="P242"/>
  <c r="BI237"/>
  <c r="BH237"/>
  <c r="BG237"/>
  <c r="BF237"/>
  <c r="T237"/>
  <c r="R237"/>
  <c r="P237"/>
  <c r="BI232"/>
  <c r="BH232"/>
  <c r="BG232"/>
  <c r="BF232"/>
  <c r="T232"/>
  <c r="R232"/>
  <c r="P232"/>
  <c r="BI226"/>
  <c r="BH226"/>
  <c r="BG226"/>
  <c r="BF226"/>
  <c r="T226"/>
  <c r="R226"/>
  <c r="P226"/>
  <c r="BI221"/>
  <c r="BH221"/>
  <c r="BG221"/>
  <c r="BF221"/>
  <c r="T221"/>
  <c r="R221"/>
  <c r="P221"/>
  <c r="BI216"/>
  <c r="BH216"/>
  <c r="BG216"/>
  <c r="BF216"/>
  <c r="T216"/>
  <c r="R216"/>
  <c r="P216"/>
  <c r="BI211"/>
  <c r="BH211"/>
  <c r="BG211"/>
  <c r="BF211"/>
  <c r="T211"/>
  <c r="R211"/>
  <c r="P211"/>
  <c r="BI209"/>
  <c r="BH209"/>
  <c r="BG209"/>
  <c r="BF209"/>
  <c r="T209"/>
  <c r="R209"/>
  <c r="P209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91"/>
  <c r="BH191"/>
  <c r="BG191"/>
  <c r="BF191"/>
  <c r="T191"/>
  <c r="R191"/>
  <c r="P191"/>
  <c r="BI185"/>
  <c r="BH185"/>
  <c r="BG185"/>
  <c r="BF185"/>
  <c r="T185"/>
  <c r="R185"/>
  <c r="P185"/>
  <c r="BI170"/>
  <c r="BH170"/>
  <c r="BG170"/>
  <c r="BF170"/>
  <c r="T170"/>
  <c r="R170"/>
  <c r="P170"/>
  <c r="BI166"/>
  <c r="BH166"/>
  <c r="BG166"/>
  <c r="BF166"/>
  <c r="T166"/>
  <c r="R166"/>
  <c r="P166"/>
  <c r="BI153"/>
  <c r="BH153"/>
  <c r="BG153"/>
  <c r="BF153"/>
  <c r="T153"/>
  <c r="R153"/>
  <c r="P153"/>
  <c r="BI147"/>
  <c r="BH147"/>
  <c r="BG147"/>
  <c r="BF147"/>
  <c r="T147"/>
  <c r="R147"/>
  <c r="P147"/>
  <c r="BI142"/>
  <c r="BH142"/>
  <c r="BG142"/>
  <c r="BF142"/>
  <c r="T142"/>
  <c r="R142"/>
  <c r="P142"/>
  <c r="BI135"/>
  <c r="BH135"/>
  <c r="BG135"/>
  <c r="BF135"/>
  <c r="T135"/>
  <c r="R135"/>
  <c r="P135"/>
  <c r="F127"/>
  <c r="E125"/>
  <c r="F89"/>
  <c r="E87"/>
  <c r="J24"/>
  <c r="E24"/>
  <c r="J92"/>
  <c r="J23"/>
  <c r="J21"/>
  <c r="E21"/>
  <c r="J91"/>
  <c r="J20"/>
  <c r="J18"/>
  <c r="E18"/>
  <c r="F130"/>
  <c r="J17"/>
  <c r="J15"/>
  <c r="E15"/>
  <c r="F129"/>
  <c r="J14"/>
  <c r="J12"/>
  <c r="J89" s="1"/>
  <c r="E7"/>
  <c r="E123" s="1"/>
  <c r="J37" i="2"/>
  <c r="J36"/>
  <c r="AY95" i="1"/>
  <c r="J35" i="2"/>
  <c r="AX95" i="1"/>
  <c r="BI137" i="2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0"/>
  <c r="BH130"/>
  <c r="BG130"/>
  <c r="BF130"/>
  <c r="T130"/>
  <c r="T129" s="1"/>
  <c r="R130"/>
  <c r="R129" s="1"/>
  <c r="P130"/>
  <c r="P129" s="1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F114"/>
  <c r="E112"/>
  <c r="F89"/>
  <c r="E87"/>
  <c r="J24"/>
  <c r="E24"/>
  <c r="J117" s="1"/>
  <c r="J23"/>
  <c r="J21"/>
  <c r="E21"/>
  <c r="J116" s="1"/>
  <c r="J20"/>
  <c r="J18"/>
  <c r="E18"/>
  <c r="F117" s="1"/>
  <c r="J17"/>
  <c r="J15"/>
  <c r="E15"/>
  <c r="F116" s="1"/>
  <c r="J14"/>
  <c r="J12"/>
  <c r="J114"/>
  <c r="E7"/>
  <c r="E110"/>
  <c r="L90" i="1"/>
  <c r="AM90"/>
  <c r="AM89"/>
  <c r="L89"/>
  <c r="AM87"/>
  <c r="L87"/>
  <c r="L85"/>
  <c r="L84"/>
  <c r="BK276" i="5"/>
  <c r="J273"/>
  <c r="BK270"/>
  <c r="BK268"/>
  <c r="BK264"/>
  <c r="BK261"/>
  <c r="J259"/>
  <c r="J257"/>
  <c r="BK253"/>
  <c r="J251"/>
  <c r="BK247"/>
  <c r="J244"/>
  <c r="J239"/>
  <c r="J236"/>
  <c r="BK234"/>
  <c r="J232"/>
  <c r="J227"/>
  <c r="J225"/>
  <c r="BK222"/>
  <c r="BK216"/>
  <c r="BK212"/>
  <c r="BK207"/>
  <c r="J203"/>
  <c r="J198"/>
  <c r="J194"/>
  <c r="J188"/>
  <c r="J183"/>
  <c r="J181"/>
  <c r="J177"/>
  <c r="J172"/>
  <c r="BK170"/>
  <c r="BK166"/>
  <c r="BK161"/>
  <c r="J159"/>
  <c r="J157"/>
  <c r="J152"/>
  <c r="BK146"/>
  <c r="BK140"/>
  <c r="J138"/>
  <c r="J131"/>
  <c r="J449" i="4"/>
  <c r="BK447"/>
  <c r="J429"/>
  <c r="J412"/>
  <c r="J409"/>
  <c r="BK407"/>
  <c r="BK403"/>
  <c r="J403"/>
  <c r="BK397"/>
  <c r="J392"/>
  <c r="BK390"/>
  <c r="J381"/>
  <c r="J379"/>
  <c r="BK376"/>
  <c r="J370"/>
  <c r="J359"/>
  <c r="BK348"/>
  <c r="BK345"/>
  <c r="BK340"/>
  <c r="BK335"/>
  <c r="BK330"/>
  <c r="J325"/>
  <c r="BK320"/>
  <c r="BK315"/>
  <c r="BK312"/>
  <c r="J312"/>
  <c r="BK304"/>
  <c r="J304"/>
  <c r="J298"/>
  <c r="BK293"/>
  <c r="BK289"/>
  <c r="J286"/>
  <c r="J281"/>
  <c r="J276"/>
  <c r="BK274"/>
  <c r="J270"/>
  <c r="J266"/>
  <c r="J262"/>
  <c r="J257"/>
  <c r="J249"/>
  <c r="J246"/>
  <c r="BK244"/>
  <c r="BK242"/>
  <c r="J237"/>
  <c r="BK232"/>
  <c r="BK225"/>
  <c r="J220"/>
  <c r="BK217"/>
  <c r="BK215"/>
  <c r="J213"/>
  <c r="J210"/>
  <c r="J208"/>
  <c r="J206"/>
  <c r="BK204"/>
  <c r="BK202"/>
  <c r="BK200"/>
  <c r="BK198"/>
  <c r="J196"/>
  <c r="J193"/>
  <c r="BK191"/>
  <c r="BK189"/>
  <c r="BK187"/>
  <c r="BK182"/>
  <c r="J180"/>
  <c r="BK177"/>
  <c r="BK175"/>
  <c r="BK167"/>
  <c r="BK160"/>
  <c r="J153"/>
  <c r="J151"/>
  <c r="J145"/>
  <c r="BK140"/>
  <c r="BK136"/>
  <c r="J134"/>
  <c r="J867" i="3"/>
  <c r="BK865"/>
  <c r="J859"/>
  <c r="J854"/>
  <c r="BK852"/>
  <c r="J850"/>
  <c r="BK807"/>
  <c r="BK799"/>
  <c r="J794"/>
  <c r="J791"/>
  <c r="BK786"/>
  <c r="J781"/>
  <c r="J771"/>
  <c r="J768"/>
  <c r="J757"/>
  <c r="J748"/>
  <c r="J740"/>
  <c r="J737"/>
  <c r="BK732"/>
  <c r="J727"/>
  <c r="BK722"/>
  <c r="BK713"/>
  <c r="J710"/>
  <c r="BK705"/>
  <c r="BK700"/>
  <c r="J694"/>
  <c r="BK683"/>
  <c r="J674"/>
  <c r="BK672"/>
  <c r="BK667"/>
  <c r="J665"/>
  <c r="J660"/>
  <c r="J655"/>
  <c r="J650"/>
  <c r="J646"/>
  <c r="BK635"/>
  <c r="BK629"/>
  <c r="BK626"/>
  <c r="J622"/>
  <c r="J620"/>
  <c r="J615"/>
  <c r="BK611"/>
  <c r="J609"/>
  <c r="J604"/>
  <c r="BK600"/>
  <c r="BK596"/>
  <c r="BK591"/>
  <c r="J589"/>
  <c r="J580"/>
  <c r="J569"/>
  <c r="J566"/>
  <c r="J564"/>
  <c r="J562"/>
  <c r="J560"/>
  <c r="J558"/>
  <c r="J552"/>
  <c r="BK542"/>
  <c r="BK532"/>
  <c r="J532"/>
  <c r="J526"/>
  <c r="BK521"/>
  <c r="J517"/>
  <c r="BK512"/>
  <c r="J507"/>
  <c r="J502"/>
  <c r="J492"/>
  <c r="J479"/>
  <c r="J477"/>
  <c r="BK473"/>
  <c r="BK468"/>
  <c r="J466"/>
  <c r="J462"/>
  <c r="BK455"/>
  <c r="J453"/>
  <c r="BK450"/>
  <c r="J448"/>
  <c r="BK446"/>
  <c r="J443"/>
  <c r="J438"/>
  <c r="BK433"/>
  <c r="J428"/>
  <c r="BK425"/>
  <c r="J423"/>
  <c r="BK421"/>
  <c r="J419"/>
  <c r="J414"/>
  <c r="BK412"/>
  <c r="J409"/>
  <c r="J400"/>
  <c r="J392"/>
  <c r="BK387"/>
  <c r="J381"/>
  <c r="BK375"/>
  <c r="J365"/>
  <c r="J360"/>
  <c r="J348"/>
  <c r="BK346"/>
  <c r="J346"/>
  <c r="BK341"/>
  <c r="J341"/>
  <c r="BK336"/>
  <c r="J331"/>
  <c r="J326"/>
  <c r="BK316"/>
  <c r="J308"/>
  <c r="J297"/>
  <c r="BK278"/>
  <c r="J272"/>
  <c r="J267"/>
  <c r="BK262"/>
  <c r="BK257"/>
  <c r="J252"/>
  <c r="BK247"/>
  <c r="BK242"/>
  <c r="J237"/>
  <c r="J232"/>
  <c r="BK226"/>
  <c r="J221"/>
  <c r="BK216"/>
  <c r="BK211"/>
  <c r="BK209"/>
  <c r="J204"/>
  <c r="BK200"/>
  <c r="BK196"/>
  <c r="J191"/>
  <c r="J185"/>
  <c r="BK170"/>
  <c r="J166"/>
  <c r="J153"/>
  <c r="BK147"/>
  <c r="J142"/>
  <c r="BK135"/>
  <c r="J137" i="2"/>
  <c r="BK135"/>
  <c r="BK133"/>
  <c r="BK130"/>
  <c r="J127"/>
  <c r="J125"/>
  <c r="BK123"/>
  <c r="J276" i="5"/>
  <c r="BK273"/>
  <c r="J270"/>
  <c r="J268"/>
  <c r="J264"/>
  <c r="J261"/>
  <c r="BK259"/>
  <c r="BK257"/>
  <c r="J253"/>
  <c r="BK251"/>
  <c r="J247"/>
  <c r="BK244"/>
  <c r="BK239"/>
  <c r="BK236"/>
  <c r="J234"/>
  <c r="BK232"/>
  <c r="BK227"/>
  <c r="BK225"/>
  <c r="J222"/>
  <c r="J216"/>
  <c r="J212"/>
  <c r="J207"/>
  <c r="BK203"/>
  <c r="BK198"/>
  <c r="BK194"/>
  <c r="BK188"/>
  <c r="BK183"/>
  <c r="BK181"/>
  <c r="BK177"/>
  <c r="BK172"/>
  <c r="J170"/>
  <c r="J166"/>
  <c r="J161"/>
  <c r="BK159"/>
  <c r="BK157"/>
  <c r="BK152"/>
  <c r="J146"/>
  <c r="J140"/>
  <c r="BK138"/>
  <c r="BK131"/>
  <c r="BK452" i="4"/>
  <c r="J452"/>
  <c r="BK449"/>
  <c r="J447"/>
  <c r="BK429"/>
  <c r="BK412"/>
  <c r="BK409"/>
  <c r="J407"/>
  <c r="J397"/>
  <c r="BK392"/>
  <c r="J390"/>
  <c r="BK381"/>
  <c r="BK379"/>
  <c r="J376"/>
  <c r="BK370"/>
  <c r="BK359"/>
  <c r="J348"/>
  <c r="J345"/>
  <c r="J340"/>
  <c r="J335"/>
  <c r="J330"/>
  <c r="BK325"/>
  <c r="J320"/>
  <c r="J315"/>
  <c r="BK298"/>
  <c r="J293"/>
  <c r="J289"/>
  <c r="BK286"/>
  <c r="BK281"/>
  <c r="BK276"/>
  <c r="J274"/>
  <c r="BK270"/>
  <c r="BK266"/>
  <c r="BK262"/>
  <c r="BK257"/>
  <c r="BK249"/>
  <c r="BK246"/>
  <c r="J244"/>
  <c r="J242"/>
  <c r="BK237"/>
  <c r="J232"/>
  <c r="J225"/>
  <c r="BK220"/>
  <c r="J217"/>
  <c r="J215"/>
  <c r="BK213"/>
  <c r="BK210"/>
  <c r="BK208"/>
  <c r="BK206"/>
  <c r="J204"/>
  <c r="J202"/>
  <c r="J200"/>
  <c r="J198"/>
  <c r="BK196"/>
  <c r="BK193"/>
  <c r="J191"/>
  <c r="J189"/>
  <c r="J187"/>
  <c r="J182"/>
  <c r="BK180"/>
  <c r="J177"/>
  <c r="J175"/>
  <c r="J167"/>
  <c r="J160"/>
  <c r="BK153"/>
  <c r="BK151"/>
  <c r="BK145"/>
  <c r="J140"/>
  <c r="J136"/>
  <c r="BK134"/>
  <c r="BK874" i="3"/>
  <c r="J874"/>
  <c r="BK871"/>
  <c r="J871"/>
  <c r="BK869"/>
  <c r="J869"/>
  <c r="BK867"/>
  <c r="J865"/>
  <c r="BK859"/>
  <c r="BK854"/>
  <c r="J852"/>
  <c r="BK850"/>
  <c r="J807"/>
  <c r="J799"/>
  <c r="BK794"/>
  <c r="BK791"/>
  <c r="J786"/>
  <c r="BK781"/>
  <c r="BK771"/>
  <c r="BK768"/>
  <c r="BK757"/>
  <c r="BK748"/>
  <c r="BK740"/>
  <c r="BK737"/>
  <c r="J732"/>
  <c r="BK727"/>
  <c r="J722"/>
  <c r="J713"/>
  <c r="BK710"/>
  <c r="J705"/>
  <c r="J700"/>
  <c r="BK694"/>
  <c r="J683"/>
  <c r="BK674"/>
  <c r="J672"/>
  <c r="J667"/>
  <c r="BK665"/>
  <c r="BK660"/>
  <c r="BK655"/>
  <c r="BK650"/>
  <c r="BK646"/>
  <c r="J635"/>
  <c r="J629"/>
  <c r="J626"/>
  <c r="BK622"/>
  <c r="BK620"/>
  <c r="BK615"/>
  <c r="J611"/>
  <c r="BK609"/>
  <c r="BK604"/>
  <c r="J600"/>
  <c r="J596"/>
  <c r="J591"/>
  <c r="BK589"/>
  <c r="BK580"/>
  <c r="BK569"/>
  <c r="BK566"/>
  <c r="BK564"/>
  <c r="BK562"/>
  <c r="BK560"/>
  <c r="BK558"/>
  <c r="BK552"/>
  <c r="J542"/>
  <c r="BK526"/>
  <c r="J521"/>
  <c r="BK517"/>
  <c r="J512"/>
  <c r="BK507"/>
  <c r="BK502"/>
  <c r="BK492"/>
  <c r="BK479"/>
  <c r="BK477"/>
  <c r="J473"/>
  <c r="J468"/>
  <c r="BK466"/>
  <c r="BK462"/>
  <c r="J455"/>
  <c r="BK453"/>
  <c r="J450"/>
  <c r="BK448"/>
  <c r="J446"/>
  <c r="BK443"/>
  <c r="BK438"/>
  <c r="J433"/>
  <c r="BK428"/>
  <c r="J425"/>
  <c r="BK423"/>
  <c r="J421"/>
  <c r="BK419"/>
  <c r="BK414"/>
  <c r="J412"/>
  <c r="BK409"/>
  <c r="BK400"/>
  <c r="BK392"/>
  <c r="J387"/>
  <c r="BK381"/>
  <c r="J375"/>
  <c r="BK365"/>
  <c r="BK360"/>
  <c r="BK348"/>
  <c r="J336"/>
  <c r="BK331"/>
  <c r="BK326"/>
  <c r="J316"/>
  <c r="BK308"/>
  <c r="BK297"/>
  <c r="J278"/>
  <c r="BK272"/>
  <c r="BK267"/>
  <c r="J262"/>
  <c r="J257"/>
  <c r="BK252"/>
  <c r="J247"/>
  <c r="J242"/>
  <c r="BK237"/>
  <c r="BK232"/>
  <c r="J226"/>
  <c r="BK221"/>
  <c r="J216"/>
  <c r="J211"/>
  <c r="J209"/>
  <c r="BK204"/>
  <c r="J200"/>
  <c r="J196"/>
  <c r="BK191"/>
  <c r="BK185"/>
  <c r="J170"/>
  <c r="BK166"/>
  <c r="BK153"/>
  <c r="J147"/>
  <c r="BK142"/>
  <c r="J135"/>
  <c r="BK137" i="2"/>
  <c r="J135"/>
  <c r="J133"/>
  <c r="J130"/>
  <c r="BK127"/>
  <c r="BK125"/>
  <c r="J123"/>
  <c r="AS94" i="1"/>
  <c r="P122" i="2" l="1"/>
  <c r="T122"/>
  <c r="BK132"/>
  <c r="J132"/>
  <c r="J100" s="1"/>
  <c r="R132"/>
  <c r="BK134" i="3"/>
  <c r="J134"/>
  <c r="J97" s="1"/>
  <c r="P134"/>
  <c r="T134"/>
  <c r="P152"/>
  <c r="T152"/>
  <c r="P208"/>
  <c r="R208"/>
  <c r="BK277"/>
  <c r="J277" s="1"/>
  <c r="J100" s="1"/>
  <c r="R277"/>
  <c r="BK411"/>
  <c r="J411" s="1"/>
  <c r="J101" s="1"/>
  <c r="R411"/>
  <c r="BK427"/>
  <c r="J427" s="1"/>
  <c r="J102" s="1"/>
  <c r="R427"/>
  <c r="BK445"/>
  <c r="J445" s="1"/>
  <c r="J103" s="1"/>
  <c r="R445"/>
  <c r="T445"/>
  <c r="P452"/>
  <c r="R452"/>
  <c r="BK568"/>
  <c r="J568"/>
  <c r="J105" s="1"/>
  <c r="T568"/>
  <c r="P628"/>
  <c r="T628"/>
  <c r="P712"/>
  <c r="T712"/>
  <c r="P739"/>
  <c r="T739"/>
  <c r="P770"/>
  <c r="T770"/>
  <c r="P793"/>
  <c r="T793"/>
  <c r="P806"/>
  <c r="R806"/>
  <c r="BK864"/>
  <c r="J864"/>
  <c r="J112" s="1"/>
  <c r="R864"/>
  <c r="P133" i="4"/>
  <c r="T133"/>
  <c r="P150"/>
  <c r="T150"/>
  <c r="R179"/>
  <c r="BK195"/>
  <c r="J195" s="1"/>
  <c r="J101" s="1"/>
  <c r="P195"/>
  <c r="T195"/>
  <c r="P212"/>
  <c r="BK219"/>
  <c r="J219" s="1"/>
  <c r="J103" s="1"/>
  <c r="R219"/>
  <c r="BK248"/>
  <c r="J248" s="1"/>
  <c r="J104" s="1"/>
  <c r="R248"/>
  <c r="BK288"/>
  <c r="J288" s="1"/>
  <c r="J105" s="1"/>
  <c r="R288"/>
  <c r="BK314"/>
  <c r="J314" s="1"/>
  <c r="J106" s="1"/>
  <c r="R314"/>
  <c r="BK347"/>
  <c r="J347" s="1"/>
  <c r="J107" s="1"/>
  <c r="R347"/>
  <c r="BK378"/>
  <c r="J378" s="1"/>
  <c r="J108" s="1"/>
  <c r="R378"/>
  <c r="BK446"/>
  <c r="J446" s="1"/>
  <c r="J110" s="1"/>
  <c r="R446"/>
  <c r="BK130" i="5"/>
  <c r="R130"/>
  <c r="BK193"/>
  <c r="J193" s="1"/>
  <c r="J100" s="1"/>
  <c r="R193"/>
  <c r="BK202"/>
  <c r="J202" s="1"/>
  <c r="J101" s="1"/>
  <c r="R202"/>
  <c r="BK224"/>
  <c r="J224" s="1"/>
  <c r="J103" s="1"/>
  <c r="R224"/>
  <c r="BK238"/>
  <c r="J238" s="1"/>
  <c r="J104" s="1"/>
  <c r="P238"/>
  <c r="T238"/>
  <c r="P246"/>
  <c r="BK122" i="2"/>
  <c r="J122" s="1"/>
  <c r="J98" s="1"/>
  <c r="R122"/>
  <c r="R121"/>
  <c r="R120" s="1"/>
  <c r="P132"/>
  <c r="T132"/>
  <c r="R134" i="3"/>
  <c r="BK152"/>
  <c r="J152"/>
  <c r="J98" s="1"/>
  <c r="R152"/>
  <c r="BK208"/>
  <c r="J208"/>
  <c r="J99" s="1"/>
  <c r="T208"/>
  <c r="P277"/>
  <c r="T277"/>
  <c r="P411"/>
  <c r="T411"/>
  <c r="P427"/>
  <c r="T427"/>
  <c r="P445"/>
  <c r="BK452"/>
  <c r="J452" s="1"/>
  <c r="J104" s="1"/>
  <c r="T452"/>
  <c r="P568"/>
  <c r="R568"/>
  <c r="BK628"/>
  <c r="J628" s="1"/>
  <c r="J106" s="1"/>
  <c r="R628"/>
  <c r="BK712"/>
  <c r="J712" s="1"/>
  <c r="J107" s="1"/>
  <c r="R712"/>
  <c r="BK739"/>
  <c r="J739" s="1"/>
  <c r="J108" s="1"/>
  <c r="R739"/>
  <c r="BK770"/>
  <c r="J770" s="1"/>
  <c r="J109" s="1"/>
  <c r="R770"/>
  <c r="BK793"/>
  <c r="J793" s="1"/>
  <c r="J110" s="1"/>
  <c r="R793"/>
  <c r="BK806"/>
  <c r="J806" s="1"/>
  <c r="J111" s="1"/>
  <c r="T806"/>
  <c r="P864"/>
  <c r="T864"/>
  <c r="BK133" i="4"/>
  <c r="J133" s="1"/>
  <c r="J98" s="1"/>
  <c r="R133"/>
  <c r="BK150"/>
  <c r="J150" s="1"/>
  <c r="J99" s="1"/>
  <c r="R150"/>
  <c r="BK179"/>
  <c r="J179" s="1"/>
  <c r="J100" s="1"/>
  <c r="P179"/>
  <c r="T179"/>
  <c r="R195"/>
  <c r="BK212"/>
  <c r="J212" s="1"/>
  <c r="J102" s="1"/>
  <c r="R212"/>
  <c r="T212"/>
  <c r="P219"/>
  <c r="T219"/>
  <c r="P248"/>
  <c r="T248"/>
  <c r="P288"/>
  <c r="T288"/>
  <c r="P314"/>
  <c r="T314"/>
  <c r="P347"/>
  <c r="T347"/>
  <c r="P378"/>
  <c r="T378"/>
  <c r="P446"/>
  <c r="T446"/>
  <c r="P130" i="5"/>
  <c r="T130"/>
  <c r="P193"/>
  <c r="T193"/>
  <c r="P202"/>
  <c r="T202"/>
  <c r="P224"/>
  <c r="T224"/>
  <c r="R238"/>
  <c r="BK246"/>
  <c r="J246" s="1"/>
  <c r="J105" s="1"/>
  <c r="R246"/>
  <c r="T246"/>
  <c r="BK263"/>
  <c r="J263"/>
  <c r="J106" s="1"/>
  <c r="P263"/>
  <c r="R263"/>
  <c r="T263"/>
  <c r="E85" i="2"/>
  <c r="J89"/>
  <c r="J91"/>
  <c r="J92"/>
  <c r="BE123"/>
  <c r="BE125"/>
  <c r="BE127"/>
  <c r="BE130"/>
  <c r="BE135"/>
  <c r="E85" i="3"/>
  <c r="F91"/>
  <c r="F92"/>
  <c r="J127"/>
  <c r="J129"/>
  <c r="J130"/>
  <c r="BE135"/>
  <c r="BE147"/>
  <c r="BE153"/>
  <c r="BE170"/>
  <c r="BE185"/>
  <c r="BE200"/>
  <c r="BE204"/>
  <c r="BE216"/>
  <c r="BE226"/>
  <c r="BE232"/>
  <c r="BE242"/>
  <c r="BE247"/>
  <c r="BE262"/>
  <c r="BE272"/>
  <c r="BE278"/>
  <c r="BE297"/>
  <c r="BE316"/>
  <c r="BE326"/>
  <c r="BE336"/>
  <c r="BE346"/>
  <c r="BE348"/>
  <c r="BE360"/>
  <c r="BE375"/>
  <c r="BE387"/>
  <c r="BE392"/>
  <c r="BE400"/>
  <c r="BE412"/>
  <c r="BE414"/>
  <c r="BE423"/>
  <c r="BE433"/>
  <c r="BE438"/>
  <c r="BE443"/>
  <c r="BE446"/>
  <c r="BE455"/>
  <c r="BE462"/>
  <c r="BE473"/>
  <c r="BE492"/>
  <c r="BE512"/>
  <c r="BE521"/>
  <c r="BE542"/>
  <c r="BE552"/>
  <c r="BE558"/>
  <c r="BE560"/>
  <c r="BE562"/>
  <c r="BE564"/>
  <c r="BE569"/>
  <c r="BE580"/>
  <c r="BE600"/>
  <c r="BE604"/>
  <c r="BE611"/>
  <c r="BE615"/>
  <c r="BE620"/>
  <c r="BE626"/>
  <c r="BE635"/>
  <c r="BE646"/>
  <c r="BE655"/>
  <c r="BE660"/>
  <c r="BE665"/>
  <c r="BE672"/>
  <c r="BE683"/>
  <c r="BE700"/>
  <c r="BE705"/>
  <c r="BE710"/>
  <c r="BE748"/>
  <c r="BE757"/>
  <c r="BE771"/>
  <c r="BE786"/>
  <c r="BE799"/>
  <c r="BE807"/>
  <c r="BE852"/>
  <c r="BE854"/>
  <c r="BE867"/>
  <c r="BE869"/>
  <c r="BE871"/>
  <c r="BE874"/>
  <c r="BK873"/>
  <c r="J873"/>
  <c r="J113" s="1"/>
  <c r="E85" i="4"/>
  <c r="F91"/>
  <c r="F92"/>
  <c r="J128"/>
  <c r="BE140"/>
  <c r="BE151"/>
  <c r="BE193"/>
  <c r="BE200"/>
  <c r="BE204"/>
  <c r="BE206"/>
  <c r="BE208"/>
  <c r="BE210"/>
  <c r="BE232"/>
  <c r="BE244"/>
  <c r="BE249"/>
  <c r="BE257"/>
  <c r="BE262"/>
  <c r="BE266"/>
  <c r="BE274"/>
  <c r="BE276"/>
  <c r="BE281"/>
  <c r="BE286"/>
  <c r="BE320"/>
  <c r="BE345"/>
  <c r="BE348"/>
  <c r="BE359"/>
  <c r="BE379"/>
  <c r="BE390"/>
  <c r="BE397"/>
  <c r="BE403"/>
  <c r="BE407"/>
  <c r="BE429"/>
  <c r="BE447"/>
  <c r="BE449"/>
  <c r="BE452"/>
  <c r="BK411"/>
  <c r="J411"/>
  <c r="J109" s="1"/>
  <c r="BK451"/>
  <c r="J451" s="1"/>
  <c r="J111" s="1"/>
  <c r="E85" i="5"/>
  <c r="F91"/>
  <c r="F92"/>
  <c r="J125"/>
  <c r="BE131"/>
  <c r="BE146"/>
  <c r="BE157"/>
  <c r="BE166"/>
  <c r="BE172"/>
  <c r="BE177"/>
  <c r="BE181"/>
  <c r="BE194"/>
  <c r="BE216"/>
  <c r="BE225"/>
  <c r="BE227"/>
  <c r="BE234"/>
  <c r="BE236"/>
  <c r="BE257"/>
  <c r="BE261"/>
  <c r="BE268"/>
  <c r="BK187"/>
  <c r="J187"/>
  <c r="J99" s="1"/>
  <c r="BK221"/>
  <c r="J221" s="1"/>
  <c r="J102" s="1"/>
  <c r="F91" i="2"/>
  <c r="F92"/>
  <c r="BE133"/>
  <c r="BE137"/>
  <c r="BK129"/>
  <c r="J129"/>
  <c r="J99" s="1"/>
  <c r="BE142" i="3"/>
  <c r="BE166"/>
  <c r="BE191"/>
  <c r="BE196"/>
  <c r="BE209"/>
  <c r="BE211"/>
  <c r="BE221"/>
  <c r="BE237"/>
  <c r="BE252"/>
  <c r="BE257"/>
  <c r="BE267"/>
  <c r="BE308"/>
  <c r="BE331"/>
  <c r="BE341"/>
  <c r="BE365"/>
  <c r="BE381"/>
  <c r="BE409"/>
  <c r="BE419"/>
  <c r="BE421"/>
  <c r="BE425"/>
  <c r="BE428"/>
  <c r="BE448"/>
  <c r="BE450"/>
  <c r="BE453"/>
  <c r="BE466"/>
  <c r="BE468"/>
  <c r="BE477"/>
  <c r="BE479"/>
  <c r="BE502"/>
  <c r="BE507"/>
  <c r="BE517"/>
  <c r="BE526"/>
  <c r="BE532"/>
  <c r="BE566"/>
  <c r="BE589"/>
  <c r="BE591"/>
  <c r="BE596"/>
  <c r="BE609"/>
  <c r="BE622"/>
  <c r="BE629"/>
  <c r="BE650"/>
  <c r="BE667"/>
  <c r="BE674"/>
  <c r="BE694"/>
  <c r="BE713"/>
  <c r="BE722"/>
  <c r="BE727"/>
  <c r="BE732"/>
  <c r="BE737"/>
  <c r="BE740"/>
  <c r="BE768"/>
  <c r="BE781"/>
  <c r="BE791"/>
  <c r="BE794"/>
  <c r="BE850"/>
  <c r="BE859"/>
  <c r="BE865"/>
  <c r="J89" i="4"/>
  <c r="J91"/>
  <c r="BE134"/>
  <c r="BE136"/>
  <c r="BE145"/>
  <c r="BE153"/>
  <c r="BE160"/>
  <c r="BE167"/>
  <c r="BE175"/>
  <c r="BE177"/>
  <c r="BE180"/>
  <c r="BE182"/>
  <c r="BE187"/>
  <c r="BE189"/>
  <c r="BE191"/>
  <c r="BE196"/>
  <c r="BE198"/>
  <c r="BE202"/>
  <c r="BE213"/>
  <c r="BE215"/>
  <c r="BE217"/>
  <c r="BE220"/>
  <c r="BE225"/>
  <c r="BE237"/>
  <c r="BE242"/>
  <c r="BE246"/>
  <c r="BE270"/>
  <c r="BE289"/>
  <c r="BE293"/>
  <c r="BE298"/>
  <c r="BE304"/>
  <c r="BE312"/>
  <c r="BE315"/>
  <c r="BE325"/>
  <c r="BE330"/>
  <c r="BE335"/>
  <c r="BE340"/>
  <c r="BE370"/>
  <c r="BE376"/>
  <c r="BE381"/>
  <c r="BE392"/>
  <c r="BE409"/>
  <c r="BE412"/>
  <c r="J89" i="5"/>
  <c r="J91"/>
  <c r="BE138"/>
  <c r="BE140"/>
  <c r="BE152"/>
  <c r="BE159"/>
  <c r="BE161"/>
  <c r="BE170"/>
  <c r="BE183"/>
  <c r="BE188"/>
  <c r="BE198"/>
  <c r="BE203"/>
  <c r="BE207"/>
  <c r="BE212"/>
  <c r="BE222"/>
  <c r="BE232"/>
  <c r="BE239"/>
  <c r="BE244"/>
  <c r="BE247"/>
  <c r="BE251"/>
  <c r="BE253"/>
  <c r="BE259"/>
  <c r="BE264"/>
  <c r="BE270"/>
  <c r="BE273"/>
  <c r="BE276"/>
  <c r="BK272"/>
  <c r="J272" s="1"/>
  <c r="J107" s="1"/>
  <c r="BK275"/>
  <c r="J275"/>
  <c r="J108" s="1"/>
  <c r="F34" i="2"/>
  <c r="BA95" i="1" s="1"/>
  <c r="F36" i="2"/>
  <c r="BC95" i="1" s="1"/>
  <c r="J34" i="3"/>
  <c r="AW96" i="1" s="1"/>
  <c r="F36" i="4"/>
  <c r="BC97" i="1" s="1"/>
  <c r="F35" i="5"/>
  <c r="BB98" i="1" s="1"/>
  <c r="F37" i="5"/>
  <c r="BD98" i="1" s="1"/>
  <c r="J34" i="2"/>
  <c r="AW95" i="1" s="1"/>
  <c r="F35" i="3"/>
  <c r="BB96" i="1" s="1"/>
  <c r="F35" i="4"/>
  <c r="BB97" i="1" s="1"/>
  <c r="J34" i="5"/>
  <c r="AW98" i="1" s="1"/>
  <c r="F35" i="2"/>
  <c r="BB95" i="1" s="1"/>
  <c r="F36" i="3"/>
  <c r="BC96" i="1" s="1"/>
  <c r="J34" i="4"/>
  <c r="AW97" i="1" s="1"/>
  <c r="F34" i="5"/>
  <c r="BA98" i="1" s="1"/>
  <c r="F37" i="2"/>
  <c r="BD95" i="1" s="1"/>
  <c r="F34" i="3"/>
  <c r="BA96" i="1" s="1"/>
  <c r="F37" i="3"/>
  <c r="BD96" i="1" s="1"/>
  <c r="F34" i="4"/>
  <c r="BA97" i="1" s="1"/>
  <c r="F37" i="4"/>
  <c r="BD97" i="1" s="1"/>
  <c r="F36" i="5"/>
  <c r="BC98" i="1" s="1"/>
  <c r="R133" i="3" l="1"/>
  <c r="R129" i="5"/>
  <c r="R128" s="1"/>
  <c r="BK129"/>
  <c r="J129" s="1"/>
  <c r="J97" s="1"/>
  <c r="T132" i="4"/>
  <c r="T131"/>
  <c r="T133" i="3"/>
  <c r="P133"/>
  <c r="AU96" i="1" s="1"/>
  <c r="P121" i="2"/>
  <c r="P120" s="1"/>
  <c r="AU95" i="1" s="1"/>
  <c r="T129" i="5"/>
  <c r="T128"/>
  <c r="P129"/>
  <c r="P128"/>
  <c r="AU98" i="1" s="1"/>
  <c r="R132" i="4"/>
  <c r="R131" s="1"/>
  <c r="P132"/>
  <c r="P131" s="1"/>
  <c r="AU97" i="1" s="1"/>
  <c r="T121" i="2"/>
  <c r="T120"/>
  <c r="BK121"/>
  <c r="J121"/>
  <c r="J97" s="1"/>
  <c r="BK132" i="4"/>
  <c r="J132" s="1"/>
  <c r="J97" s="1"/>
  <c r="J130" i="5"/>
  <c r="J98"/>
  <c r="BK133" i="3"/>
  <c r="J133"/>
  <c r="J30" s="1"/>
  <c r="AG96" i="1" s="1"/>
  <c r="BA94"/>
  <c r="W30"/>
  <c r="J33" i="4"/>
  <c r="AV97" i="1"/>
  <c r="AT97" s="1"/>
  <c r="J33" i="5"/>
  <c r="AV98" i="1" s="1"/>
  <c r="AT98" s="1"/>
  <c r="BD94"/>
  <c r="W33"/>
  <c r="F33" i="2"/>
  <c r="AZ95" i="1"/>
  <c r="J33" i="3"/>
  <c r="AV96" i="1" s="1"/>
  <c r="AT96" s="1"/>
  <c r="BB94"/>
  <c r="W31"/>
  <c r="BC94"/>
  <c r="W32"/>
  <c r="J33" i="2"/>
  <c r="AV95" i="1"/>
  <c r="AT95" s="1"/>
  <c r="F33" i="3"/>
  <c r="AZ96" i="1" s="1"/>
  <c r="F33" i="4"/>
  <c r="AZ97" i="1" s="1"/>
  <c r="F33" i="5"/>
  <c r="AZ98" i="1" s="1"/>
  <c r="J39" i="3" l="1"/>
  <c r="J96"/>
  <c r="BK131" i="4"/>
  <c r="J131"/>
  <c r="J96" s="1"/>
  <c r="BK120" i="2"/>
  <c r="J120" s="1"/>
  <c r="J96" s="1"/>
  <c r="BK128" i="5"/>
  <c r="J128"/>
  <c r="J96" s="1"/>
  <c r="AN96" i="1"/>
  <c r="AU94"/>
  <c r="AZ94"/>
  <c r="AV94" s="1"/>
  <c r="AK29" s="1"/>
  <c r="AW94"/>
  <c r="AK30"/>
  <c r="AX94"/>
  <c r="AY94"/>
  <c r="W29" l="1"/>
  <c r="J30" i="2"/>
  <c r="AG95" i="1" s="1"/>
  <c r="AN95" s="1"/>
  <c r="J30" i="5"/>
  <c r="AG98" i="1"/>
  <c r="AN98" s="1"/>
  <c r="J30" i="4"/>
  <c r="AG97" i="1" s="1"/>
  <c r="AN97" s="1"/>
  <c r="AT94"/>
  <c r="J39" i="2" l="1"/>
  <c r="J39" i="4"/>
  <c r="J39" i="5"/>
  <c r="AG94" i="1"/>
  <c r="AK26" s="1"/>
  <c r="AK35" s="1"/>
  <c r="AN94" l="1"/>
</calcChain>
</file>

<file path=xl/sharedStrings.xml><?xml version="1.0" encoding="utf-8"?>
<sst xmlns="http://schemas.openxmlformats.org/spreadsheetml/2006/main" count="11806" uniqueCount="1244">
  <si>
    <t>Export Komplet</t>
  </si>
  <si>
    <t/>
  </si>
  <si>
    <t>2.0</t>
  </si>
  <si>
    <t>ZAMOK</t>
  </si>
  <si>
    <t>False</t>
  </si>
  <si>
    <t>{2df784f5-bdb3-4000-b84d-87b120b4f926}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</si>
  <si>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</si>
  <si>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</si>
  <si>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</si>
  <si>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</si>
  <si>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</si>
  <si>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</si>
  <si>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</si>
  <si>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</si>
  <si>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OU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</si>
  <si>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</si>
  <si>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</si>
  <si>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OU - Ostravska univerzita-6.10.2020 - upravený dle p.Svoboda</t>
  </si>
  <si>
    <t>KSO:</t>
  </si>
  <si>
    <t>CC-CZ:</t>
  </si>
  <si>
    <t>Místo:</t>
  </si>
  <si>
    <t xml:space="preserve"> </t>
  </si>
  <si>
    <t>Datum:</t>
  </si>
  <si>
    <t>7. 10. 2020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</si>
  <si>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</si>
  <si>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</si>
  <si>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</si>
  <si>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</si>
  <si>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</si>
  <si>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</si>
  <si>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</si>
  <si>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</si>
  <si>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</si>
  <si>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</si>
  <si>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</si>
  <si>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</si>
  <si>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</si>
  <si>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</si>
  <si>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</si>
  <si>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</si>
  <si>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</si>
  <si>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</si>
  <si>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</si>
  <si>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</si>
  <si>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</si>
  <si>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</si>
  <si>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</si>
  <si>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</si>
  <si>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</si>
  <si>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</si>
  <si>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</si>
  <si>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</si>
  <si>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</si>
  <si>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</si>
  <si>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</si>
  <si>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</si>
  <si>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</si>
  <si>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</si>
  <si>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</si>
  <si>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</si>
  <si>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</si>
  <si>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</si>
  <si>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</si>
  <si>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</si>
  <si>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</si>
  <si>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</si>
  <si>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</si>
  <si>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</si>
  <si>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</si>
  <si>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</si>
  <si>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</si>
  <si>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</si>
  <si>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</si>
  <si>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</si>
  <si>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</si>
  <si>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</si>
  <si>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</si>
  <si>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</si>
  <si>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</si>
  <si>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rozpočto...</t>
  </si>
  <si>
    <t>STA</t>
  </si>
  <si>
    <t>1</t>
  </si>
  <si>
    <t>{d0c5bf20-0279-43c2-adbf-46b24dfdda5a}</t>
  </si>
  <si>
    <t>2</t>
  </si>
  <si>
    <t>SO 01</t>
  </si>
  <si>
    <t>{595756d6-ef10-4198-8bae-5c57d62d1629}</t>
  </si>
  <si>
    <t>SO 02</t>
  </si>
  <si>
    <t>{2f259add-afb3-45de-82b1-aa350e371a50}</t>
  </si>
  <si>
    <t>SO 03</t>
  </si>
  <si>
    <t>{b08a305c-6ce8-447f-83b8-8c18c1ecebfb}</t>
  </si>
  <si>
    <t>KRYCÍ LIST SOUPISU PRACÍ</t>
  </si>
  <si>
    <t>Objekt:</t>
  </si>
  <si>
    <t>SO 00 - Vedlejší rozpočto...</t>
  </si>
  <si>
    <t>REKAPITULACE ČLENĚNÍ SOUPISU PRACÍ</t>
  </si>
  <si>
    <t>Kód dílu - Popis</t>
  </si>
  <si>
    <t>Cena celkem [CZK]</t>
  </si>
  <si>
    <t>Náklady ze soupisu prací</t>
  </si>
  <si>
    <t>-1</t>
  </si>
  <si>
    <t>D1 - SO_01,02 a 03: Vedlejší náklady</t>
  </si>
  <si>
    <t xml:space="preserve">    D13 - V01: Průzkumné, geodetické a projektové práce</t>
  </si>
  <si>
    <t xml:space="preserve">    D14 - V04: Inženýrská činnost</t>
  </si>
  <si>
    <t xml:space="preserve">    D15 - V01: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</si>
  <si>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</si>
  <si>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</si>
  <si>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</si>
  <si>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</si>
  <si>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</si>
  <si>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</si>
  <si>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</si>
  <si>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</si>
  <si>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</si>
  <si>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</si>
  <si>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</si>
  <si>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</si>
  <si>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</si>
  <si>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</si>
  <si>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SO_01,02 a 03: Vedlejší náklady</t>
  </si>
  <si>
    <t>ROZPOCET</t>
  </si>
  <si>
    <t>D13</t>
  </si>
  <si>
    <t>V01: Průzkumné, geodetické a projektové práce</t>
  </si>
  <si>
    <t>K</t>
  </si>
  <si>
    <t>012103000</t>
  </si>
  <si>
    <t>Geodetické práce před výstavbou</t>
  </si>
  <si>
    <t>soubor</t>
  </si>
  <si>
    <t>4</t>
  </si>
  <si>
    <t>PP</t>
  </si>
  <si>
    <t>012303000</t>
  </si>
  <si>
    <t>Geodetické práce po výstavbě</t>
  </si>
  <si>
    <t>3</t>
  </si>
  <si>
    <t>013254000.2</t>
  </si>
  <si>
    <t>Dokumentace skutečného provedení stavby</t>
  </si>
  <si>
    <t>6</t>
  </si>
  <si>
    <t>D14</t>
  </si>
  <si>
    <t>V04: Inženýrská činnost</t>
  </si>
  <si>
    <t>041403000.2</t>
  </si>
  <si>
    <t>Koordinátor BOZP na staveništi</t>
  </si>
  <si>
    <t>8</t>
  </si>
  <si>
    <t>D15</t>
  </si>
  <si>
    <t>5</t>
  </si>
  <si>
    <t>045002000</t>
  </si>
  <si>
    <t>Kompletační a koordinační činnost - vč. dodání všech dokladů a vyjádření</t>
  </si>
  <si>
    <t>10</t>
  </si>
  <si>
    <t>07.2</t>
  </si>
  <si>
    <t>Zařízení staveniště - zřízení, nájem, demontáž</t>
  </si>
  <si>
    <t>%</t>
  </si>
  <si>
    <t>12</t>
  </si>
  <si>
    <t>Zařízení staveniště</t>
  </si>
  <si>
    <t>7</t>
  </si>
  <si>
    <t>070001000.2</t>
  </si>
  <si>
    <t>Provozní vlivy</t>
  </si>
  <si>
    <t>14</t>
  </si>
  <si>
    <t>SO 01 - SO 01</t>
  </si>
  <si>
    <t>D3 - 003: Svislé konstrukce</t>
  </si>
  <si>
    <t>D4 - 004: Vodorovné konstrukce</t>
  </si>
  <si>
    <t>D5 - 006: Úpravy povrchu</t>
  </si>
  <si>
    <t>D6 - 009: Ostatní konstrukce a práce</t>
  </si>
  <si>
    <t>D7 - 099: Přesun hmot HSV</t>
  </si>
  <si>
    <t>D8 - 713: Izolace tepelné</t>
  </si>
  <si>
    <t>D9 - 740: Silnoproud</t>
  </si>
  <si>
    <t>D10 - 763: Konstrukce montované</t>
  </si>
  <si>
    <t>D11 - 766: Konstrukce truhlářské</t>
  </si>
  <si>
    <t>D12 - 767: Konstrukce zámečnické</t>
  </si>
  <si>
    <t>D13 - 771: Podlahy z dlaždic</t>
  </si>
  <si>
    <t>D14 - 776: Podlahy povlakové</t>
  </si>
  <si>
    <t>D15 - 781: Obklady</t>
  </si>
  <si>
    <t>D16 - 783: Nátěry</t>
  </si>
  <si>
    <t>D17 - 784: Malby</t>
  </si>
  <si>
    <t>D18 - 796: Ostatní</t>
  </si>
  <si>
    <t>D20 - V04: Inženýrská činnost</t>
  </si>
  <si>
    <t>D3</t>
  </si>
  <si>
    <t>003: Svislé konstrukce</t>
  </si>
  <si>
    <t>310239211</t>
  </si>
  <si>
    <t>Zazdívka otvorů pl do 4 m2 ve zdivu nadzákladovém cihlami pálenými na MVC vč. jednovrstvé jemné omítky 2x5mm, vč.perlinky vtlačené do lepidla</t>
  </si>
  <si>
    <t>m3</t>
  </si>
  <si>
    <t>VV</t>
  </si>
  <si>
    <t>1.NP - 1.3..........dozdívka Zn12</t>
  </si>
  <si>
    <t>0,25*0,6*2,5*2</t>
  </si>
  <si>
    <t>1.NP - 1.2........dozdívka Zn12</t>
  </si>
  <si>
    <t>0,25*0,6*3,2</t>
  </si>
  <si>
    <t>Součet</t>
  </si>
  <si>
    <t>346272113VL</t>
  </si>
  <si>
    <t>Příčky  tl 100 mm z pórobetonových přesných příčkovek Ytong objemové hmotnosti 500 kg/m3 - vč. jednovrstvé jemné omítky 2x5mm</t>
  </si>
  <si>
    <t>m2</t>
  </si>
  <si>
    <t>1.NP - 1.4........příčka Zn12</t>
  </si>
  <si>
    <t>0,9*2</t>
  </si>
  <si>
    <t>346272256</t>
  </si>
  <si>
    <t>Příčky  tl 150 mm z pórobetonových přesných příčkovek Ytong objemové hmotnosti 500 kg/m3 - vč. jednovrstvé jemné omítky 2x5mm</t>
  </si>
  <si>
    <t>Přizdívky z pórobetonových tvárnic objemová hmotnost do 500 kg/m3, na tenké maltové lože, tloušťka přizdívky 150 mm</t>
  </si>
  <si>
    <t>1.NP - 1.3........příčka Zn12</t>
  </si>
  <si>
    <t>2,355*3,85</t>
  </si>
  <si>
    <t>D4</t>
  </si>
  <si>
    <t>004: Vodorovné konstrukce</t>
  </si>
  <si>
    <t>413941123</t>
  </si>
  <si>
    <t>Osazování ocelových válcovaných nosníků stropů I, IE, U, UE nebo L do č. 22 vč. kotev a prokotvení, vč. podbetonování - viz v.č.D.1.1.09</t>
  </si>
  <si>
    <t>t</t>
  </si>
  <si>
    <t>UE 220.....21 kg/mb</t>
  </si>
  <si>
    <t>(5,54+2*0,1)*15*21*0,001</t>
  </si>
  <si>
    <t>(4,98+2*0,1)*1*21*0,001</t>
  </si>
  <si>
    <t>(4,7+2*0,1)*1*21*0,001</t>
  </si>
  <si>
    <t>(3,2+2*0,1)*1*21*0,001</t>
  </si>
  <si>
    <t>(2,98+2*0,1)*1*21*0,001</t>
  </si>
  <si>
    <t>(1,57+2*0,1)*1*21*0,001</t>
  </si>
  <si>
    <t>(1,27+2*0,1)*1*21*0,001</t>
  </si>
  <si>
    <t>plech tl. 8mm, š=150mm,dl.=200mm.........1,884kg/kus</t>
  </si>
  <si>
    <t>1,884*20*0,001</t>
  </si>
  <si>
    <t>M</t>
  </si>
  <si>
    <t>13010940</t>
  </si>
  <si>
    <t>ocel profilová UPE 220 jakost 11 375</t>
  </si>
  <si>
    <t>2,264*1,1</t>
  </si>
  <si>
    <t>413941121</t>
  </si>
  <si>
    <t>Osazování ocelových válcovaných nosníků stropů I, IE, U, UE nebo L do č.12</t>
  </si>
  <si>
    <t>1.PP - 0.2.....překlad na příčce v m.č. 0.25</t>
  </si>
  <si>
    <t>L 40/40/4.......2,42 kg/mb.............překlad nad dveřmi</t>
  </si>
  <si>
    <t>1,1*2*2,42*0,001</t>
  </si>
  <si>
    <t>1.NP - 1.1-1.3</t>
  </si>
  <si>
    <t>HE 120....26,7 kg/mb - vyztužení podlahy v 1.NP-1.2</t>
  </si>
  <si>
    <t>3,24*6*26,7*0,001</t>
  </si>
  <si>
    <t>UE 120......8,6 kg/mb - vyztužení podlahy v 1.NP-1.2</t>
  </si>
  <si>
    <t>4,1*1*8,6*0,001</t>
  </si>
  <si>
    <t>L80/80/8.....9,63 kg/mb - vyztužení podlahy v 1.NP-1.2</t>
  </si>
  <si>
    <t>0,88*2*9,63*0,001</t>
  </si>
  <si>
    <t>I120......11,1 kg/mb.....niky</t>
  </si>
  <si>
    <t>0,7*2*3*11,1*0,001</t>
  </si>
  <si>
    <t>13010414</t>
  </si>
  <si>
    <t>úhelník ocelový rovnostranný jakost 11 375 40x40x4mm překlad nad dveřmi m.č. n0.25</t>
  </si>
  <si>
    <t>L 40/40/4.......2,42 kg/mb</t>
  </si>
  <si>
    <t>1,1*2*2,42*0,001*1,1</t>
  </si>
  <si>
    <t>13010434</t>
  </si>
  <si>
    <t>úhelník ocelový rovnostranný jakost 11 375 80x80x8mm</t>
  </si>
  <si>
    <t>16</t>
  </si>
  <si>
    <t>P 15</t>
  </si>
  <si>
    <t>0,017*1,1</t>
  </si>
  <si>
    <t>9</t>
  </si>
  <si>
    <t>13010714</t>
  </si>
  <si>
    <t>ocel profilová IPN 120 jakost 11 375 niky</t>
  </si>
  <si>
    <t>18</t>
  </si>
  <si>
    <t>0,047*1,1</t>
  </si>
  <si>
    <t>13010972</t>
  </si>
  <si>
    <t>ocel profilová HE-B 120 jakost 11 375</t>
  </si>
  <si>
    <t>20</t>
  </si>
  <si>
    <t>0,519*1,1</t>
  </si>
  <si>
    <t>11</t>
  </si>
  <si>
    <t>13010912</t>
  </si>
  <si>
    <t>ocel profilová UE 120 jakost 11 375</t>
  </si>
  <si>
    <t>22</t>
  </si>
  <si>
    <t>0,035*1,1</t>
  </si>
  <si>
    <t>D5</t>
  </si>
  <si>
    <t>006: Úpravy povrchu</t>
  </si>
  <si>
    <t>631311131</t>
  </si>
  <si>
    <t>Doplnění dosavadních mazanin betonem prostým plochy do 1 m2 tloušťky přes 80 mm</t>
  </si>
  <si>
    <t>24</t>
  </si>
  <si>
    <t>13</t>
  </si>
  <si>
    <t>61232522VL</t>
  </si>
  <si>
    <t>Vápenocementová štuková omítka malých ploch do 0,25 m2 na stěnách - vč.dozdění prostupů</t>
  </si>
  <si>
    <t>kus</t>
  </si>
  <si>
    <t>26</t>
  </si>
  <si>
    <t>1.PP - 0.2.......zaomítání a vyspravení prostupů</t>
  </si>
  <si>
    <t>642942611</t>
  </si>
  <si>
    <t>Osazování zárubní nebo rámů dveřních kovových do 2,5 m2 na montážní pěnu</t>
  </si>
  <si>
    <t>28</t>
  </si>
  <si>
    <t>1.PP - 0.2....m.č. n0.25</t>
  </si>
  <si>
    <t>55331119</t>
  </si>
  <si>
    <t>zárubeň ocelová pro běžné zdění hranatý profil 110 900 levá,pravá</t>
  </si>
  <si>
    <t>30</t>
  </si>
  <si>
    <t>6123252VL</t>
  </si>
  <si>
    <t>Vápenocementová hrubá omítka malých ploch do 4,0 m2 na stěnách,vč. ukončovacích omítkových lišt,vč.skla (jedná se o kompletní skladbu)</t>
  </si>
  <si>
    <t>32</t>
  </si>
  <si>
    <t>Vápenocementová hrubá omítka malých ploch do 4,0 m2 na stěnách - vč. ukončovacích omítkových lišt</t>
  </si>
  <si>
    <t>1.NP - 1.3</t>
  </si>
  <si>
    <t>Zn6 - jedná se o kompletní skladbu, vč. bílého skla</t>
  </si>
  <si>
    <t>1,8*1,1</t>
  </si>
  <si>
    <t>17</t>
  </si>
  <si>
    <t>612341121</t>
  </si>
  <si>
    <t>Sádrová nebo vápenosádrová omítka hladká jednovrstvá vnitřních stěn nanášená ručně</t>
  </si>
  <si>
    <t>34</t>
  </si>
  <si>
    <t>1.NP - 1.3.........Zn07....sádrová omítka pro malbu na zeď</t>
  </si>
  <si>
    <t>1,92*2,2</t>
  </si>
  <si>
    <t>612321111</t>
  </si>
  <si>
    <t>Vápenocementová omítka hrubá jednovrstvá zatřená vnitřních stěn nanášená ručně</t>
  </si>
  <si>
    <t>36</t>
  </si>
  <si>
    <t>1.NP - 1.3.........Zn07....hrubá omítka pro malbu na zeď</t>
  </si>
  <si>
    <t>19</t>
  </si>
  <si>
    <t>612131121</t>
  </si>
  <si>
    <t>Penetrační disperzní nátěr vnitřních stěn nanášený ručně</t>
  </si>
  <si>
    <t>38</t>
  </si>
  <si>
    <t>1.NP - 1.3.........Zn07...pod sádrovou omítku i pod hrubou omítku</t>
  </si>
  <si>
    <t>1,92*2,2*2</t>
  </si>
  <si>
    <t>632441215</t>
  </si>
  <si>
    <t>Potěr anhydritový samonivelační litý C20 tl do 50 mm</t>
  </si>
  <si>
    <t>40</t>
  </si>
  <si>
    <t>1.NP - 1.2...............PN 02</t>
  </si>
  <si>
    <t>3,82*5,7</t>
  </si>
  <si>
    <t>631362021</t>
  </si>
  <si>
    <t>Výztuž mazanin svařovanými sítěmi Kari</t>
  </si>
  <si>
    <t>42</t>
  </si>
  <si>
    <t>Výztuž mazanin  ze svařovaných sítí z drátů typu KARI</t>
  </si>
  <si>
    <t>8/150x8/150.........5,4 kg/m2..... Pn2</t>
  </si>
  <si>
    <t>14*5,4*0,001*1,11</t>
  </si>
  <si>
    <t>771121011</t>
  </si>
  <si>
    <t>Nátěr penetrační na podlahu</t>
  </si>
  <si>
    <t>44</t>
  </si>
  <si>
    <t>1.NP - 1.2.................Pn02</t>
  </si>
  <si>
    <t>5,7*3,82</t>
  </si>
  <si>
    <t>23</t>
  </si>
  <si>
    <t>612181001</t>
  </si>
  <si>
    <t>Sádrová stěrka tl.do 3 mm vnitřních stěn</t>
  </si>
  <si>
    <t>46</t>
  </si>
  <si>
    <t>1.NP – 1.4...................Zn09+pod tapetou</t>
  </si>
  <si>
    <t>5,71*3,14</t>
  </si>
  <si>
    <t>612321141</t>
  </si>
  <si>
    <t>Vápenocementová omítka štuková dvouvrstvá vnitřních stěn nanášená ručně</t>
  </si>
  <si>
    <t>48</t>
  </si>
  <si>
    <t>1.NP - 1.4......Zn08...zazděné dveře</t>
  </si>
  <si>
    <t>25</t>
  </si>
  <si>
    <t>612311131</t>
  </si>
  <si>
    <t>Potažení vnitřních stěn vápenným štukem tloušťky do 3 mm</t>
  </si>
  <si>
    <t>50</t>
  </si>
  <si>
    <t>1.NP - 1.4......Zn08</t>
  </si>
  <si>
    <t>5,21*2,7+1,765*2,7-1,1*2,08</t>
  </si>
  <si>
    <t>D6</t>
  </si>
  <si>
    <t>009: Ostatní konstrukce a práce</t>
  </si>
  <si>
    <t>962031132</t>
  </si>
  <si>
    <t>Bourání příček z cihel pálených na MVC tl do 100 mm</t>
  </si>
  <si>
    <t>52</t>
  </si>
  <si>
    <t>1.PP - 0.2</t>
  </si>
  <si>
    <t>1,49*2,21</t>
  </si>
  <si>
    <t>(0,54+0,66)*2,21</t>
  </si>
  <si>
    <t>1,21*2*2,21</t>
  </si>
  <si>
    <t>-2*0,6*2,02</t>
  </si>
  <si>
    <t>1.NP - 1.1</t>
  </si>
  <si>
    <t>(3,74+0,11+1,85)*3,2-0,8*2,02</t>
  </si>
  <si>
    <t>4,16*3,2-0,8*2,02</t>
  </si>
  <si>
    <t>1.NP - 1.2</t>
  </si>
  <si>
    <t>(2,46+0,1+2,5)*3,8</t>
  </si>
  <si>
    <t>-0,6*2,02-2*0,8*2,02</t>
  </si>
  <si>
    <t>(1,8+1,9)*3,8</t>
  </si>
  <si>
    <t>3,8*3,8</t>
  </si>
  <si>
    <t>4,68*1+1,31*1</t>
  </si>
  <si>
    <t>(1,08+0,87)*3,8</t>
  </si>
  <si>
    <t>(2,12*3,8-2,12*3,2)*2</t>
  </si>
  <si>
    <t>27</t>
  </si>
  <si>
    <t>962031133</t>
  </si>
  <si>
    <t>Bourání příček z cihel pálených na MVC tl do 150 mm</t>
  </si>
  <si>
    <t>54</t>
  </si>
  <si>
    <t>1.NP - 1.4</t>
  </si>
  <si>
    <t>2,2*3,15</t>
  </si>
  <si>
    <t>1,1*2,1</t>
  </si>
  <si>
    <t>(2,15+1,63+3,38+1,22)*3,8</t>
  </si>
  <si>
    <t>-0,8*2,02</t>
  </si>
  <si>
    <t>(3,4+2,45+1,2)*3,8</t>
  </si>
  <si>
    <t>-1,86*2,45-0,8*2,02</t>
  </si>
  <si>
    <t>9851391VL</t>
  </si>
  <si>
    <t>Příplatek za ruční bourání cca 250mm</t>
  </si>
  <si>
    <t>56</t>
  </si>
  <si>
    <t>1,49*0,1</t>
  </si>
  <si>
    <t>(0,54+0,66)*0,1</t>
  </si>
  <si>
    <t>1,21*2*0,1</t>
  </si>
  <si>
    <t>-0,6*2*0,1</t>
  </si>
  <si>
    <t>29</t>
  </si>
  <si>
    <t>968072455</t>
  </si>
  <si>
    <t>Vybourání kovových dveřních zárubní pl do 2 m2</t>
  </si>
  <si>
    <t>58</t>
  </si>
  <si>
    <t>0,6*2,02*2</t>
  </si>
  <si>
    <t>0,8*2,02*2</t>
  </si>
  <si>
    <t>0,7*2,02</t>
  </si>
  <si>
    <t>0,9*2,02</t>
  </si>
  <si>
    <t>968072456</t>
  </si>
  <si>
    <t>Vybourání kovových dveřních zárubní pl přes 2 m2</t>
  </si>
  <si>
    <t>60</t>
  </si>
  <si>
    <t>1,35*2,5*2</t>
  </si>
  <si>
    <t>31</t>
  </si>
  <si>
    <t>973031324</t>
  </si>
  <si>
    <t>Vysekání kapes ve zdivu cihelném na MV nebo MVC pl do 0,10 m2 hl do 150 mm</t>
  </si>
  <si>
    <t>62</t>
  </si>
  <si>
    <t>1.PP - 0.1</t>
  </si>
  <si>
    <t>21+21</t>
  </si>
  <si>
    <t>963051113</t>
  </si>
  <si>
    <t>Bourání ŽB stropů deskových tl přes 80 mm</t>
  </si>
  <si>
    <t>64</t>
  </si>
  <si>
    <t xml:space="preserve">1.PP - 0.1 </t>
  </si>
  <si>
    <t>5,54*0,25*0,16</t>
  </si>
  <si>
    <t>33</t>
  </si>
  <si>
    <t>411354173</t>
  </si>
  <si>
    <t>Zřízení podpěrné konstrukce stropů v do 4 m pro zatížení do 12 kPa</t>
  </si>
  <si>
    <t>66</t>
  </si>
  <si>
    <t>5,54*0,5</t>
  </si>
  <si>
    <t>411354174</t>
  </si>
  <si>
    <t>Odstranění podpěrné konstrukce stropů v do 4 m pro zatížení do 12 kPa</t>
  </si>
  <si>
    <t>68</t>
  </si>
  <si>
    <t>35</t>
  </si>
  <si>
    <t>973031151</t>
  </si>
  <si>
    <t>Vysekání výklenků ve zdivu cihelném na MV nebo MVC pl přes 0,25 m2</t>
  </si>
  <si>
    <t>70</t>
  </si>
  <si>
    <t>nika</t>
  </si>
  <si>
    <t>0,4*0,15*06</t>
  </si>
  <si>
    <t>0,7*0,2*06</t>
  </si>
  <si>
    <t>0,4*0,15*0,6</t>
  </si>
  <si>
    <t>976001</t>
  </si>
  <si>
    <t>Odstranění vybavení místností</t>
  </si>
  <si>
    <t>hod</t>
  </si>
  <si>
    <t>72</t>
  </si>
  <si>
    <t>37</t>
  </si>
  <si>
    <t>968072641</t>
  </si>
  <si>
    <t>Vybourání kovových a dřevěných stěn kromě výkladních</t>
  </si>
  <si>
    <t>74</t>
  </si>
  <si>
    <t>2,77*2,5</t>
  </si>
  <si>
    <t>1.NP - 1.2    zádveří</t>
  </si>
  <si>
    <t>(2,37+3,07+2,34)*3,8</t>
  </si>
  <si>
    <t>prosklené stěny</t>
  </si>
  <si>
    <t>2,12*3,2*2</t>
  </si>
  <si>
    <t>1,86*2,45</t>
  </si>
  <si>
    <t>919732111</t>
  </si>
  <si>
    <t>Úprava povrchu cementobetonového krytu broušením tl do 2 mm</t>
  </si>
  <si>
    <t>76</t>
  </si>
  <si>
    <t>1.NP - 1.2 tl.cca 4mm</t>
  </si>
  <si>
    <t>3,12*0,8*2</t>
  </si>
  <si>
    <t>(1,15*0,55)/2*2</t>
  </si>
  <si>
    <t>39</t>
  </si>
  <si>
    <t>977311110</t>
  </si>
  <si>
    <t>Řezání drážky v cementovém potěru do hl.50mm</t>
  </si>
  <si>
    <t>m</t>
  </si>
  <si>
    <t>78</t>
  </si>
  <si>
    <t xml:space="preserve">1.NP - 1.2  </t>
  </si>
  <si>
    <t>drážka pro elektro</t>
  </si>
  <si>
    <t>974082840</t>
  </si>
  <si>
    <t>Vysekání rýh  v podhledu betonových stropů hl do 70 mm š do 150 mm - v 1.NP  - výkres bourání (ve vstupu u automatických dveří,pro vyzdění příčky tl.150mm)</t>
  </si>
  <si>
    <t>80</t>
  </si>
  <si>
    <t>2,37</t>
  </si>
  <si>
    <t>41</t>
  </si>
  <si>
    <t>965045110</t>
  </si>
  <si>
    <t>Odstranění stěrky pod povlakovými podlahami - odstranění zbytků lepidla</t>
  </si>
  <si>
    <t>82</t>
  </si>
  <si>
    <t>15,56</t>
  </si>
  <si>
    <t>4,26+71,23</t>
  </si>
  <si>
    <t>12,1-3,588</t>
  </si>
  <si>
    <t>968072860</t>
  </si>
  <si>
    <t>Vybourání rolet  pl přes 2 m2</t>
  </si>
  <si>
    <t>84</t>
  </si>
  <si>
    <t>2,92*3,5</t>
  </si>
  <si>
    <t>2,93*3,5</t>
  </si>
  <si>
    <t>2,89*3,5</t>
  </si>
  <si>
    <t>3,15*3,5</t>
  </si>
  <si>
    <t>3,12*3,5</t>
  </si>
  <si>
    <t>43</t>
  </si>
  <si>
    <t>952901111</t>
  </si>
  <si>
    <t>Vyčištění budov bytové a občanské výstavby při výšce podlaží do 4 m</t>
  </si>
  <si>
    <t>86</t>
  </si>
  <si>
    <t>D7</t>
  </si>
  <si>
    <t>099: Přesun hmot HSV</t>
  </si>
  <si>
    <t>997002511</t>
  </si>
  <si>
    <t>Vodorovné přemístění suti a vybouraných hmot bez naložení ale se složením a urovnáním do 1 km</t>
  </si>
  <si>
    <t>88</t>
  </si>
  <si>
    <t>45</t>
  </si>
  <si>
    <t>997002519</t>
  </si>
  <si>
    <t>Příplatek ZKD 1 km přemístění suti a vybouraných hmot</t>
  </si>
  <si>
    <t>90</t>
  </si>
  <si>
    <t>celkem do 15 km</t>
  </si>
  <si>
    <t>54,891*14</t>
  </si>
  <si>
    <t>997002611</t>
  </si>
  <si>
    <t>Nakládání suti a vybouraných hmot</t>
  </si>
  <si>
    <t>92</t>
  </si>
  <si>
    <t>47</t>
  </si>
  <si>
    <t>997013211</t>
  </si>
  <si>
    <t>Vnitrostaveništní doprava suti a vybouraných hmot pro budovy v do 6 m ručně</t>
  </si>
  <si>
    <t>94</t>
  </si>
  <si>
    <t>997013831</t>
  </si>
  <si>
    <t>Poplatek za uložení na skládce (skládkovné) stavebního odpadu směsného kód odpadu 170 904</t>
  </si>
  <si>
    <t>96</t>
  </si>
  <si>
    <t>49</t>
  </si>
  <si>
    <t>949101112</t>
  </si>
  <si>
    <t>Lešení pomocné pro objekty pozemních staveb s lešeňovou podlahou v do 3,5 m zatížení do 150 kg/m2</t>
  </si>
  <si>
    <t>98</t>
  </si>
  <si>
    <t>Lešení pomocné pracovní pro objekty pozemních staveb  pro zatížení do 150 kg/m2, o výšce lešeňové podlahy přes 1,9 do 3,5 m</t>
  </si>
  <si>
    <t>D8</t>
  </si>
  <si>
    <t>713: Izolace tepelné</t>
  </si>
  <si>
    <t>713121111</t>
  </si>
  <si>
    <t>Montáž izolace tepelné podlah volně kladenými rohožemi, pásy, dílci, deskami 1 vrstva</t>
  </si>
  <si>
    <t>100</t>
  </si>
  <si>
    <t>5,7*3,82*2</t>
  </si>
  <si>
    <t>51</t>
  </si>
  <si>
    <t>28375889</t>
  </si>
  <si>
    <t>deska EPS 150 pro trvalé zatížení v tlaku tl 20mm</t>
  </si>
  <si>
    <t>102</t>
  </si>
  <si>
    <t>5,7*3,82*1,1</t>
  </si>
  <si>
    <t>28375915</t>
  </si>
  <si>
    <t>deska EPS 150 pro trvalé zatížení v tlaku (max. 3000 kg/m2) tl 120mm</t>
  </si>
  <si>
    <t>104</t>
  </si>
  <si>
    <t>53</t>
  </si>
  <si>
    <t>998713202</t>
  </si>
  <si>
    <t>Přesun hmot procentní pro izolace tepelné v objektech v do 12 m</t>
  </si>
  <si>
    <t>106</t>
  </si>
  <si>
    <t>D9</t>
  </si>
  <si>
    <t>740: Silnoproud</t>
  </si>
  <si>
    <t>740001</t>
  </si>
  <si>
    <t>Slaboproud - EZS</t>
  </si>
  <si>
    <t>108</t>
  </si>
  <si>
    <t>55</t>
  </si>
  <si>
    <t>740002</t>
  </si>
  <si>
    <t>Slaboproud - SK + ostatní</t>
  </si>
  <si>
    <t>110</t>
  </si>
  <si>
    <t>740003</t>
  </si>
  <si>
    <t>Silnoproud</t>
  </si>
  <si>
    <t>112</t>
  </si>
  <si>
    <t>D10</t>
  </si>
  <si>
    <t>763: Konstrukce montované</t>
  </si>
  <si>
    <t>57</t>
  </si>
  <si>
    <t>763131821</t>
  </si>
  <si>
    <t>Demontáž SDK podhledu s dvouvrstvou nosnou kcí z ocelových profilů opláštění jednoduché</t>
  </si>
  <si>
    <t>114</t>
  </si>
  <si>
    <t>763164248VL</t>
  </si>
  <si>
    <t>SDK obklad  kcí tvaru U š do 1,2 m desky 2xGlasroc F Ridurit 15+20mm</t>
  </si>
  <si>
    <t>116</t>
  </si>
  <si>
    <t>1.PP - 0.1........obklad trámů UE, rš=1m</t>
  </si>
  <si>
    <t>5,54*8+4,98+3,26+1,57</t>
  </si>
  <si>
    <t>S2 sloup rš=750mm, dl.1,98m</t>
  </si>
  <si>
    <t>0,75*1,98</t>
  </si>
  <si>
    <t>59</t>
  </si>
  <si>
    <t>59591273VL</t>
  </si>
  <si>
    <t>deska Glasroc F Ridurit tl 15mm</t>
  </si>
  <si>
    <t>118</t>
  </si>
  <si>
    <t>55,615*1,1</t>
  </si>
  <si>
    <t>59591274VL</t>
  </si>
  <si>
    <t>deska Glasroc F Ridurit tl 20mm</t>
  </si>
  <si>
    <t>120</t>
  </si>
  <si>
    <t>61</t>
  </si>
  <si>
    <t>76313153VL</t>
  </si>
  <si>
    <t>SDK podhled deska 1x Glasroc F Ridurit tl. 15mm</t>
  </si>
  <si>
    <t>122</t>
  </si>
  <si>
    <t>P10+11 opláštění stropu</t>
  </si>
  <si>
    <t>1,25*0,45</t>
  </si>
  <si>
    <t>124</t>
  </si>
  <si>
    <t>0,563*1,1</t>
  </si>
  <si>
    <t>63</t>
  </si>
  <si>
    <t>763164790VL</t>
  </si>
  <si>
    <t>Montáž SDK obkladu kovových kcí jednoduché opláštění - Podklad na stropních trámech 150x200</t>
  </si>
  <si>
    <t>126</t>
  </si>
  <si>
    <t>763131411</t>
  </si>
  <si>
    <t>SDK podhled desky 1xA 12,5 bez TI dvouvrstvá spodní kce profil CD+UD vč. tmelení</t>
  </si>
  <si>
    <t>128</t>
  </si>
  <si>
    <t>1.PP - 0.2....m.č. n0.35</t>
  </si>
  <si>
    <t>4,265*0,83</t>
  </si>
  <si>
    <t>8,7+8,5+11,1+34,7</t>
  </si>
  <si>
    <t>9,8+0,8+53,4+5,7</t>
  </si>
  <si>
    <t>105,2</t>
  </si>
  <si>
    <t>55+12,7+8,2+9,6+4,9</t>
  </si>
  <si>
    <t>65</t>
  </si>
  <si>
    <t>763111353VL</t>
  </si>
  <si>
    <t>SDK příčka tl 130 mm profil CW+UW 100 desky 1xDF 15 TI 80 mm EI 45 Rw 48 dB vč. tmelení</t>
  </si>
  <si>
    <t>130</t>
  </si>
  <si>
    <t>Zn 02</t>
  </si>
  <si>
    <t>(2,29+0,13+3+0,13)*3,2</t>
  </si>
  <si>
    <t>-0,8*1,97-0,9*1,97</t>
  </si>
  <si>
    <t>3,87*2*3,2</t>
  </si>
  <si>
    <t>-0,9*1,97</t>
  </si>
  <si>
    <t>1,83*3,2</t>
  </si>
  <si>
    <t>763183112</t>
  </si>
  <si>
    <t>Montáž pouzdra posuvných dveří s jednou kapsou pro jedno křídlo šířky do 1200 mm do SDK příčky</t>
  </si>
  <si>
    <t>132</t>
  </si>
  <si>
    <t>1.NP - 1.1......D/11, Z/02</t>
  </si>
  <si>
    <t>67</t>
  </si>
  <si>
    <t>55331623</t>
  </si>
  <si>
    <t>pouzdro stavební posuvných dveří jednopouzdrové</t>
  </si>
  <si>
    <t>134</t>
  </si>
  <si>
    <t>7633221VL</t>
  </si>
  <si>
    <t>Stěna z cementovláknitých desek tl.125mm,profil C.U 100mm deska tl.8mm,viz výkres D1.13-15-1.3,povrch. úpravy RAL 7026 jednostranná, předsazená</t>
  </si>
  <si>
    <t>136</t>
  </si>
  <si>
    <t>Stěna z cementovláknitých desek tl.125mm,profil C.U 100mm deska tl.8mm,viz výkres D1.13-15-1.3,povrch. úpravy RAL 7026 jednostranné</t>
  </si>
  <si>
    <t>(1,23+1,2+1,6)*2</t>
  </si>
  <si>
    <t>3,1*0,45</t>
  </si>
  <si>
    <t>69</t>
  </si>
  <si>
    <t>7633222VL</t>
  </si>
  <si>
    <t>Stěna z cementovláknitých desek tl.125mm,profil C.U 100mm deska tl.8mm,viz výkres D1.13-15-1.3,povrch. úpravy RAL 7026 oboustranné</t>
  </si>
  <si>
    <t>138</t>
  </si>
  <si>
    <t>(1,95+1,14+1,95+0,3+0,3+1,36+1,2)*4,1</t>
  </si>
  <si>
    <t>7633223VL</t>
  </si>
  <si>
    <t>Stěna z cementovláknitých desek tl.125mm,profil C.U 100mm deska tl.8mm,viz výkres D1.13-15-1.3,povrch. úpravy RAL 7026 přímý obklad stěn</t>
  </si>
  <si>
    <t>140</t>
  </si>
  <si>
    <t>1,12*1,75</t>
  </si>
  <si>
    <t>0,4*3,22*2</t>
  </si>
  <si>
    <t>71</t>
  </si>
  <si>
    <t>7633224VL</t>
  </si>
  <si>
    <t>Podhled z cementovláknitých desek tl.125mm,profil C.U 100mm deska tl.8mm,viz výkres D1.13-15-1.3,povrch. úpravy RAL 7026</t>
  </si>
  <si>
    <t>142</t>
  </si>
  <si>
    <t>0,3*1,12</t>
  </si>
  <si>
    <t>0,7*3,065</t>
  </si>
  <si>
    <t>0,3*1,56</t>
  </si>
  <si>
    <t>7633111VL</t>
  </si>
  <si>
    <t>Cementovláknitá deska tl.8mm - opláštění radiátorů</t>
  </si>
  <si>
    <t>144</t>
  </si>
  <si>
    <t>Cementotřísková deska tl.16mm - opláštění radiátorů</t>
  </si>
  <si>
    <t>1.NP - 1.3.....Z/12+13+14</t>
  </si>
  <si>
    <t>Z/14</t>
  </si>
  <si>
    <t>(1,12+1,28)*(1,5+1,6)</t>
  </si>
  <si>
    <t>Z/13</t>
  </si>
  <si>
    <t>3,07*0,7+3,07*0,38</t>
  </si>
  <si>
    <t>Z/12</t>
  </si>
  <si>
    <t>1,56*1,1+1,56*0,3</t>
  </si>
  <si>
    <t>73</t>
  </si>
  <si>
    <t>763VL</t>
  </si>
  <si>
    <t>Příplatek za perforaci cementovláknitých desek - dle Z/13+14+12</t>
  </si>
  <si>
    <t>146</t>
  </si>
  <si>
    <t>Příplatek za perforaci cementotřískových desek - dle Z/13+14+12</t>
  </si>
  <si>
    <t>1.NP - 1.3.....</t>
  </si>
  <si>
    <t>(1,12+1,28)*(0,35+0,6)</t>
  </si>
  <si>
    <t>3,07*0,2+3,07*0,18</t>
  </si>
  <si>
    <t>1,56*1,1</t>
  </si>
  <si>
    <t>76312141VL</t>
  </si>
  <si>
    <t>SDK stěna předsazená tl 62,5 mm profil CW+UW 50 deska 1xA 12,5 bez TI EI 15 - posuvná stěna</t>
  </si>
  <si>
    <t>148</t>
  </si>
  <si>
    <t>1.NP - 1.4.......Zn10....SDK stěna kotvená do podlahy a stropu (posuvná stěna)</t>
  </si>
  <si>
    <t>2,9*3,14</t>
  </si>
  <si>
    <t>0,35*3,14</t>
  </si>
  <si>
    <t>75</t>
  </si>
  <si>
    <t>763172312</t>
  </si>
  <si>
    <t>Montáž revizních dvířek SDK kcí vel. 300x300 mm</t>
  </si>
  <si>
    <t>150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</si>
  <si>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</si>
  <si>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</si>
  <si>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</si>
  <si>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152</t>
  </si>
  <si>
    <t>77</t>
  </si>
  <si>
    <t>763172315</t>
  </si>
  <si>
    <t>Montáž revizních dvířek SDK kcí vel. 600x600 mm</t>
  </si>
  <si>
    <t>154</t>
  </si>
  <si>
    <t>Instalační technika pro konstrukce ze sádrokartonových desek  montáž revizních dvířek velikost 600 x 600 mm</t>
  </si>
  <si>
    <t>59030714</t>
  </si>
  <si>
    <t>dvířka revizní s automatickým zámkem 600x600mm</t>
  </si>
  <si>
    <t>156</t>
  </si>
  <si>
    <t>79</t>
  </si>
  <si>
    <t>998763202</t>
  </si>
  <si>
    <t>Přesun hmot procentní pro dřevostavby v objektech v do 24 m</t>
  </si>
  <si>
    <t>158</t>
  </si>
  <si>
    <t>D11</t>
  </si>
  <si>
    <t>766: Konstrukce truhlářské</t>
  </si>
  <si>
    <t>766691914</t>
  </si>
  <si>
    <t>Vyvěšení nebo zavěšení dřevěných křídel dveří pl do 2 m2</t>
  </si>
  <si>
    <t>160</t>
  </si>
  <si>
    <t>81</t>
  </si>
  <si>
    <t>766691915</t>
  </si>
  <si>
    <t>Vyvěšení nebo zavěšení dřevěných křídel dveří pl přes 2 m2</t>
  </si>
  <si>
    <t>162</t>
  </si>
  <si>
    <t>1*2</t>
  </si>
  <si>
    <t>3*2</t>
  </si>
  <si>
    <t>766825810VL</t>
  </si>
  <si>
    <t>Rozebrání a likvidace recepčního pultu</t>
  </si>
  <si>
    <t>164</t>
  </si>
  <si>
    <t>83</t>
  </si>
  <si>
    <t>766441822</t>
  </si>
  <si>
    <t>Demontáž parapetních desek dřevěných nebo plastových šířky přes 30 cm délky přes 1,0 m</t>
  </si>
  <si>
    <t>166</t>
  </si>
  <si>
    <t>7666601 D9/L</t>
  </si>
  <si>
    <t>Montáž a dod. dveří vnitřních plných 800/2100mm, vč. dod.a montáže oblož.zárubně,kování - viz výpis truhlářských prvků</t>
  </si>
  <si>
    <t>168</t>
  </si>
  <si>
    <t>Montáž dveřních křídel dřevěných nebo plastových otevíravých do obložkové zárubně povrchově upravených jednokřídlových, šířky do 800 mm</t>
  </si>
  <si>
    <t>85</t>
  </si>
  <si>
    <t>7666601 D10/L</t>
  </si>
  <si>
    <t>Montáž a dod. dveří vnitřních plných 900/2100mm, vč. dod.a montáže oblož.zárubně,kování - viz výpis truhlářských prvků</t>
  </si>
  <si>
    <t>170</t>
  </si>
  <si>
    <t>Montáž dveřních křídel dřevěných nebo plastových otevíravých do obložkové zárubně povrchově upravených jednokřídlových, šířky přes 800 mm</t>
  </si>
  <si>
    <t>7666603 D21</t>
  </si>
  <si>
    <t>Montáž a dod. posuvných dveří  plné,do pojezdu na stěnu vč. dodávky dveří,kolejničky - viz výpis truhlářských výrobků</t>
  </si>
  <si>
    <t>172</t>
  </si>
  <si>
    <t>Montáž posuvných dveří jednokří. průchozí výšky přes 2,5 m a šířky do 800 mm do pojezdu na stěnu vč. dodávky dveří,kolejničky - viz výpis truhlářských výrobků</t>
  </si>
  <si>
    <t>cementovláknitá deska</t>
  </si>
  <si>
    <t>87</t>
  </si>
  <si>
    <t>7666603 D11</t>
  </si>
  <si>
    <t>Montáž a dod.posuvných dveří,plné, do pouzdra,vč. mont.+dod.obl.zárubně - viz výpis truhlářských prvků</t>
  </si>
  <si>
    <t>174</t>
  </si>
  <si>
    <t>Montáž dveřních křídel dřevěných nebo plastových posuvných dveří do pouzdra SDK příčky s jednou kapsou jednokřídlových, průchozí šířky přes 800 do 1200 mm</t>
  </si>
  <si>
    <t>7666601 D12/P</t>
  </si>
  <si>
    <t>Montáž a dod. dveří vnitřních plných 600/2000mm, vč. dod.a montáže oblož.zárubně,kování - viz výpis truhlářských prvků</t>
  </si>
  <si>
    <t>176</t>
  </si>
  <si>
    <t>Montáž dveřních křídel dřevěných nebo plastových otevíravých do obložkové zárubně povrchově upravených jednokřídlových, šířky do 800 mm, vč, větrací mřížky</t>
  </si>
  <si>
    <t>89</t>
  </si>
  <si>
    <t>7666601 D13</t>
  </si>
  <si>
    <t>Montáž a montáž dveří  2kř.,s nadsvětlíkem 1390/2500,vč. dod. a mont. rámo.zárubně - viz výpis prvků</t>
  </si>
  <si>
    <t>178</t>
  </si>
  <si>
    <t>Montáž dveřních křídel dřevěných nebo plastových otevíravých do rámové dřevené zárubně povrchově upravených dvoukřídlových, šířky do 1450 mm</t>
  </si>
  <si>
    <t>bezpečnostní sklo - mléčná folie</t>
  </si>
  <si>
    <t>7666601 D22/L,23/L</t>
  </si>
  <si>
    <t>Mont.a dod.dveří z cementovláknité desky tl.8mm,vč. kování - viz výpis truhlářských prvků</t>
  </si>
  <si>
    <t>180</t>
  </si>
  <si>
    <t>91</t>
  </si>
  <si>
    <t>7666601 D24/P</t>
  </si>
  <si>
    <t>Montáž a dod. dveří vnitřních plných 900/1970mm, vč. dod.a montáže ocel.zárubně,kování - viz výpis truhlářských prvků</t>
  </si>
  <si>
    <t>182</t>
  </si>
  <si>
    <t>998766202</t>
  </si>
  <si>
    <t>Přesun hmot procentní pro konstrukce truhlářské v objektech v do 12 m</t>
  </si>
  <si>
    <t>184</t>
  </si>
  <si>
    <t>D12</t>
  </si>
  <si>
    <t>767: Konstrukce zámečnické</t>
  </si>
  <si>
    <t>93</t>
  </si>
  <si>
    <t>767531110</t>
  </si>
  <si>
    <t>Demontáž vstupních kovových nebo plastových rohoží čistících zón</t>
  </si>
  <si>
    <t>186</t>
  </si>
  <si>
    <t>1.NP - 1.2  zádveří</t>
  </si>
  <si>
    <t>3,07*1,3+(5,5+3,07)/2*2,5</t>
  </si>
  <si>
    <t>3,12*1,15+1,15*0,7</t>
  </si>
  <si>
    <t>767995114VL</t>
  </si>
  <si>
    <t>Montáž atypických zámečnických konstrukcí hmotnosti do 50 kg vč. kotvení</t>
  </si>
  <si>
    <t>kg</t>
  </si>
  <si>
    <t>188</t>
  </si>
  <si>
    <t>1.PP - 0.1  S2 Sloup U 180 (vč. kotvení)</t>
  </si>
  <si>
    <t>U 180....22 kg/mb</t>
  </si>
  <si>
    <t>1,98*22</t>
  </si>
  <si>
    <t>P10+11</t>
  </si>
  <si>
    <t>L80/80/8....9,67 kg/mb</t>
  </si>
  <si>
    <t>1,1*2*9,67</t>
  </si>
  <si>
    <t>pás 50/10....3,93 kg/mb</t>
  </si>
  <si>
    <t>0,5*4*3,93</t>
  </si>
  <si>
    <t>95</t>
  </si>
  <si>
    <t>13010824</t>
  </si>
  <si>
    <t>ocel profilová UPN 180 jakost 11 375</t>
  </si>
  <si>
    <t>190</t>
  </si>
  <si>
    <t>43,56*0,001*1,1</t>
  </si>
  <si>
    <t>192</t>
  </si>
  <si>
    <t>L 80/80/8.......P10</t>
  </si>
  <si>
    <t>21,274*0,001*1,1</t>
  </si>
  <si>
    <t>97</t>
  </si>
  <si>
    <t>13010224</t>
  </si>
  <si>
    <t>tyč ocelová plochá jakost 11 375 50x10mm</t>
  </si>
  <si>
    <t>194</t>
  </si>
  <si>
    <t>ocel pásová 50/10.......P11</t>
  </si>
  <si>
    <t>7,86*0,001*1,1</t>
  </si>
  <si>
    <t>767531111</t>
  </si>
  <si>
    <t>Montáž vstupních kovových nebo plastových rohoží čistících zón</t>
  </si>
  <si>
    <t>196</t>
  </si>
  <si>
    <t>5,7+9,8</t>
  </si>
  <si>
    <t>99</t>
  </si>
  <si>
    <t>767531125</t>
  </si>
  <si>
    <t>Osazení náběhového rámu širokého š 65 mm k čistícím rohožím</t>
  </si>
  <si>
    <t>198</t>
  </si>
  <si>
    <t>69752121</t>
  </si>
  <si>
    <t>koberec čistící vstupní - Al profily, pryžové, nebo textilní pásky tl.22mm gumová rohož RINGO s rizikem námrazy i s lemováním</t>
  </si>
  <si>
    <t>200</t>
  </si>
  <si>
    <t>koberec čistící vstupní - Al profily, pryžové, nebo textilní pásky tl.22mm gumová rohož RINGO s rizikem námrazy</t>
  </si>
  <si>
    <t>2*1,5*1</t>
  </si>
  <si>
    <t>101</t>
  </si>
  <si>
    <t>69752150</t>
  </si>
  <si>
    <t>koberec dočišťovací zóna s progumovaným rubem</t>
  </si>
  <si>
    <t>202</t>
  </si>
  <si>
    <t>rámy náběhové-náběh široký-65mm-Al</t>
  </si>
  <si>
    <t>767995113VL</t>
  </si>
  <si>
    <t>Montáž atypických zámečnických konstrukcí hmotnosti do 20 kg vč. dodávky ocelových prvků s povrchovou úpravou - viz výpis zámečnických prvků</t>
  </si>
  <si>
    <t>204</t>
  </si>
  <si>
    <t>1.NP - 1.3.....ocelová konstrukce pod opláštění radiátorů - Z/12+13+14</t>
  </si>
  <si>
    <t>odhad</t>
  </si>
  <si>
    <t>1.NP - 1.2.........Z/11 svařenec 2 kusy pro VZT - jackel 40/40/3</t>
  </si>
  <si>
    <t>4*3,485*2</t>
  </si>
  <si>
    <t>103</t>
  </si>
  <si>
    <t>767113120VL</t>
  </si>
  <si>
    <t>Montáž a dodávka stěn pro zasklení z Al profilů plochy do 9 m2, vč. všech doplňků viz výpis zámečnických prvků - D4+D5+D6</t>
  </si>
  <si>
    <t>206</t>
  </si>
  <si>
    <t>Hliníkové dveře protipožární</t>
  </si>
  <si>
    <t>D4 - protipožární EI 30 DP3+C</t>
  </si>
  <si>
    <t>2,03*3,2</t>
  </si>
  <si>
    <t>D5  protipožární EI 30 DP3+C</t>
  </si>
  <si>
    <t>2,2*3,2</t>
  </si>
  <si>
    <t>1.NP - 1.4.-D6 protipožární EI 30 DP3+C</t>
  </si>
  <si>
    <t>767113140VL</t>
  </si>
  <si>
    <t>Montáž a dodávka stěn z Al profilů plochy do 16 m2, vč. všech doplňků - viz výpis zámečnických prvků - D1</t>
  </si>
  <si>
    <t>208</t>
  </si>
  <si>
    <t>Hliníkové dveře</t>
  </si>
  <si>
    <t>1.NP - 1.3.....D1</t>
  </si>
  <si>
    <t>4,3*4,29</t>
  </si>
  <si>
    <t>105</t>
  </si>
  <si>
    <t>767662210VL</t>
  </si>
  <si>
    <t>Montáž a dodávka mříží otvíravých na el. pohon - viz výpis ostatních výrobků x13</t>
  </si>
  <si>
    <t>210</t>
  </si>
  <si>
    <t>1.NP - 1.4....x13</t>
  </si>
  <si>
    <t>2,65*1,2</t>
  </si>
  <si>
    <t>767001</t>
  </si>
  <si>
    <t>Montáž a dodávka hasící přístroj práškový 6kg</t>
  </si>
  <si>
    <t>212</t>
  </si>
  <si>
    <t>1.NP - 1.4.......x18</t>
  </si>
  <si>
    <t>107</t>
  </si>
  <si>
    <t>998767202</t>
  </si>
  <si>
    <t>Přesun hmot procentní pro zámečnické konstrukce v objektech v do 12 m</t>
  </si>
  <si>
    <t>214</t>
  </si>
  <si>
    <t>771: Podlahy z dlaždic</t>
  </si>
  <si>
    <t>771573810</t>
  </si>
  <si>
    <t>Demontáž podlah z dlaždic keramických lepených</t>
  </si>
  <si>
    <t>216</t>
  </si>
  <si>
    <t>1.PP - 0.2  m.č. 0.25+0.26</t>
  </si>
  <si>
    <t>(2,17+0,1+1,92)*2,7</t>
  </si>
  <si>
    <t>7,05</t>
  </si>
  <si>
    <t>4,89+16,913</t>
  </si>
  <si>
    <t>109</t>
  </si>
  <si>
    <t>771990112</t>
  </si>
  <si>
    <t>Vyrovnání podkladu samonivelační stěrkou tl 4 mm pevnosti 30 Mpa</t>
  </si>
  <si>
    <t>218</t>
  </si>
  <si>
    <t>1.PP - 0.2...m.č. n0.25</t>
  </si>
  <si>
    <t>9,7</t>
  </si>
  <si>
    <t>771574112VL</t>
  </si>
  <si>
    <t>Montáž podlah keramických hladkých lepených flexibilním lepidlem  vč. spárování</t>
  </si>
  <si>
    <t>220</t>
  </si>
  <si>
    <t>111</t>
  </si>
  <si>
    <t>59761004</t>
  </si>
  <si>
    <t>dlažba keramická  reliéfní do interiéru i exteriéru</t>
  </si>
  <si>
    <t>222</t>
  </si>
  <si>
    <t>9,7*1,1</t>
  </si>
  <si>
    <t>998771202</t>
  </si>
  <si>
    <t>Přesun hmot procentní pro podlahy z dlaždic v objektech v do 12 m</t>
  </si>
  <si>
    <t>224</t>
  </si>
  <si>
    <t>776: Podlahy povlakové</t>
  </si>
  <si>
    <t>113</t>
  </si>
  <si>
    <t>776201812</t>
  </si>
  <si>
    <t>Demontáž lepených povlakových podlah s podložkou ručně</t>
  </si>
  <si>
    <t>226</t>
  </si>
  <si>
    <t>776201814</t>
  </si>
  <si>
    <t>Demontáž textilních podlahovin volně položených podlepených páskou</t>
  </si>
  <si>
    <t>228</t>
  </si>
  <si>
    <t>40,85</t>
  </si>
  <si>
    <t>68,67</t>
  </si>
  <si>
    <t>13,96+4,77+45,21</t>
  </si>
  <si>
    <t>115</t>
  </si>
  <si>
    <t>777511100VL</t>
  </si>
  <si>
    <t>Dodávka a montáž vinylová podlaha pro vysokou zátěž -  Pn01+06</t>
  </si>
  <si>
    <t>230</t>
  </si>
  <si>
    <t>Dodávka a montáž vinylová podlaha pro vysokou zátěž Supreme Plus -  Pn01+06</t>
  </si>
  <si>
    <t>8,7+8,5+11,1+34,7+0,85</t>
  </si>
  <si>
    <t>0,8+53,4+1,62</t>
  </si>
  <si>
    <t>105,2+2,3+1,41</t>
  </si>
  <si>
    <t>998776202</t>
  </si>
  <si>
    <t>Přesun hmot procentní pro podlahy povlakové v objektech v do 12 m</t>
  </si>
  <si>
    <t>232</t>
  </si>
  <si>
    <t>781: Obklady</t>
  </si>
  <si>
    <t>117</t>
  </si>
  <si>
    <t>781474212VL</t>
  </si>
  <si>
    <t>Montáž obkladů vnitřních keramických hladkých  lepených flexibilním lepidlem vč. příplatek za vylepení do vzoru, vč. spárování</t>
  </si>
  <si>
    <t>234</t>
  </si>
  <si>
    <t>1.NP - 1.4......x16+17</t>
  </si>
  <si>
    <t>0,4*1,4</t>
  </si>
  <si>
    <t>1,8*1,4</t>
  </si>
  <si>
    <t>2,1*1</t>
  </si>
  <si>
    <t>1,2*2,1</t>
  </si>
  <si>
    <t>x13a</t>
  </si>
  <si>
    <t>0,4*1,5</t>
  </si>
  <si>
    <t>59761038</t>
  </si>
  <si>
    <t>obklad keramický hladký jednobarevný</t>
  </si>
  <si>
    <t>236</t>
  </si>
  <si>
    <t>7,7*1,1</t>
  </si>
  <si>
    <t>119</t>
  </si>
  <si>
    <t>59761000VL</t>
  </si>
  <si>
    <t>obklad keramický hladký černá ege Opulento</t>
  </si>
  <si>
    <t>238</t>
  </si>
  <si>
    <t>1.NP - 1.4......x13a</t>
  </si>
  <si>
    <t>0,6*1,1</t>
  </si>
  <si>
    <t>998781102</t>
  </si>
  <si>
    <t>Přesun hmot tonážní pro obklady keramické v objektech v do 12 m</t>
  </si>
  <si>
    <t>240</t>
  </si>
  <si>
    <t>D16</t>
  </si>
  <si>
    <t>783: Nátěry</t>
  </si>
  <si>
    <t>121</t>
  </si>
  <si>
    <t>783826605</t>
  </si>
  <si>
    <t>Hydrofobizační transparentní silikonový nátěr hladkých betonových povrchů, povrchů z desek</t>
  </si>
  <si>
    <t>242</t>
  </si>
  <si>
    <t>1.NP - 1.3................pod čistící rohože</t>
  </si>
  <si>
    <t>9,8+5,7</t>
  </si>
  <si>
    <t>78300921VL</t>
  </si>
  <si>
    <t>Magnetický nátěr - tabulová barva RAL 7026 - 2 vrstvy</t>
  </si>
  <si>
    <t>244</t>
  </si>
  <si>
    <t>(5,21*2,7+1,765*2,7-1,1*2,08-0,4*1,2-1,765*1,2)*2</t>
  </si>
  <si>
    <t>x 15</t>
  </si>
  <si>
    <t>D17</t>
  </si>
  <si>
    <t>784: Malby</t>
  </si>
  <si>
    <t>123</t>
  </si>
  <si>
    <t>784111011</t>
  </si>
  <si>
    <t>Obroušení podkladu omítnutého v místnostech výšky do 3,80 m</t>
  </si>
  <si>
    <t>246</t>
  </si>
  <si>
    <t>1.NP - 1.1.......Zn02+03</t>
  </si>
  <si>
    <t>SDK strop</t>
  </si>
  <si>
    <t>stěny</t>
  </si>
  <si>
    <t>(2,29+3,87)*2*3,2</t>
  </si>
  <si>
    <t>(3+3,87)*2*3,2</t>
  </si>
  <si>
    <t>(5,88+5,7)*2*3,2</t>
  </si>
  <si>
    <t>(5,42+1,83)*2*3,2</t>
  </si>
  <si>
    <t>69,75</t>
  </si>
  <si>
    <t>(5,7+10,17*2)*3,8</t>
  </si>
  <si>
    <t>-2,31*3,2-2,03*3,2-3,11*3,5-1,6*2,5</t>
  </si>
  <si>
    <t xml:space="preserve">ostění </t>
  </si>
  <si>
    <t>(3,2*2+2,31)*0,6+(3,2*2+2,03)*0,6+(3,13+2*3,5)*0,6</t>
  </si>
  <si>
    <t>příčka Zn12</t>
  </si>
  <si>
    <t>2,36*3,8*2</t>
  </si>
  <si>
    <t>odpočet sádrové omítky</t>
  </si>
  <si>
    <t>-1,92*2,2</t>
  </si>
  <si>
    <t>SDK - strop</t>
  </si>
  <si>
    <t>((15,35+20,715)/2+5,7)*2*3,85</t>
  </si>
  <si>
    <t>-2,9*3,5-2,9*3,5-2,8*3,5-3,15*3,5</t>
  </si>
  <si>
    <t>-1,8*2,5*2</t>
  </si>
  <si>
    <t>ostění</t>
  </si>
  <si>
    <t>(2,92+2*3,5)*0,6+(2,95+2*3,5)*0,6+(2,9+2*3,5)*0,6+(3,15+2*3,5)*0,6</t>
  </si>
  <si>
    <t>(1,8+2*2,5)*2*0,6</t>
  </si>
  <si>
    <t>1.NP - 1.4.........Zn09....pod tapetou</t>
  </si>
  <si>
    <t>5,73*3,14</t>
  </si>
  <si>
    <t>1.NP - 1.4......Zn08...zazděné dveře-přebroušení nerovností</t>
  </si>
  <si>
    <t>1.NP - 1.4.......Zn03</t>
  </si>
  <si>
    <t>(6,9+1)*2,7-1,3*2,5-2*2,5</t>
  </si>
  <si>
    <t>55+12,7+8,3+9,8+4,9</t>
  </si>
  <si>
    <t>záměna za tapety Zn03 a Zn10</t>
  </si>
  <si>
    <t>4,3*3,14</t>
  </si>
  <si>
    <t>784181121</t>
  </si>
  <si>
    <t>Hloubková jednonásobná penetrace podkladu v místnostech výšky do 3,80 m</t>
  </si>
  <si>
    <t>248</t>
  </si>
  <si>
    <t>125</t>
  </si>
  <si>
    <t>784211101</t>
  </si>
  <si>
    <t>Dvojnásobné bílé malby ze směsí za mokra výborně otěruvzdorných v místnostech výšky do 3,80 m</t>
  </si>
  <si>
    <t>250</t>
  </si>
  <si>
    <t>784511031</t>
  </si>
  <si>
    <t>Lepení vliesových hladkých tapet na stěny výšky do 3,00 m</t>
  </si>
  <si>
    <t>252</t>
  </si>
  <si>
    <t>1.NP - 1.4.......Zn09 - tapeta x14</t>
  </si>
  <si>
    <t>127</t>
  </si>
  <si>
    <t>6246101VL</t>
  </si>
  <si>
    <t>tapeta papírová vzorovaná - cena bude upravena dle odsouhlaseného potisku</t>
  </si>
  <si>
    <t>254</t>
  </si>
  <si>
    <t>1.NP - 1.4.......Zn09 - tapeta</t>
  </si>
  <si>
    <t>5,71*3,14*1,1</t>
  </si>
  <si>
    <t>D18</t>
  </si>
  <si>
    <t>796: Ostatní</t>
  </si>
  <si>
    <t>Technika prostředí staveb - viz přiložený rozpočet</t>
  </si>
  <si>
    <t>256</t>
  </si>
  <si>
    <t>129</t>
  </si>
  <si>
    <t>Interiér</t>
  </si>
  <si>
    <t>258</t>
  </si>
  <si>
    <t>Interiér+nábytek</t>
  </si>
  <si>
    <t>Gastrozařízení</t>
  </si>
  <si>
    <t>260</t>
  </si>
  <si>
    <t>131</t>
  </si>
  <si>
    <t>Lapák tuku</t>
  </si>
  <si>
    <t>262</t>
  </si>
  <si>
    <t>Vytápění</t>
  </si>
  <si>
    <t>D20</t>
  </si>
  <si>
    <t>HZS</t>
  </si>
  <si>
    <t>Ostatní nepředvídané práce při rekonstrukcích</t>
  </si>
  <si>
    <t>264</t>
  </si>
  <si>
    <t>SO 02 - SO 02</t>
  </si>
  <si>
    <t>D1 - SO_02: Stavební objekt 02</t>
  </si>
  <si>
    <t xml:space="preserve">    D2 - 003: Svislé konstrukce</t>
  </si>
  <si>
    <t xml:space="preserve">    D3 - 009: Ostatní konstrukce a práce</t>
  </si>
  <si>
    <t xml:space="preserve">    D4 - 099: Přesun hmot HSV</t>
  </si>
  <si>
    <t xml:space="preserve">    D5 - 725: Zařizovací předměty</t>
  </si>
  <si>
    <t xml:space="preserve">    D6 - 740: Silnoproud</t>
  </si>
  <si>
    <t xml:space="preserve">    D7 - 763: Konstrukce montované</t>
  </si>
  <si>
    <t xml:space="preserve">    D8 - 766: Konstrukce truhlářské</t>
  </si>
  <si>
    <t xml:space="preserve">    D9 - 767: Konstrukce zámečnické</t>
  </si>
  <si>
    <t xml:space="preserve">    D10 - 771: Podlahy z dlaždic</t>
  </si>
  <si>
    <t xml:space="preserve">    D11 - 776: Povlakové krytiny</t>
  </si>
  <si>
    <t xml:space="preserve">    D12 - 781: Obklady</t>
  </si>
  <si>
    <t xml:space="preserve">    D13 - 784: Malby</t>
  </si>
  <si>
    <t xml:space="preserve">    D14 - 796: Ostatní</t>
  </si>
  <si>
    <t xml:space="preserve">    D16 - V04: Inženýrská činnost</t>
  </si>
  <si>
    <t>SO_02: Stavební objekt 02</t>
  </si>
  <si>
    <t>D2</t>
  </si>
  <si>
    <t>Příčky tl 100 mm z pórobetonových přesných příčkovek Ytong objemové hmotnosti 500 kg/m3 vč. jednovrstvé jemné omítky 2x5mm</t>
  </si>
  <si>
    <t>Příčky  tl 150 mm z pórobetonových přesných příčkovek Ytong objemové hmotnosti 500 kg/m3 - vč. jednovrstvé jednostranné jemné omítky 5mm</t>
  </si>
  <si>
    <t>1,3*4,03</t>
  </si>
  <si>
    <t>317142221</t>
  </si>
  <si>
    <t>Překlady nenosné přímé z pórobetonu Ytong v příčkách tl 100 mm pro světlost otvoru do 1010 mm</t>
  </si>
  <si>
    <t>1.NP - 1.1......viz výpis</t>
  </si>
  <si>
    <t>34627211VL</t>
  </si>
  <si>
    <t>Přizdívky  tl 400 mm z pórobetonových přesných příčkovek Ytong objemové hmotnosti 500 kg/m3 vč. jednovrstvé jemné omítky 2x5mm</t>
  </si>
  <si>
    <t>1.NP - 1.1...........zazdívka rohu Zn12</t>
  </si>
  <si>
    <t>0,4*0,65*3,75</t>
  </si>
  <si>
    <t>968062455</t>
  </si>
  <si>
    <t>Vybourání dřevěných dveřních zárubní pl do 2 m2</t>
  </si>
  <si>
    <t>1.NP - m.č.s1.29-s1.34</t>
  </si>
  <si>
    <t>4*0,8*2,02</t>
  </si>
  <si>
    <t>- m.č.s1.23</t>
  </si>
  <si>
    <t>2*0,7*2,02</t>
  </si>
  <si>
    <t>968062456</t>
  </si>
  <si>
    <t>Vybourání dřevěných dveřních zárubní pl přes 2 m2</t>
  </si>
  <si>
    <t>1.NP - m.č. s1.04</t>
  </si>
  <si>
    <t>1,95*3,13</t>
  </si>
  <si>
    <t xml:space="preserve"> -m.č.s1.23</t>
  </si>
  <si>
    <t>1*2,22</t>
  </si>
  <si>
    <t>974042555</t>
  </si>
  <si>
    <t>Vysekání rýh v dlažbě betonové nebo jiné monolitické hl do 100 mm š do 200 mm</t>
  </si>
  <si>
    <t>1,73*2</t>
  </si>
  <si>
    <t>2,33+0,625</t>
  </si>
  <si>
    <t>1,6</t>
  </si>
  <si>
    <t>1,3</t>
  </si>
  <si>
    <t>16,673*14</t>
  </si>
  <si>
    <t>998011002</t>
  </si>
  <si>
    <t>Přesun hmot pro budovy zděné v do 12 m</t>
  </si>
  <si>
    <t>725: Zařizovací předměty</t>
  </si>
  <si>
    <t>725291531</t>
  </si>
  <si>
    <t>Doplňky zařízení koupelen a záchodů plastové zásobník papírových ručníků x13</t>
  </si>
  <si>
    <t>725291621</t>
  </si>
  <si>
    <t>Doplňky zařízení koupelen a záchodů nerezové zásobník toaletních papírů držák toaletního papíru nerez mat  - x23</t>
  </si>
  <si>
    <t>7252916VL</t>
  </si>
  <si>
    <t>Montáž háčky na oděv 1100-1400 chrom mat - x25</t>
  </si>
  <si>
    <t>591610VL</t>
  </si>
  <si>
    <t>Dodávka nerez 2-háček na oděv - x25</t>
  </si>
  <si>
    <t>725291706</t>
  </si>
  <si>
    <t>Doplňky zařízení koupelen a záchodů smaltované madlo svislé dl.600mm - x20</t>
  </si>
  <si>
    <t>725291708</t>
  </si>
  <si>
    <t>Doplňky zařízení koupelen a záchodů smaltované madlo 600x700 - x19</t>
  </si>
  <si>
    <t>725291722</t>
  </si>
  <si>
    <t>Doplňky zařízení koupelen a záchodů bílé madlo sklopné dl 834 mm - x18</t>
  </si>
  <si>
    <t>998725201</t>
  </si>
  <si>
    <t>Přesun hmot procentní pro zařizovací předměty v objektech v do 6 m</t>
  </si>
  <si>
    <t>1.PP - m.č.0.46</t>
  </si>
  <si>
    <t>6,68</t>
  </si>
  <si>
    <t>763131411VL</t>
  </si>
  <si>
    <t>1.NP - SDK 1+2....viz v.č. D.1.1.07</t>
  </si>
  <si>
    <t>25+80,6</t>
  </si>
  <si>
    <t>763131581</t>
  </si>
  <si>
    <t>SDK podhled desky 2xH2DF 12,5 bez TI jednovrstvá spodní kce profil CD+UD</t>
  </si>
  <si>
    <t>1.NP - viz v.č. D.1.1.07.....protipožární</t>
  </si>
  <si>
    <t>23,9</t>
  </si>
  <si>
    <t>763112811</t>
  </si>
  <si>
    <t>Demontáž desek jednoduché opláštění SDK příčka</t>
  </si>
  <si>
    <t>1.NP - 1.1 u stahovacích mříží</t>
  </si>
  <si>
    <t>9,65</t>
  </si>
  <si>
    <t>59030159</t>
  </si>
  <si>
    <t>klapka revizní protipožární pro stěny a podhledy tl 12,5mm 300x300mm</t>
  </si>
  <si>
    <t>998763201</t>
  </si>
  <si>
    <t>Přesun hmot procentní pro dřevostavby v objektech v do 12 m</t>
  </si>
  <si>
    <t>766311811</t>
  </si>
  <si>
    <t>Demontáž  zábradlí vnitřního</t>
  </si>
  <si>
    <t>zábradlí v=900mm</t>
  </si>
  <si>
    <t>1,6+1,04</t>
  </si>
  <si>
    <t>madlo</t>
  </si>
  <si>
    <t>6,44*4</t>
  </si>
  <si>
    <t>7666601 D17/L</t>
  </si>
  <si>
    <t>Montáž a dod. dveří vnitřních plných 900/2000mm, vč. dod.a montáže oblož.zárubně,kování - viz výpis truhlářských prvků</t>
  </si>
  <si>
    <t>7666601 D17/P</t>
  </si>
  <si>
    <t>Montáž dveřních křídel dřevěných nebo plastových otevíravých do obložkové zárubně povrchově upravených jednokřídlových, šířky přes 800 mm, protipožární EI30 s větrací mřížkou</t>
  </si>
  <si>
    <t>7666601D18/L a D/18P</t>
  </si>
  <si>
    <t>Zpětná montáž demontovaných dveří, osazení piktogramem - viz výpis truhlářských prvků</t>
  </si>
  <si>
    <t>2+1</t>
  </si>
  <si>
    <t>7666607 D20</t>
  </si>
  <si>
    <t>Montáž dveřního bezpečnostního kování - panikového, vč. dodávky panikového kování</t>
  </si>
  <si>
    <t>Montáž dveřních doplňků dveřního kování bezpečnostního panikového kování</t>
  </si>
  <si>
    <t>7668211VL</t>
  </si>
  <si>
    <t>Montáž přebalovacího pultu     x26</t>
  </si>
  <si>
    <t xml:space="preserve">1.NP - 1.2......D15 </t>
  </si>
  <si>
    <t>549811VL</t>
  </si>
  <si>
    <t>Dodávka závěsný, skládací přebalovací pult - plechový    x26</t>
  </si>
  <si>
    <t>76766181VL</t>
  </si>
  <si>
    <t>Demontáž mříží pevných nebo otevíravých - stahovacích</t>
  </si>
  <si>
    <t>767995112</t>
  </si>
  <si>
    <t>Montáž atypických zámečnických konstrukcí hmotnosti do 10 kg (Madlo z trub.oc. podélně svařované, EN 10219, pr.40x2, nátěr dle PD,může být z více kusů)</t>
  </si>
  <si>
    <t>Montáž atypických zámečnických konstrukcí hmotnosti do 10 kg Madlo z trub.oc. podélně svařované, EN 10219, pr.40x2, nátěr dle PD,může být z více kusů.</t>
  </si>
  <si>
    <t>1.NP - 1.1 Z17</t>
  </si>
  <si>
    <t>1,66*2*4,427</t>
  </si>
  <si>
    <t>767995114</t>
  </si>
  <si>
    <t>Montáž atypických zámečnických konstrukcí hmotnosti do 50 kg vč. kotvení (Madlo z trub.oc. podélně svařované, EN 10219, pr.40x2, nátěr dle PD,může být z více kusů)</t>
  </si>
  <si>
    <t>1.NP - 1.1......Z18+19</t>
  </si>
  <si>
    <t>6,715*2*4,427</t>
  </si>
  <si>
    <t>6,415*2*4,427</t>
  </si>
  <si>
    <t>14031022</t>
  </si>
  <si>
    <t>trubka ocelová podélně svařovaná hladká EN 10219, úpr.40x2mm, nátěr dle PD, může být i vícedílný - svary obrousit</t>
  </si>
  <si>
    <t>trubka ocelová podélně svařovaná hladká jakost 11 343 40x2mm</t>
  </si>
  <si>
    <t>1.NP - 1.1   2x Z17</t>
  </si>
  <si>
    <t>1,66*2*1,1</t>
  </si>
  <si>
    <t>6,715*2*1,1</t>
  </si>
  <si>
    <t>6,415*2*1,1</t>
  </si>
  <si>
    <t>1.NP - m.č. s1.29,0.30,0.32-0.33</t>
  </si>
  <si>
    <t>3,38+3,62+5,94+2,33</t>
  </si>
  <si>
    <t>771471830</t>
  </si>
  <si>
    <t>Demontáž soklíků z dlaždic keramických kladených do malty schodišťových</t>
  </si>
  <si>
    <t>1.NP -1.1</t>
  </si>
  <si>
    <t>5,71</t>
  </si>
  <si>
    <t>1.NP - 1.1.......pod keram.dlažbu (po příčkách)</t>
  </si>
  <si>
    <t>3,12+3,8+4,2</t>
  </si>
  <si>
    <t>771574112</t>
  </si>
  <si>
    <t>597610VL</t>
  </si>
  <si>
    <t>dlažba  keramická  reliéfní do interiéru i exteriéru</t>
  </si>
  <si>
    <t>(3,12+3,8+4,2)*1,1</t>
  </si>
  <si>
    <t>776: Povlakové krytiny</t>
  </si>
  <si>
    <t>8,66</t>
  </si>
  <si>
    <t xml:space="preserve"> -m.č. s1.23</t>
  </si>
  <si>
    <t>106,61</t>
  </si>
  <si>
    <t xml:space="preserve"> -m.č.s1.28</t>
  </si>
  <si>
    <t>10,02</t>
  </si>
  <si>
    <t xml:space="preserve"> -m.č.s1.24</t>
  </si>
  <si>
    <t>1,88</t>
  </si>
  <si>
    <t>77611111VL</t>
  </si>
  <si>
    <t>Odstranění zbytků lepidla z podkladu povlakových podlah broušením,odstranění vyrovnávací stěrky tl.3</t>
  </si>
  <si>
    <t>-m.č. s1.23</t>
  </si>
  <si>
    <t>-m.č.s1.28</t>
  </si>
  <si>
    <t>-m.č.s1.24</t>
  </si>
  <si>
    <t>777511105</t>
  </si>
  <si>
    <t>Dodávka a montáž vinylová podlaha pro vysokou zátěž</t>
  </si>
  <si>
    <t>Dodávka a montáž vinylová podlaha pro vysokou zátěž Supreme Plus</t>
  </si>
  <si>
    <t>1.NP - 1.1......Pn01+06</t>
  </si>
  <si>
    <t>3,6+25,9+5,4+4,2+4,76+0,75+59,3+13,1</t>
  </si>
  <si>
    <t>1,2*2+0,41+0,48+0,52+0,73*2+1,3+1,62</t>
  </si>
  <si>
    <t>781471810</t>
  </si>
  <si>
    <t>Demontáž obkladů z obkladaček keramických kladených do malty</t>
  </si>
  <si>
    <t>781484115</t>
  </si>
  <si>
    <t>Montáž obkladů vnitřních z mozaiky 200x200 mm lepených flexibilním lepidlem</t>
  </si>
  <si>
    <t>(1,8+1,63)*2*2,1-0,8*2</t>
  </si>
  <si>
    <t>(1,63+1,65+0,3+2,65+0,8)*2,1-0,8*2</t>
  </si>
  <si>
    <t>(1,85+2,33)*2*2,1-0,9*2</t>
  </si>
  <si>
    <t>odpočet plochy zrcadel</t>
  </si>
  <si>
    <t>-2,574</t>
  </si>
  <si>
    <t>781495111</t>
  </si>
  <si>
    <t>Penetrace podkladu vnitřních obkladů</t>
  </si>
  <si>
    <t>59761181</t>
  </si>
  <si>
    <t>obklad keramický hladký na podlahu i stěnu pro interiér i exteriér</t>
  </si>
  <si>
    <t>39,151*1,1</t>
  </si>
  <si>
    <t>781491011</t>
  </si>
  <si>
    <t>Montáž zrcadel plochy do 1 m2 lepených silikonovým tmelem na podkladní omítku</t>
  </si>
  <si>
    <t>Montáž zrcadel lepených silikonovým tmelem na podkladní omítku, plochy do 1 m2 X15, X16, X17</t>
  </si>
  <si>
    <t>1,4*0,75</t>
  </si>
  <si>
    <t>1,2*0,75</t>
  </si>
  <si>
    <t>1,04*0,6</t>
  </si>
  <si>
    <t>63465122</t>
  </si>
  <si>
    <t>zrcadlo nemontované čiré tl 3mm max rozměr 3210x2250mm</t>
  </si>
  <si>
    <t>2,574*1,1</t>
  </si>
  <si>
    <t>781001</t>
  </si>
  <si>
    <t>Dodávka a montáž poličky X24,bílá 400x150mm - dle výpisu prvků</t>
  </si>
  <si>
    <t>998781202</t>
  </si>
  <si>
    <t>Přesun hmot procentní pro obklady keramické v objektech v do 12 m</t>
  </si>
  <si>
    <t>1.NP - 1.1...................ZN 12</t>
  </si>
  <si>
    <t>(1,8+1,63)*2*1,1</t>
  </si>
  <si>
    <t>(1,63+1,65+0,3+2,65+0,8)*1,1</t>
  </si>
  <si>
    <t>(1,85+2,33)*2*0,9</t>
  </si>
  <si>
    <t>(3,38+1,6)*2*3,2</t>
  </si>
  <si>
    <t>(1,45+6,35+3,48)*3</t>
  </si>
  <si>
    <t>1,3*3,75</t>
  </si>
  <si>
    <t>3,165*2*3,7</t>
  </si>
  <si>
    <t>drobné opravy po montáži zárubní a madel</t>
  </si>
  <si>
    <t>strop SDK</t>
  </si>
  <si>
    <t>112,28+23,9</t>
  </si>
  <si>
    <t>dřevotřísková stěna</t>
  </si>
  <si>
    <t>15,734*2</t>
  </si>
  <si>
    <t>Dvojnásobné  malby ze směsí za mokra výborně otěruvzdorných v místnostech výšky do 3,80 m odstín dle interiérové studie</t>
  </si>
  <si>
    <t>Interiér-nábytek</t>
  </si>
  <si>
    <t>SO 03 - SO 03</t>
  </si>
  <si>
    <t>D1 - SO 03: Stavební objekt 03</t>
  </si>
  <si>
    <t xml:space="preserve">    D2 - 001: Zemní práce</t>
  </si>
  <si>
    <t xml:space="preserve">    D3 - 002: Základy</t>
  </si>
  <si>
    <t xml:space="preserve">    D4 - 005: Komunikace</t>
  </si>
  <si>
    <t xml:space="preserve">    D5 - 006: Úpravy povrchu</t>
  </si>
  <si>
    <t xml:space="preserve">    D6 - 009: Ostatní konstrukce a práce</t>
  </si>
  <si>
    <t xml:space="preserve">    D7 - 099: Přesun hmot HSV</t>
  </si>
  <si>
    <t xml:space="preserve">    D8 - 711: Izolace proti vodě a vlhkosti</t>
  </si>
  <si>
    <t xml:space="preserve">    D9 - 740: Silnoproud</t>
  </si>
  <si>
    <t xml:space="preserve">    D11 - 767: Konstrukce zámečnické</t>
  </si>
  <si>
    <t xml:space="preserve">    D12 - 796: Ostatní</t>
  </si>
  <si>
    <t>SO 03: Stavební objekt 03</t>
  </si>
  <si>
    <t>001: Zemní práce</t>
  </si>
  <si>
    <t>122201101</t>
  </si>
  <si>
    <t>Odkopávky a prokopávky nezapažené v hornině tř. 3 objem do 100 m3</t>
  </si>
  <si>
    <t>sejmutí travního drénu do hl.100mm</t>
  </si>
  <si>
    <t>21*0,1</t>
  </si>
  <si>
    <t>sejmutí travního drénu do hl.300mm</t>
  </si>
  <si>
    <t>5,7*0,3</t>
  </si>
  <si>
    <t>122201109</t>
  </si>
  <si>
    <t>Příplatek za lepivost u odkopávek v hornině tř. 1 až 3</t>
  </si>
  <si>
    <t>113106111</t>
  </si>
  <si>
    <t>Rozebrání dlažeb z mozaiky komunikací pro pěší ručně</t>
  </si>
  <si>
    <t>5,3*10,69</t>
  </si>
  <si>
    <t>odpočet travního ostrůvku</t>
  </si>
  <si>
    <t>-2,5*1,5</t>
  </si>
  <si>
    <t>113204111</t>
  </si>
  <si>
    <t>Vytrhání obrub záhonových</t>
  </si>
  <si>
    <t>kolem ostrůvků</t>
  </si>
  <si>
    <t>(2,5+1,5)*2</t>
  </si>
  <si>
    <t>2,3*2</t>
  </si>
  <si>
    <t>133201101</t>
  </si>
  <si>
    <t>Hloubení šachet v hornině tř. 3 objemu do 100 m3</t>
  </si>
  <si>
    <t>patky</t>
  </si>
  <si>
    <t>0,6*0,6*0,8*2</t>
  </si>
  <si>
    <t>133202019</t>
  </si>
  <si>
    <t>Příplatek za lepivost u hloubení šachet ručním nebo pneum nářadím v horninách tř. 3</t>
  </si>
  <si>
    <t>132212111</t>
  </si>
  <si>
    <t>Hloubení rýh š do 800 mm v soudržných horninách třídy těžitelnosti I, skupiny 3 ručně</t>
  </si>
  <si>
    <t>Hloubení rýh šířky do 800 mm ručně zapažených i nezapažených, s urovnáním dna do předepsaného profilu a spádu v hornině třídy těžitelnosti I skupiny 3 soudržných</t>
  </si>
  <si>
    <t>174111101</t>
  </si>
  <si>
    <t>Zásyp jam, šachet rýh nebo kolem objektů sypaninou se zhutněním ručně</t>
  </si>
  <si>
    <t>Zásyp sypaninou z jakékoliv horniny ručně s uložením výkopku ve vrstvách se zhutněním jam, šachet, rýh nebo kolem objektů v těchto vykopávkách</t>
  </si>
  <si>
    <t>vedení Cetin</t>
  </si>
  <si>
    <t>17*0,9*0,5</t>
  </si>
  <si>
    <t>167101101</t>
  </si>
  <si>
    <t>Nakládání výkopku z hornin tř. 1 až 4 do 100 m3</t>
  </si>
  <si>
    <t>4,46+0,576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</si>
  <si>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</si>
  <si>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</si>
  <si>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</si>
  <si>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</si>
  <si>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5,036*5</t>
  </si>
  <si>
    <t>171201211</t>
  </si>
  <si>
    <t>Poplatek za uložení stavebního odpadu - zeminy a kameniva na skládce</t>
  </si>
  <si>
    <t>5,036*1,6</t>
  </si>
  <si>
    <t>183405211</t>
  </si>
  <si>
    <t>Výsev trávníku hydroosevem na ornici</t>
  </si>
  <si>
    <t>Výsev trávníku hydroosevem  na ornici</t>
  </si>
  <si>
    <t>00572410</t>
  </si>
  <si>
    <t>osivo směs travní parková</t>
  </si>
  <si>
    <t>21*0,025 "Přepočtené koeficientem množství</t>
  </si>
  <si>
    <t>002: Základy</t>
  </si>
  <si>
    <t>275311126</t>
  </si>
  <si>
    <t>Základové patky a bloky z betonu prostého C 20/25</t>
  </si>
  <si>
    <t>beton patek - bez bednění</t>
  </si>
  <si>
    <t>0,6*0,6*0,8*2*1,035</t>
  </si>
  <si>
    <t>005: Komunikace</t>
  </si>
  <si>
    <t>596811220</t>
  </si>
  <si>
    <t>Kladení betonové dlažby komunikací pro pěší do lože z kameniva vel do 0,25 m2 plochy do 50 m2</t>
  </si>
  <si>
    <t>10,69*5,3</t>
  </si>
  <si>
    <t>592460000</t>
  </si>
  <si>
    <t>dlažba plošná vibrolisovaná 400x400x50mm</t>
  </si>
  <si>
    <t>56,657*1,1</t>
  </si>
  <si>
    <t>7621019VL</t>
  </si>
  <si>
    <t>Vyřezání otvoru ve stěně  z desek  plochy jednotlivě do 1 m2 pro kotvení plachtové střechy Neporušit okolní zateplení)</t>
  </si>
  <si>
    <t>0,15*4*12</t>
  </si>
  <si>
    <t>62221511VL</t>
  </si>
  <si>
    <t>Oprava kontaktního zateplení stěn z polystyrenových desek tloušťky do 80 mm plochy do 0,1m2 vč. stěrky,lepidla,perlinky</t>
  </si>
  <si>
    <t>patky pro kotvení plachtového zakrytí</t>
  </si>
  <si>
    <t>595908VL</t>
  </si>
  <si>
    <t>deska pěnosklo tl.80mm rozměr 1 kusu =115*115*450mm</t>
  </si>
  <si>
    <t>0,15*0,15*12*1,2</t>
  </si>
  <si>
    <t>6225210VL</t>
  </si>
  <si>
    <t>Montáž a dodávka silikátová stěrka svislých ploch</t>
  </si>
  <si>
    <t>podezdívka plotu</t>
  </si>
  <si>
    <t>9,3</t>
  </si>
  <si>
    <t>16,319*14</t>
  </si>
  <si>
    <t>711: Izolace proti vodě a vlhkosti</t>
  </si>
  <si>
    <t>711191011</t>
  </si>
  <si>
    <t>Montáž a dodávka adhezního můstku na svislé ploše</t>
  </si>
  <si>
    <t>Provedení adhezního můstku na svislé ploše</t>
  </si>
  <si>
    <t>stávající podezdívka plotu</t>
  </si>
  <si>
    <t>998711201</t>
  </si>
  <si>
    <t>Přesun hmot procentní pro izolace proti vodě, vlhkosti a plynům v objektech v do 6 m</t>
  </si>
  <si>
    <t>7411101VL</t>
  </si>
  <si>
    <t>Montáž a dodávka půlené chráničky pro vedení CETIN</t>
  </si>
  <si>
    <t>34571098</t>
  </si>
  <si>
    <t>chránička půlená pro vedení do DN 80, Cetin</t>
  </si>
  <si>
    <t>trubka elektroinstalační dělená (chránička) D 100/110mm, HDPE</t>
  </si>
  <si>
    <t>7411102VL</t>
  </si>
  <si>
    <t>Montáž a dodávka rezervní chráničky pro vedení CETIN</t>
  </si>
  <si>
    <t>34571090</t>
  </si>
  <si>
    <t>chránička rezervní pro vedení Cetin do DN 80</t>
  </si>
  <si>
    <t>76799511VL</t>
  </si>
  <si>
    <t>Montáž a dodávka kotvení do fasády, sloupy a plachty -  textilní plachty - hydrofobní stálobarevné a rozměrově stálé, látka v barvě RAL 9003 s potiskem loga Ostravské univerzity v barvě RAL 6034; manuální napínací mechanismus, upevněný do ocelového oka na</t>
  </si>
  <si>
    <t>Montáž a dodávka kotvení do fasády, sloupy a plachty -  textilní plachty - hydrofobní stálobarevné a rozměrově stálé, látka v barvě RAL 9003 s potiskem loga Ostravské univerzity v barvě RAL 6034; manuální napínací mechanismus, upevněný do ocelového oka na fasádě a do sloupů. cena obsahuje výrobky: X01, X02, X03, X04, Z05, Z06, Z07</t>
  </si>
  <si>
    <t>767995VL1</t>
  </si>
  <si>
    <t>Montáž a dodávka ocelového nerezového lanka x05 - ukotvení osvětlení</t>
  </si>
  <si>
    <t>998767201</t>
  </si>
  <si>
    <t>Přesun hmot procentní pro zámečnické konstrukce v objektech v do 6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</si>
</sst>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2"/>
      <c r="AQ5" s="22"/>
      <c r="AR5" s="20"/>
      <c r="BE5" s="275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2"/>
      <c r="AQ6" s="22"/>
      <c r="AR6" s="20"/>
      <c r="BE6" s="276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1:74" ht="12.75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30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30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1:71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1:71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71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1:71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89">
        <v>0.21</v>
      </c>
      <c r="M29" s="288"/>
      <c r="N29" s="288"/>
      <c r="O29" s="288"/>
      <c r="P29" s="288"/>
      <c r="Q29" s="41"/>
      <c r="R29" s="41"/>
      <c r="S29" s="41"/>
      <c r="T29" s="41"/>
      <c r="U29" s="41"/>
      <c r="V29" s="41"/>
      <c r="W29" s="287">
        <f>ROUND(AZ94, 2)</f>
        <v>0</v>
      </c>
      <c r="X29" s="288"/>
      <c r="Y29" s="288"/>
      <c r="Z29" s="288"/>
      <c r="AA29" s="288"/>
      <c r="AB29" s="288"/>
      <c r="AC29" s="288"/>
      <c r="AD29" s="288"/>
      <c r="AE29" s="288"/>
      <c r="AF29" s="41"/>
      <c r="AG29" s="41"/>
      <c r="AH29" s="41"/>
      <c r="AI29" s="41"/>
      <c r="AJ29" s="41"/>
      <c r="AK29" s="287">
        <f>ROUND(AV94, 2)</f>
        <v>0</v>
      </c>
      <c r="AL29" s="288"/>
      <c r="AM29" s="288"/>
      <c r="AN29" s="288"/>
      <c r="AO29" s="288"/>
      <c r="AP29" s="41"/>
      <c r="AQ29" s="41"/>
      <c r="AR29" s="42"/>
      <c r="BE29" s="277"/>
    </row>
    <row r="30" spans="1:71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89">
        <v>0.15</v>
      </c>
      <c r="M30" s="288"/>
      <c r="N30" s="288"/>
      <c r="O30" s="288"/>
      <c r="P30" s="288"/>
      <c r="Q30" s="41"/>
      <c r="R30" s="41"/>
      <c r="S30" s="41"/>
      <c r="T30" s="41"/>
      <c r="U30" s="41"/>
      <c r="V30" s="41"/>
      <c r="W30" s="287">
        <f>ROUND(BA94, 2)</f>
        <v>0</v>
      </c>
      <c r="X30" s="288"/>
      <c r="Y30" s="288"/>
      <c r="Z30" s="288"/>
      <c r="AA30" s="288"/>
      <c r="AB30" s="288"/>
      <c r="AC30" s="288"/>
      <c r="AD30" s="288"/>
      <c r="AE30" s="288"/>
      <c r="AF30" s="41"/>
      <c r="AG30" s="41"/>
      <c r="AH30" s="41"/>
      <c r="AI30" s="41"/>
      <c r="AJ30" s="41"/>
      <c r="AK30" s="287">
        <f>ROUND(AW94, 2)</f>
        <v>0</v>
      </c>
      <c r="AL30" s="288"/>
      <c r="AM30" s="288"/>
      <c r="AN30" s="288"/>
      <c r="AO30" s="288"/>
      <c r="AP30" s="41"/>
      <c r="AQ30" s="41"/>
      <c r="AR30" s="42"/>
      <c r="BE30" s="277"/>
    </row>
    <row r="31" spans="1:71" s="3" customFormat="1" ht="14.45" hidden="1" customHeight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89">
        <v>0.21</v>
      </c>
      <c r="M31" s="288"/>
      <c r="N31" s="288"/>
      <c r="O31" s="288"/>
      <c r="P31" s="288"/>
      <c r="Q31" s="41"/>
      <c r="R31" s="41"/>
      <c r="S31" s="41"/>
      <c r="T31" s="41"/>
      <c r="U31" s="41"/>
      <c r="V31" s="41"/>
      <c r="W31" s="287">
        <f>ROUND(BB94, 2)</f>
        <v>0</v>
      </c>
      <c r="X31" s="288"/>
      <c r="Y31" s="288"/>
      <c r="Z31" s="288"/>
      <c r="AA31" s="288"/>
      <c r="AB31" s="288"/>
      <c r="AC31" s="288"/>
      <c r="AD31" s="288"/>
      <c r="AE31" s="288"/>
      <c r="AF31" s="41"/>
      <c r="AG31" s="41"/>
      <c r="AH31" s="41"/>
      <c r="AI31" s="41"/>
      <c r="AJ31" s="41"/>
      <c r="AK31" s="287">
        <v>0</v>
      </c>
      <c r="AL31" s="288"/>
      <c r="AM31" s="288"/>
      <c r="AN31" s="288"/>
      <c r="AO31" s="288"/>
      <c r="AP31" s="41"/>
      <c r="AQ31" s="41"/>
      <c r="AR31" s="42"/>
      <c r="BE31" s="277"/>
    </row>
    <row r="32" spans="1:71" s="3" customFormat="1" ht="14.45" hidden="1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89">
        <v>0.15</v>
      </c>
      <c r="M32" s="288"/>
      <c r="N32" s="288"/>
      <c r="O32" s="288"/>
      <c r="P32" s="288"/>
      <c r="Q32" s="41"/>
      <c r="R32" s="41"/>
      <c r="S32" s="41"/>
      <c r="T32" s="41"/>
      <c r="U32" s="41"/>
      <c r="V32" s="41"/>
      <c r="W32" s="287">
        <f>ROUND(BC94, 2)</f>
        <v>0</v>
      </c>
      <c r="X32" s="288"/>
      <c r="Y32" s="288"/>
      <c r="Z32" s="288"/>
      <c r="AA32" s="288"/>
      <c r="AB32" s="288"/>
      <c r="AC32" s="288"/>
      <c r="AD32" s="288"/>
      <c r="AE32" s="288"/>
      <c r="AF32" s="41"/>
      <c r="AG32" s="41"/>
      <c r="AH32" s="41"/>
      <c r="AI32" s="41"/>
      <c r="AJ32" s="41"/>
      <c r="AK32" s="287">
        <v>0</v>
      </c>
      <c r="AL32" s="288"/>
      <c r="AM32" s="288"/>
      <c r="AN32" s="288"/>
      <c r="AO32" s="288"/>
      <c r="AP32" s="41"/>
      <c r="AQ32" s="41"/>
      <c r="AR32" s="42"/>
      <c r="BE32" s="277"/>
    </row>
    <row r="33" spans="1:57" s="3" customFormat="1" ht="14.45" hidden="1" customHeight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89">
        <v>0</v>
      </c>
      <c r="M33" s="288"/>
      <c r="N33" s="288"/>
      <c r="O33" s="288"/>
      <c r="P33" s="288"/>
      <c r="Q33" s="41"/>
      <c r="R33" s="41"/>
      <c r="S33" s="41"/>
      <c r="T33" s="41"/>
      <c r="U33" s="41"/>
      <c r="V33" s="41"/>
      <c r="W33" s="287">
        <f>ROUND(BD94, 2)</f>
        <v>0</v>
      </c>
      <c r="X33" s="288"/>
      <c r="Y33" s="288"/>
      <c r="Z33" s="288"/>
      <c r="AA33" s="288"/>
      <c r="AB33" s="288"/>
      <c r="AC33" s="288"/>
      <c r="AD33" s="288"/>
      <c r="AE33" s="288"/>
      <c r="AF33" s="41"/>
      <c r="AG33" s="41"/>
      <c r="AH33" s="41"/>
      <c r="AI33" s="41"/>
      <c r="AJ33" s="41"/>
      <c r="AK33" s="287">
        <v>0</v>
      </c>
      <c r="AL33" s="288"/>
      <c r="AM33" s="288"/>
      <c r="AN33" s="288"/>
      <c r="AO33" s="288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93" t="s">
        <v>45</v>
      </c>
      <c r="Y35" s="291"/>
      <c r="Z35" s="291"/>
      <c r="AA35" s="291"/>
      <c r="AB35" s="291"/>
      <c r="AC35" s="45"/>
      <c r="AD35" s="45"/>
      <c r="AE35" s="45"/>
      <c r="AF35" s="45"/>
      <c r="AG35" s="45"/>
      <c r="AH35" s="45"/>
      <c r="AI35" s="45"/>
      <c r="AJ35" s="45"/>
      <c r="AK35" s="290">
        <f>SUM(AK26:AK33)</f>
        <v>0</v>
      </c>
      <c r="AL35" s="291"/>
      <c r="AM35" s="291"/>
      <c r="AN35" s="291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OU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4" t="str">
        <f>K6</f>
        <v>OU - Ostravska univerzita-6.10.2020 - upravený dle p.Svoboda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6" t="str">
        <f>IF(AN8= "","",AN8)</f>
        <v>7. 10. 2020</v>
      </c>
      <c r="AN87" s="256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7" t="str">
        <f>IF(E17="","",E17)</f>
        <v xml:space="preserve"> </v>
      </c>
      <c r="AN89" s="258"/>
      <c r="AO89" s="258"/>
      <c r="AP89" s="258"/>
      <c r="AQ89" s="36"/>
      <c r="AR89" s="39"/>
      <c r="AS89" s="259" t="s">
        <v>53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57" t="str">
        <f>IF(E20="","",E20)</f>
        <v xml:space="preserve"> </v>
      </c>
      <c r="AN90" s="258"/>
      <c r="AO90" s="258"/>
      <c r="AP90" s="258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65" t="s">
        <v>54</v>
      </c>
      <c r="D92" s="266"/>
      <c r="E92" s="266"/>
      <c r="F92" s="266"/>
      <c r="G92" s="266"/>
      <c r="H92" s="73"/>
      <c r="I92" s="268" t="s">
        <v>55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7" t="s">
        <v>56</v>
      </c>
      <c r="AH92" s="266"/>
      <c r="AI92" s="266"/>
      <c r="AJ92" s="266"/>
      <c r="AK92" s="266"/>
      <c r="AL92" s="266"/>
      <c r="AM92" s="266"/>
      <c r="AN92" s="268" t="s">
        <v>57</v>
      </c>
      <c r="AO92" s="266"/>
      <c r="AP92" s="269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3">
        <f>ROUND(SUM(AG95:AG98),2)</f>
        <v>0</v>
      </c>
      <c r="AH94" s="273"/>
      <c r="AI94" s="273"/>
      <c r="AJ94" s="273"/>
      <c r="AK94" s="273"/>
      <c r="AL94" s="273"/>
      <c r="AM94" s="273"/>
      <c r="AN94" s="274">
        <f>SUM(AG94,AT94)</f>
        <v>0</v>
      </c>
      <c r="AO94" s="274"/>
      <c r="AP94" s="274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70" t="s">
        <v>78</v>
      </c>
      <c r="E95" s="270"/>
      <c r="F95" s="270"/>
      <c r="G95" s="270"/>
      <c r="H95" s="270"/>
      <c r="I95" s="96"/>
      <c r="J95" s="270" t="s">
        <v>79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1">
        <f>'SO 00 - Vedlejší rozpočto...'!J30</f>
        <v>0</v>
      </c>
      <c r="AH95" s="272"/>
      <c r="AI95" s="272"/>
      <c r="AJ95" s="272"/>
      <c r="AK95" s="272"/>
      <c r="AL95" s="272"/>
      <c r="AM95" s="272"/>
      <c r="AN95" s="271">
        <f>SUM(AG95,AT95)</f>
        <v>0</v>
      </c>
      <c r="AO95" s="272"/>
      <c r="AP95" s="27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 00 - Vedlejší rozpočto...'!P120</f>
        <v>0</v>
      </c>
      <c r="AV95" s="100">
        <f>'SO 00 - Vedlejší rozpočto...'!J33</f>
        <v>0</v>
      </c>
      <c r="AW95" s="100">
        <f>'SO 00 - Vedlejší rozpočto...'!J34</f>
        <v>0</v>
      </c>
      <c r="AX95" s="100">
        <f>'SO 00 - Vedlejší rozpočto...'!J35</f>
        <v>0</v>
      </c>
      <c r="AY95" s="100">
        <f>'SO 00 - Vedlejší rozpočto...'!J36</f>
        <v>0</v>
      </c>
      <c r="AZ95" s="100">
        <f>'SO 00 - Vedlejší rozpočto...'!F33</f>
        <v>0</v>
      </c>
      <c r="BA95" s="100">
        <f>'SO 00 - Vedlejší rozpočto...'!F34</f>
        <v>0</v>
      </c>
      <c r="BB95" s="100">
        <f>'SO 00 - Vedlejší rozpočto...'!F35</f>
        <v>0</v>
      </c>
      <c r="BC95" s="100">
        <f>'SO 00 - Vedlejší rozpočto...'!F36</f>
        <v>0</v>
      </c>
      <c r="BD95" s="102">
        <f>'SO 00 - Vedlejší rozpočto...'!F37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70" t="s">
        <v>84</v>
      </c>
      <c r="E96" s="270"/>
      <c r="F96" s="270"/>
      <c r="G96" s="270"/>
      <c r="H96" s="270"/>
      <c r="I96" s="96"/>
      <c r="J96" s="270" t="s">
        <v>84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1">
        <f>'SO 01 - SO 01'!J30</f>
        <v>0</v>
      </c>
      <c r="AH96" s="272"/>
      <c r="AI96" s="272"/>
      <c r="AJ96" s="272"/>
      <c r="AK96" s="272"/>
      <c r="AL96" s="272"/>
      <c r="AM96" s="272"/>
      <c r="AN96" s="271">
        <f>SUM(AG96,AT96)</f>
        <v>0</v>
      </c>
      <c r="AO96" s="272"/>
      <c r="AP96" s="272"/>
      <c r="AQ96" s="97" t="s">
        <v>80</v>
      </c>
      <c r="AR96" s="98"/>
      <c r="AS96" s="99">
        <v>0</v>
      </c>
      <c r="AT96" s="100">
        <f>ROUND(SUM(AV96:AW96),2)</f>
        <v>0</v>
      </c>
      <c r="AU96" s="101">
        <f>'SO 01 - SO 01'!P133</f>
        <v>0</v>
      </c>
      <c r="AV96" s="100">
        <f>'SO 01 - SO 01'!J33</f>
        <v>0</v>
      </c>
      <c r="AW96" s="100">
        <f>'SO 01 - SO 01'!J34</f>
        <v>0</v>
      </c>
      <c r="AX96" s="100">
        <f>'SO 01 - SO 01'!J35</f>
        <v>0</v>
      </c>
      <c r="AY96" s="100">
        <f>'SO 01 - SO 01'!J36</f>
        <v>0</v>
      </c>
      <c r="AZ96" s="100">
        <f>'SO 01 - SO 01'!F33</f>
        <v>0</v>
      </c>
      <c r="BA96" s="100">
        <f>'SO 01 - SO 01'!F34</f>
        <v>0</v>
      </c>
      <c r="BB96" s="100">
        <f>'SO 01 - SO 01'!F35</f>
        <v>0</v>
      </c>
      <c r="BC96" s="100">
        <f>'SO 01 - SO 01'!F36</f>
        <v>0</v>
      </c>
      <c r="BD96" s="102">
        <f>'SO 01 - SO 01'!F37</f>
        <v>0</v>
      </c>
      <c r="BT96" s="103" t="s">
        <v>81</v>
      </c>
      <c r="BV96" s="103" t="s">
        <v>75</v>
      </c>
      <c r="BW96" s="103" t="s">
        <v>85</v>
      </c>
      <c r="BX96" s="103" t="s">
        <v>5</v>
      </c>
      <c r="CL96" s="103" t="s">
        <v>1</v>
      </c>
      <c r="CM96" s="103" t="s">
        <v>83</v>
      </c>
    </row>
    <row r="97" spans="1:91" s="7" customFormat="1" ht="16.5" customHeight="1">
      <c r="A97" s="93" t="s">
        <v>77</v>
      </c>
      <c r="B97" s="94"/>
      <c r="C97" s="95"/>
      <c r="D97" s="270" t="s">
        <v>86</v>
      </c>
      <c r="E97" s="270"/>
      <c r="F97" s="270"/>
      <c r="G97" s="270"/>
      <c r="H97" s="270"/>
      <c r="I97" s="96"/>
      <c r="J97" s="270" t="s">
        <v>86</v>
      </c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1">
        <f>'SO 02 - SO 02'!J30</f>
        <v>0</v>
      </c>
      <c r="AH97" s="272"/>
      <c r="AI97" s="272"/>
      <c r="AJ97" s="272"/>
      <c r="AK97" s="272"/>
      <c r="AL97" s="272"/>
      <c r="AM97" s="272"/>
      <c r="AN97" s="271">
        <f>SUM(AG97,AT97)</f>
        <v>0</v>
      </c>
      <c r="AO97" s="272"/>
      <c r="AP97" s="272"/>
      <c r="AQ97" s="97" t="s">
        <v>80</v>
      </c>
      <c r="AR97" s="98"/>
      <c r="AS97" s="99">
        <v>0</v>
      </c>
      <c r="AT97" s="100">
        <f>ROUND(SUM(AV97:AW97),2)</f>
        <v>0</v>
      </c>
      <c r="AU97" s="101">
        <f>'SO 02 - SO 02'!P131</f>
        <v>0</v>
      </c>
      <c r="AV97" s="100">
        <f>'SO 02 - SO 02'!J33</f>
        <v>0</v>
      </c>
      <c r="AW97" s="100">
        <f>'SO 02 - SO 02'!J34</f>
        <v>0</v>
      </c>
      <c r="AX97" s="100">
        <f>'SO 02 - SO 02'!J35</f>
        <v>0</v>
      </c>
      <c r="AY97" s="100">
        <f>'SO 02 - SO 02'!J36</f>
        <v>0</v>
      </c>
      <c r="AZ97" s="100">
        <f>'SO 02 - SO 02'!F33</f>
        <v>0</v>
      </c>
      <c r="BA97" s="100">
        <f>'SO 02 - SO 02'!F34</f>
        <v>0</v>
      </c>
      <c r="BB97" s="100">
        <f>'SO 02 - SO 02'!F35</f>
        <v>0</v>
      </c>
      <c r="BC97" s="100">
        <f>'SO 02 - SO 02'!F36</f>
        <v>0</v>
      </c>
      <c r="BD97" s="102">
        <f>'SO 02 - SO 02'!F37</f>
        <v>0</v>
      </c>
      <c r="BT97" s="103" t="s">
        <v>81</v>
      </c>
      <c r="BV97" s="103" t="s">
        <v>75</v>
      </c>
      <c r="BW97" s="103" t="s">
        <v>87</v>
      </c>
      <c r="BX97" s="103" t="s">
        <v>5</v>
      </c>
      <c r="CL97" s="103" t="s">
        <v>1</v>
      </c>
      <c r="CM97" s="103" t="s">
        <v>83</v>
      </c>
    </row>
    <row r="98" spans="1:91" s="7" customFormat="1" ht="16.5" customHeight="1">
      <c r="A98" s="93" t="s">
        <v>77</v>
      </c>
      <c r="B98" s="94"/>
      <c r="C98" s="95"/>
      <c r="D98" s="270" t="s">
        <v>88</v>
      </c>
      <c r="E98" s="270"/>
      <c r="F98" s="270"/>
      <c r="G98" s="270"/>
      <c r="H98" s="270"/>
      <c r="I98" s="96"/>
      <c r="J98" s="270" t="s">
        <v>88</v>
      </c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>
        <f>'SO 03 - SO 03'!J30</f>
        <v>0</v>
      </c>
      <c r="AH98" s="272"/>
      <c r="AI98" s="272"/>
      <c r="AJ98" s="272"/>
      <c r="AK98" s="272"/>
      <c r="AL98" s="272"/>
      <c r="AM98" s="272"/>
      <c r="AN98" s="271">
        <f>SUM(AG98,AT98)</f>
        <v>0</v>
      </c>
      <c r="AO98" s="272"/>
      <c r="AP98" s="272"/>
      <c r="AQ98" s="97" t="s">
        <v>80</v>
      </c>
      <c r="AR98" s="98"/>
      <c r="AS98" s="104">
        <v>0</v>
      </c>
      <c r="AT98" s="105">
        <f>ROUND(SUM(AV98:AW98),2)</f>
        <v>0</v>
      </c>
      <c r="AU98" s="106">
        <f>'SO 03 - SO 03'!P128</f>
        <v>0</v>
      </c>
      <c r="AV98" s="105">
        <f>'SO 03 - SO 03'!J33</f>
        <v>0</v>
      </c>
      <c r="AW98" s="105">
        <f>'SO 03 - SO 03'!J34</f>
        <v>0</v>
      </c>
      <c r="AX98" s="105">
        <f>'SO 03 - SO 03'!J35</f>
        <v>0</v>
      </c>
      <c r="AY98" s="105">
        <f>'SO 03 - SO 03'!J36</f>
        <v>0</v>
      </c>
      <c r="AZ98" s="105">
        <f>'SO 03 - SO 03'!F33</f>
        <v>0</v>
      </c>
      <c r="BA98" s="105">
        <f>'SO 03 - SO 03'!F34</f>
        <v>0</v>
      </c>
      <c r="BB98" s="105">
        <f>'SO 03 - SO 03'!F35</f>
        <v>0</v>
      </c>
      <c r="BC98" s="105">
        <f>'SO 03 - SO 03'!F36</f>
        <v>0</v>
      </c>
      <c r="BD98" s="107">
        <f>'SO 03 - SO 03'!F37</f>
        <v>0</v>
      </c>
      <c r="BT98" s="103" t="s">
        <v>81</v>
      </c>
      <c r="BV98" s="103" t="s">
        <v>75</v>
      </c>
      <c r="BW98" s="103" t="s">
        <v>89</v>
      </c>
      <c r="BX98" s="103" t="s">
        <v>5</v>
      </c>
      <c r="CL98" s="103" t="s">
        <v>1</v>
      </c>
      <c r="CM98" s="103" t="s">
        <v>83</v>
      </c>
    </row>
    <row r="99" spans="1:91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9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oaCRh+PzhAO5kNXszH95ITe29H/cQ8CYqKgpfjIyuZKlBYsE8a/Uzu9gmZnv0C1R5ULTujOay2ZUMc1nf0WPTw==" saltValue="YMYFxOZK9jwG2H90m2x3dyHkDyeBTqVW2yy3NYd66jlz9Ee9akW6iUKrviGtXb6ESV0u4x7/2k4bLu6ka0T52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00 - Vedlejší rozpočto...'!C2" display="/"/>
    <hyperlink ref="A96" location="'SO 01 - SO 01'!C2" display="/"/>
    <hyperlink ref="A97" location="'SO 02 - SO 02'!C2" display="/"/>
    <hyperlink ref="A98" location="'SO 03 - SO 03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82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7" t="s">
        <v>92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ROUND((SUM(BE120:BE138)),  2)</f>
        <v>0</v>
      </c>
      <c r="G33" s="34"/>
      <c r="H33" s="34"/>
      <c r="I33" s="124">
        <v>0.21</v>
      </c>
      <c r="J33" s="123">
        <f>ROUND(((SUM(BE120:BE138))*I33),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ROUND((SUM(BF120:BF138)),  2)</f>
        <v>0</v>
      </c>
      <c r="G34" s="34"/>
      <c r="H34" s="34"/>
      <c r="I34" s="124">
        <v>0.15</v>
      </c>
      <c r="J34" s="123">
        <f>ROUND(((SUM(BF120:BF138))*I34),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ROUND((SUM(BG120:BG138)),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ROUND((SUM(BH120:BH138)),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ROUND((SUM(BI120:BI138)),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54" t="str">
        <f>E9</f>
        <v>SO 00 - Vedlejší rozpočto...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1:31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J132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2" t="str">
        <f>E7</f>
        <v>OU - Ostravska univerzita-6.10.2020 - upravený dle p.Svoboda</v>
      </c>
      <c r="F110" s="303"/>
      <c r="G110" s="303"/>
      <c r="H110" s="30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4" t="str">
        <f>E9</f>
        <v>SO 00 - Vedlejší rozpočto...</v>
      </c>
      <c r="F112" s="304"/>
      <c r="G112" s="304"/>
      <c r="H112" s="304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7. 10. 2020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59"/>
      <c r="B119" s="160"/>
      <c r="C119" s="161" t="s">
        <v>103</v>
      </c>
      <c r="D119" s="162" t="s">
        <v>58</v>
      </c>
      <c r="E119" s="162" t="s">
        <v>54</v>
      </c>
      <c r="F119" s="162" t="s">
        <v>55</v>
      </c>
      <c r="G119" s="162" t="s">
        <v>104</v>
      </c>
      <c r="H119" s="162" t="s">
        <v>105</v>
      </c>
      <c r="I119" s="162" t="s">
        <v>106</v>
      </c>
      <c r="J119" s="163" t="s">
        <v>95</v>
      </c>
      <c r="K119" s="164" t="s">
        <v>107</v>
      </c>
      <c r="L119" s="165"/>
      <c r="M119" s="75" t="s">
        <v>1</v>
      </c>
      <c r="N119" s="76" t="s">
        <v>37</v>
      </c>
      <c r="O119" s="76" t="s">
        <v>108</v>
      </c>
      <c r="P119" s="76" t="s">
        <v>109</v>
      </c>
      <c r="Q119" s="76" t="s">
        <v>110</v>
      </c>
      <c r="R119" s="76" t="s">
        <v>111</v>
      </c>
      <c r="S119" s="76" t="s">
        <v>112</v>
      </c>
      <c r="T119" s="77" t="s">
        <v>113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5" s="2" customFormat="1" ht="22.9" customHeight="1">
      <c r="A120" s="34"/>
      <c r="B120" s="35"/>
      <c r="C120" s="82" t="s">
        <v>114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0</v>
      </c>
      <c r="S120" s="79"/>
      <c r="T120" s="169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97</v>
      </c>
      <c r="BK120" s="170">
        <f>BK121</f>
        <v>0</v>
      </c>
    </row>
    <row r="121" spans="1:65" s="12" customFormat="1" ht="25.9" customHeight="1">
      <c r="B121" s="171"/>
      <c r="C121" s="172"/>
      <c r="D121" s="173" t="s">
        <v>72</v>
      </c>
      <c r="E121" s="174" t="s">
        <v>115</v>
      </c>
      <c r="F121" s="174" t="s">
        <v>116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P122+P129+P132</f>
        <v>0</v>
      </c>
      <c r="Q121" s="179"/>
      <c r="R121" s="180">
        <f>R122+R129+R132</f>
        <v>0</v>
      </c>
      <c r="S121" s="179"/>
      <c r="T121" s="181">
        <f>T122+T129+T132</f>
        <v>0</v>
      </c>
      <c r="AR121" s="182" t="s">
        <v>81</v>
      </c>
      <c r="AT121" s="183" t="s">
        <v>72</v>
      </c>
      <c r="AU121" s="183" t="s">
        <v>73</v>
      </c>
      <c r="AY121" s="182" t="s">
        <v>117</v>
      </c>
      <c r="BK121" s="184">
        <f>BK122+BK129+BK132</f>
        <v>0</v>
      </c>
    </row>
    <row r="122" spans="1:65" s="12" customFormat="1" ht="22.9" customHeight="1">
      <c r="B122" s="171"/>
      <c r="C122" s="172"/>
      <c r="D122" s="173" t="s">
        <v>72</v>
      </c>
      <c r="E122" s="185" t="s">
        <v>118</v>
      </c>
      <c r="F122" s="185" t="s">
        <v>119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SUM(P123:P128)</f>
        <v>0</v>
      </c>
      <c r="Q122" s="179"/>
      <c r="R122" s="180">
        <f>SUM(R123:R128)</f>
        <v>0</v>
      </c>
      <c r="S122" s="179"/>
      <c r="T122" s="181">
        <f>SUM(T123:T128)</f>
        <v>0</v>
      </c>
      <c r="AR122" s="182" t="s">
        <v>81</v>
      </c>
      <c r="AT122" s="183" t="s">
        <v>72</v>
      </c>
      <c r="AU122" s="183" t="s">
        <v>81</v>
      </c>
      <c r="AY122" s="182" t="s">
        <v>117</v>
      </c>
      <c r="BK122" s="184">
        <f>SUM(BK123:BK128)</f>
        <v>0</v>
      </c>
    </row>
    <row r="123" spans="1:65" s="2" customFormat="1" ht="14.45" customHeight="1">
      <c r="A123" s="34"/>
      <c r="B123" s="35"/>
      <c r="C123" s="187" t="s">
        <v>81</v>
      </c>
      <c r="D123" s="187" t="s">
        <v>120</v>
      </c>
      <c r="E123" s="188" t="s">
        <v>121</v>
      </c>
      <c r="F123" s="189" t="s">
        <v>122</v>
      </c>
      <c r="G123" s="190" t="s">
        <v>123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38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124</v>
      </c>
      <c r="AT123" s="199" t="s">
        <v>120</v>
      </c>
      <c r="AU123" s="199" t="s">
        <v>83</v>
      </c>
      <c r="AY123" s="17" t="s">
        <v>117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81</v>
      </c>
      <c r="BK123" s="200">
        <f>ROUND(I123*H123,2)</f>
        <v>0</v>
      </c>
      <c r="BL123" s="17" t="s">
        <v>124</v>
      </c>
      <c r="BM123" s="199" t="s">
        <v>83</v>
      </c>
    </row>
    <row r="124" spans="1:65" s="2" customFormat="1" ht="11.25">
      <c r="A124" s="34"/>
      <c r="B124" s="35"/>
      <c r="C124" s="36"/>
      <c r="D124" s="201" t="s">
        <v>125</v>
      </c>
      <c r="E124" s="36"/>
      <c r="F124" s="202" t="s">
        <v>122</v>
      </c>
      <c r="G124" s="36"/>
      <c r="H124" s="36"/>
      <c r="I124" s="203"/>
      <c r="J124" s="36"/>
      <c r="K124" s="36"/>
      <c r="L124" s="39"/>
      <c r="M124" s="204"/>
      <c r="N124" s="205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125</v>
      </c>
      <c r="AU124" s="17" t="s">
        <v>83</v>
      </c>
    </row>
    <row r="125" spans="1:65" s="2" customFormat="1" ht="14.45" customHeight="1">
      <c r="A125" s="34"/>
      <c r="B125" s="35"/>
      <c r="C125" s="187" t="s">
        <v>83</v>
      </c>
      <c r="D125" s="187" t="s">
        <v>120</v>
      </c>
      <c r="E125" s="188" t="s">
        <v>126</v>
      </c>
      <c r="F125" s="189" t="s">
        <v>127</v>
      </c>
      <c r="G125" s="190" t="s">
        <v>123</v>
      </c>
      <c r="H125" s="191">
        <v>1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38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124</v>
      </c>
      <c r="AT125" s="199" t="s">
        <v>120</v>
      </c>
      <c r="AU125" s="199" t="s">
        <v>83</v>
      </c>
      <c r="AY125" s="17" t="s">
        <v>117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81</v>
      </c>
      <c r="BK125" s="200">
        <f>ROUND(I125*H125,2)</f>
        <v>0</v>
      </c>
      <c r="BL125" s="17" t="s">
        <v>124</v>
      </c>
      <c r="BM125" s="199" t="s">
        <v>124</v>
      </c>
    </row>
    <row r="126" spans="1:65" s="2" customFormat="1" ht="11.25">
      <c r="A126" s="34"/>
      <c r="B126" s="35"/>
      <c r="C126" s="36"/>
      <c r="D126" s="201" t="s">
        <v>125</v>
      </c>
      <c r="E126" s="36"/>
      <c r="F126" s="202" t="s">
        <v>127</v>
      </c>
      <c r="G126" s="36"/>
      <c r="H126" s="36"/>
      <c r="I126" s="203"/>
      <c r="J126" s="36"/>
      <c r="K126" s="36"/>
      <c r="L126" s="39"/>
      <c r="M126" s="204"/>
      <c r="N126" s="205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125</v>
      </c>
      <c r="AU126" s="17" t="s">
        <v>83</v>
      </c>
    </row>
    <row r="127" spans="1:65" s="2" customFormat="1" ht="14.45" customHeight="1">
      <c r="A127" s="34"/>
      <c r="B127" s="35"/>
      <c r="C127" s="187" t="s">
        <v>128</v>
      </c>
      <c r="D127" s="187" t="s">
        <v>120</v>
      </c>
      <c r="E127" s="188" t="s">
        <v>129</v>
      </c>
      <c r="F127" s="189" t="s">
        <v>130</v>
      </c>
      <c r="G127" s="190" t="s">
        <v>123</v>
      </c>
      <c r="H127" s="191">
        <v>1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38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124</v>
      </c>
      <c r="AT127" s="199" t="s">
        <v>120</v>
      </c>
      <c r="AU127" s="199" t="s">
        <v>83</v>
      </c>
      <c r="AY127" s="17" t="s">
        <v>117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81</v>
      </c>
      <c r="BK127" s="200">
        <f>ROUND(I127*H127,2)</f>
        <v>0</v>
      </c>
      <c r="BL127" s="17" t="s">
        <v>124</v>
      </c>
      <c r="BM127" s="199" t="s">
        <v>131</v>
      </c>
    </row>
    <row r="128" spans="1:65" s="2" customFormat="1" ht="11.25">
      <c r="A128" s="34"/>
      <c r="B128" s="35"/>
      <c r="C128" s="36"/>
      <c r="D128" s="201" t="s">
        <v>125</v>
      </c>
      <c r="E128" s="36"/>
      <c r="F128" s="202" t="s">
        <v>130</v>
      </c>
      <c r="G128" s="36"/>
      <c r="H128" s="36"/>
      <c r="I128" s="203"/>
      <c r="J128" s="36"/>
      <c r="K128" s="36"/>
      <c r="L128" s="39"/>
      <c r="M128" s="204"/>
      <c r="N128" s="205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125</v>
      </c>
      <c r="AU128" s="17" t="s">
        <v>83</v>
      </c>
    </row>
    <row r="129" spans="1:65" s="12" customFormat="1" ht="22.9" customHeight="1">
      <c r="B129" s="171"/>
      <c r="C129" s="172"/>
      <c r="D129" s="173" t="s">
        <v>72</v>
      </c>
      <c r="E129" s="185" t="s">
        <v>132</v>
      </c>
      <c r="F129" s="185" t="s">
        <v>133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SUM(P130:P131)</f>
        <v>0</v>
      </c>
      <c r="Q129" s="179"/>
      <c r="R129" s="180">
        <f>SUM(R130:R131)</f>
        <v>0</v>
      </c>
      <c r="S129" s="179"/>
      <c r="T129" s="181">
        <f>SUM(T130:T131)</f>
        <v>0</v>
      </c>
      <c r="AR129" s="182" t="s">
        <v>81</v>
      </c>
      <c r="AT129" s="183" t="s">
        <v>72</v>
      </c>
      <c r="AU129" s="183" t="s">
        <v>81</v>
      </c>
      <c r="AY129" s="182" t="s">
        <v>117</v>
      </c>
      <c r="BK129" s="184">
        <f>SUM(BK130:BK131)</f>
        <v>0</v>
      </c>
    </row>
    <row r="130" spans="1:65" s="2" customFormat="1" ht="14.45" customHeight="1">
      <c r="A130" s="34"/>
      <c r="B130" s="35"/>
      <c r="C130" s="187" t="s">
        <v>124</v>
      </c>
      <c r="D130" s="187" t="s">
        <v>120</v>
      </c>
      <c r="E130" s="188" t="s">
        <v>134</v>
      </c>
      <c r="F130" s="189" t="s">
        <v>135</v>
      </c>
      <c r="G130" s="190" t="s">
        <v>123</v>
      </c>
      <c r="H130" s="191">
        <v>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38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124</v>
      </c>
      <c r="AT130" s="199" t="s">
        <v>120</v>
      </c>
      <c r="AU130" s="199" t="s">
        <v>83</v>
      </c>
      <c r="AY130" s="17" t="s">
        <v>117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81</v>
      </c>
      <c r="BK130" s="200">
        <f>ROUND(I130*H130,2)</f>
        <v>0</v>
      </c>
      <c r="BL130" s="17" t="s">
        <v>124</v>
      </c>
      <c r="BM130" s="199" t="s">
        <v>136</v>
      </c>
    </row>
    <row r="131" spans="1:65" s="2" customFormat="1" ht="11.25">
      <c r="A131" s="34"/>
      <c r="B131" s="35"/>
      <c r="C131" s="36"/>
      <c r="D131" s="201" t="s">
        <v>125</v>
      </c>
      <c r="E131" s="36"/>
      <c r="F131" s="202" t="s">
        <v>135</v>
      </c>
      <c r="G131" s="36"/>
      <c r="H131" s="36"/>
      <c r="I131" s="203"/>
      <c r="J131" s="36"/>
      <c r="K131" s="36"/>
      <c r="L131" s="39"/>
      <c r="M131" s="204"/>
      <c r="N131" s="205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125</v>
      </c>
      <c r="AU131" s="17" t="s">
        <v>83</v>
      </c>
    </row>
    <row r="132" spans="1:65" s="12" customFormat="1" ht="22.9" customHeight="1">
      <c r="B132" s="171"/>
      <c r="C132" s="172"/>
      <c r="D132" s="173" t="s">
        <v>72</v>
      </c>
      <c r="E132" s="185" t="s">
        <v>137</v>
      </c>
      <c r="F132" s="185" t="s">
        <v>119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SUM(P133:P138)</f>
        <v>0</v>
      </c>
      <c r="Q132" s="179"/>
      <c r="R132" s="180">
        <f>SUM(R133:R138)</f>
        <v>0</v>
      </c>
      <c r="S132" s="179"/>
      <c r="T132" s="181">
        <f>SUM(T133:T138)</f>
        <v>0</v>
      </c>
      <c r="AR132" s="182" t="s">
        <v>81</v>
      </c>
      <c r="AT132" s="183" t="s">
        <v>72</v>
      </c>
      <c r="AU132" s="183" t="s">
        <v>81</v>
      </c>
      <c r="AY132" s="182" t="s">
        <v>117</v>
      </c>
      <c r="BK132" s="184">
        <f>SUM(BK133:BK138)</f>
        <v>0</v>
      </c>
    </row>
    <row r="133" spans="1:65" s="2" customFormat="1" ht="24.2" customHeight="1">
      <c r="A133" s="34"/>
      <c r="B133" s="35"/>
      <c r="C133" s="187" t="s">
        <v>138</v>
      </c>
      <c r="D133" s="187" t="s">
        <v>120</v>
      </c>
      <c r="E133" s="188" t="s">
        <v>139</v>
      </c>
      <c r="F133" s="189" t="s">
        <v>140</v>
      </c>
      <c r="G133" s="190" t="s">
        <v>123</v>
      </c>
      <c r="H133" s="191">
        <v>1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124</v>
      </c>
      <c r="AT133" s="199" t="s">
        <v>120</v>
      </c>
      <c r="AU133" s="199" t="s">
        <v>83</v>
      </c>
      <c r="AY133" s="17" t="s">
        <v>117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124</v>
      </c>
      <c r="BM133" s="199" t="s">
        <v>141</v>
      </c>
    </row>
    <row r="134" spans="1:65" s="2" customFormat="1" ht="19.5">
      <c r="A134" s="34"/>
      <c r="B134" s="35"/>
      <c r="C134" s="36"/>
      <c r="D134" s="201" t="s">
        <v>125</v>
      </c>
      <c r="E134" s="36"/>
      <c r="F134" s="202" t="s">
        <v>140</v>
      </c>
      <c r="G134" s="36"/>
      <c r="H134" s="36"/>
      <c r="I134" s="203"/>
      <c r="J134" s="36"/>
      <c r="K134" s="36"/>
      <c r="L134" s="39"/>
      <c r="M134" s="204"/>
      <c r="N134" s="20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125</v>
      </c>
      <c r="AU134" s="17" t="s">
        <v>83</v>
      </c>
    </row>
    <row r="135" spans="1:65" s="2" customFormat="1" ht="14.45" customHeight="1">
      <c r="A135" s="34"/>
      <c r="B135" s="35"/>
      <c r="C135" s="187" t="s">
        <v>131</v>
      </c>
      <c r="D135" s="187" t="s">
        <v>120</v>
      </c>
      <c r="E135" s="188" t="s">
        <v>142</v>
      </c>
      <c r="F135" s="189" t="s">
        <v>143</v>
      </c>
      <c r="G135" s="190" t="s">
        <v>144</v>
      </c>
      <c r="H135" s="206"/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124</v>
      </c>
      <c r="AT135" s="199" t="s">
        <v>120</v>
      </c>
      <c r="AU135" s="199" t="s">
        <v>83</v>
      </c>
      <c r="AY135" s="17" t="s">
        <v>117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124</v>
      </c>
      <c r="BM135" s="199" t="s">
        <v>145</v>
      </c>
    </row>
    <row r="136" spans="1:65" s="2" customFormat="1" ht="11.25">
      <c r="A136" s="34"/>
      <c r="B136" s="35"/>
      <c r="C136" s="36"/>
      <c r="D136" s="201" t="s">
        <v>125</v>
      </c>
      <c r="E136" s="36"/>
      <c r="F136" s="202" t="s">
        <v>146</v>
      </c>
      <c r="G136" s="36"/>
      <c r="H136" s="36"/>
      <c r="I136" s="203"/>
      <c r="J136" s="36"/>
      <c r="K136" s="36"/>
      <c r="L136" s="39"/>
      <c r="M136" s="204"/>
      <c r="N136" s="20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125</v>
      </c>
      <c r="AU136" s="17" t="s">
        <v>83</v>
      </c>
    </row>
    <row r="137" spans="1:65" s="2" customFormat="1" ht="14.45" customHeight="1">
      <c r="A137" s="34"/>
      <c r="B137" s="35"/>
      <c r="C137" s="187" t="s">
        <v>147</v>
      </c>
      <c r="D137" s="187" t="s">
        <v>120</v>
      </c>
      <c r="E137" s="188" t="s">
        <v>148</v>
      </c>
      <c r="F137" s="189" t="s">
        <v>149</v>
      </c>
      <c r="G137" s="190" t="s">
        <v>144</v>
      </c>
      <c r="H137" s="206"/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124</v>
      </c>
      <c r="AT137" s="199" t="s">
        <v>120</v>
      </c>
      <c r="AU137" s="199" t="s">
        <v>83</v>
      </c>
      <c r="AY137" s="17" t="s">
        <v>117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124</v>
      </c>
      <c r="BM137" s="199" t="s">
        <v>150</v>
      </c>
    </row>
    <row r="138" spans="1:65" s="2" customFormat="1" ht="11.25">
      <c r="A138" s="34"/>
      <c r="B138" s="35"/>
      <c r="C138" s="36"/>
      <c r="D138" s="201" t="s">
        <v>125</v>
      </c>
      <c r="E138" s="36"/>
      <c r="F138" s="202" t="s">
        <v>149</v>
      </c>
      <c r="G138" s="36"/>
      <c r="H138" s="36"/>
      <c r="I138" s="203"/>
      <c r="J138" s="36"/>
      <c r="K138" s="36"/>
      <c r="L138" s="39"/>
      <c r="M138" s="207"/>
      <c r="N138" s="208"/>
      <c r="O138" s="209"/>
      <c r="P138" s="209"/>
      <c r="Q138" s="209"/>
      <c r="R138" s="209"/>
      <c r="S138" s="209"/>
      <c r="T138" s="210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125</v>
      </c>
      <c r="AU138" s="17" t="s">
        <v>83</v>
      </c>
    </row>
    <row r="139" spans="1:65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gQYx3HrDpxxVRT52WVvpo9AjpQQW2lIN7WFjLa3E3QuCmf8BCD4BoTCFfS7BcPlRRZZJWiDHVFbGMdWUuwNNMw==" saltValue="3wjgukKZ5Q//5kt5MN081YFxu98DPF7/6wUg83gzNWDRDhTMW7WnFXGyqo9LsZD1fG8dG6/3c5YBNW/OgN9Kkw==" spinCount="100000" sheet="1" objects="1" scenarios="1" formatColumns="0" formatRows="0" autoFilter="0"/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6"/>
  <sheetViews>
    <sheetView showGridLines="0" tabSelected="1" topLeftCell="A16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85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7" t="s">
        <v>151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ROUND((SUM(BE133:BE875)),  2)</f>
        <v>0</v>
      </c>
      <c r="G33" s="34"/>
      <c r="H33" s="34"/>
      <c r="I33" s="124">
        <v>0.21</v>
      </c>
      <c r="J33" s="123">
        <f>ROUND(((SUM(BE133:BE875))*I33),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ROUND((SUM(BF133:BF875)),  2)</f>
        <v>0</v>
      </c>
      <c r="G34" s="34"/>
      <c r="H34" s="34"/>
      <c r="I34" s="124">
        <v>0.15</v>
      </c>
      <c r="J34" s="123">
        <f>ROUND(((SUM(BF133:BF875))*I34),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ROUND((SUM(BG133:BG875)),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ROUND((SUM(BH133:BH875)),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ROUND((SUM(BI133:BI875)),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54" t="str">
        <f>E9</f>
        <v>SO 01 - SO 01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152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9" customFormat="1" ht="24.95" customHeight="1">
      <c r="B98" s="147"/>
      <c r="C98" s="148"/>
      <c r="D98" s="149" t="s">
        <v>153</v>
      </c>
      <c r="E98" s="150"/>
      <c r="F98" s="150"/>
      <c r="G98" s="150"/>
      <c r="H98" s="150"/>
      <c r="I98" s="150"/>
      <c r="J98" s="151">
        <f>J152</f>
        <v>0</v>
      </c>
      <c r="K98" s="148"/>
      <c r="L98" s="152"/>
    </row>
    <row r="99" spans="2:12" s="9" customFormat="1" ht="24.95" customHeight="1">
      <c r="B99" s="147"/>
      <c r="C99" s="148"/>
      <c r="D99" s="149" t="s">
        <v>154</v>
      </c>
      <c r="E99" s="150"/>
      <c r="F99" s="150"/>
      <c r="G99" s="150"/>
      <c r="H99" s="150"/>
      <c r="I99" s="150"/>
      <c r="J99" s="151">
        <f>J208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155</v>
      </c>
      <c r="E100" s="150"/>
      <c r="F100" s="150"/>
      <c r="G100" s="150"/>
      <c r="H100" s="150"/>
      <c r="I100" s="150"/>
      <c r="J100" s="151">
        <f>J277</f>
        <v>0</v>
      </c>
      <c r="K100" s="148"/>
      <c r="L100" s="152"/>
    </row>
    <row r="101" spans="2:12" s="9" customFormat="1" ht="24.95" customHeight="1">
      <c r="B101" s="147"/>
      <c r="C101" s="148"/>
      <c r="D101" s="149" t="s">
        <v>156</v>
      </c>
      <c r="E101" s="150"/>
      <c r="F101" s="150"/>
      <c r="G101" s="150"/>
      <c r="H101" s="150"/>
      <c r="I101" s="150"/>
      <c r="J101" s="151">
        <f>J411</f>
        <v>0</v>
      </c>
      <c r="K101" s="148"/>
      <c r="L101" s="152"/>
    </row>
    <row r="102" spans="2:12" s="9" customFormat="1" ht="24.95" customHeight="1">
      <c r="B102" s="147"/>
      <c r="C102" s="148"/>
      <c r="D102" s="149" t="s">
        <v>157</v>
      </c>
      <c r="E102" s="150"/>
      <c r="F102" s="150"/>
      <c r="G102" s="150"/>
      <c r="H102" s="150"/>
      <c r="I102" s="150"/>
      <c r="J102" s="151">
        <f>J427</f>
        <v>0</v>
      </c>
      <c r="K102" s="148"/>
      <c r="L102" s="152"/>
    </row>
    <row r="103" spans="2:12" s="9" customFormat="1" ht="24.95" customHeight="1">
      <c r="B103" s="147"/>
      <c r="C103" s="148"/>
      <c r="D103" s="149" t="s">
        <v>158</v>
      </c>
      <c r="E103" s="150"/>
      <c r="F103" s="150"/>
      <c r="G103" s="150"/>
      <c r="H103" s="150"/>
      <c r="I103" s="150"/>
      <c r="J103" s="151">
        <f>J445</f>
        <v>0</v>
      </c>
      <c r="K103" s="148"/>
      <c r="L103" s="152"/>
    </row>
    <row r="104" spans="2:12" s="9" customFormat="1" ht="24.95" customHeight="1">
      <c r="B104" s="147"/>
      <c r="C104" s="148"/>
      <c r="D104" s="149" t="s">
        <v>159</v>
      </c>
      <c r="E104" s="150"/>
      <c r="F104" s="150"/>
      <c r="G104" s="150"/>
      <c r="H104" s="150"/>
      <c r="I104" s="150"/>
      <c r="J104" s="151">
        <f>J452</f>
        <v>0</v>
      </c>
      <c r="K104" s="148"/>
      <c r="L104" s="152"/>
    </row>
    <row r="105" spans="2:12" s="9" customFormat="1" ht="24.95" customHeight="1">
      <c r="B105" s="147"/>
      <c r="C105" s="148"/>
      <c r="D105" s="149" t="s">
        <v>160</v>
      </c>
      <c r="E105" s="150"/>
      <c r="F105" s="150"/>
      <c r="G105" s="150"/>
      <c r="H105" s="150"/>
      <c r="I105" s="150"/>
      <c r="J105" s="151">
        <f>J568</f>
        <v>0</v>
      </c>
      <c r="K105" s="148"/>
      <c r="L105" s="152"/>
    </row>
    <row r="106" spans="2:12" s="9" customFormat="1" ht="24.95" customHeight="1">
      <c r="B106" s="147"/>
      <c r="C106" s="148"/>
      <c r="D106" s="149" t="s">
        <v>161</v>
      </c>
      <c r="E106" s="150"/>
      <c r="F106" s="150"/>
      <c r="G106" s="150"/>
      <c r="H106" s="150"/>
      <c r="I106" s="150"/>
      <c r="J106" s="151">
        <f>J628</f>
        <v>0</v>
      </c>
      <c r="K106" s="148"/>
      <c r="L106" s="152"/>
    </row>
    <row r="107" spans="2:12" s="9" customFormat="1" ht="24.95" customHeight="1">
      <c r="B107" s="147"/>
      <c r="C107" s="148"/>
      <c r="D107" s="149" t="s">
        <v>162</v>
      </c>
      <c r="E107" s="150"/>
      <c r="F107" s="150"/>
      <c r="G107" s="150"/>
      <c r="H107" s="150"/>
      <c r="I107" s="150"/>
      <c r="J107" s="151">
        <f>J712</f>
        <v>0</v>
      </c>
      <c r="K107" s="148"/>
      <c r="L107" s="152"/>
    </row>
    <row r="108" spans="2:12" s="9" customFormat="1" ht="24.95" customHeight="1">
      <c r="B108" s="147"/>
      <c r="C108" s="148"/>
      <c r="D108" s="149" t="s">
        <v>163</v>
      </c>
      <c r="E108" s="150"/>
      <c r="F108" s="150"/>
      <c r="G108" s="150"/>
      <c r="H108" s="150"/>
      <c r="I108" s="150"/>
      <c r="J108" s="151">
        <f>J739</f>
        <v>0</v>
      </c>
      <c r="K108" s="148"/>
      <c r="L108" s="152"/>
    </row>
    <row r="109" spans="2:12" s="9" customFormat="1" ht="24.95" customHeight="1">
      <c r="B109" s="147"/>
      <c r="C109" s="148"/>
      <c r="D109" s="149" t="s">
        <v>164</v>
      </c>
      <c r="E109" s="150"/>
      <c r="F109" s="150"/>
      <c r="G109" s="150"/>
      <c r="H109" s="150"/>
      <c r="I109" s="150"/>
      <c r="J109" s="151">
        <f>J770</f>
        <v>0</v>
      </c>
      <c r="K109" s="148"/>
      <c r="L109" s="152"/>
    </row>
    <row r="110" spans="2:12" s="9" customFormat="1" ht="24.95" customHeight="1">
      <c r="B110" s="147"/>
      <c r="C110" s="148"/>
      <c r="D110" s="149" t="s">
        <v>165</v>
      </c>
      <c r="E110" s="150"/>
      <c r="F110" s="150"/>
      <c r="G110" s="150"/>
      <c r="H110" s="150"/>
      <c r="I110" s="150"/>
      <c r="J110" s="151">
        <f>J793</f>
        <v>0</v>
      </c>
      <c r="K110" s="148"/>
      <c r="L110" s="152"/>
    </row>
    <row r="111" spans="2:12" s="9" customFormat="1" ht="24.95" customHeight="1">
      <c r="B111" s="147"/>
      <c r="C111" s="148"/>
      <c r="D111" s="149" t="s">
        <v>166</v>
      </c>
      <c r="E111" s="150"/>
      <c r="F111" s="150"/>
      <c r="G111" s="150"/>
      <c r="H111" s="150"/>
      <c r="I111" s="150"/>
      <c r="J111" s="151">
        <f>J806</f>
        <v>0</v>
      </c>
      <c r="K111" s="148"/>
      <c r="L111" s="152"/>
    </row>
    <row r="112" spans="2:12" s="9" customFormat="1" ht="24.95" customHeight="1">
      <c r="B112" s="147"/>
      <c r="C112" s="148"/>
      <c r="D112" s="149" t="s">
        <v>167</v>
      </c>
      <c r="E112" s="150"/>
      <c r="F112" s="150"/>
      <c r="G112" s="150"/>
      <c r="H112" s="150"/>
      <c r="I112" s="150"/>
      <c r="J112" s="151">
        <f>J864</f>
        <v>0</v>
      </c>
      <c r="K112" s="148"/>
      <c r="L112" s="152"/>
    </row>
    <row r="113" spans="1:31" s="9" customFormat="1" ht="24.95" customHeight="1">
      <c r="B113" s="147"/>
      <c r="C113" s="148"/>
      <c r="D113" s="149" t="s">
        <v>168</v>
      </c>
      <c r="E113" s="150"/>
      <c r="F113" s="150"/>
      <c r="G113" s="150"/>
      <c r="H113" s="150"/>
      <c r="I113" s="150"/>
      <c r="J113" s="151">
        <f>J873</f>
        <v>0</v>
      </c>
      <c r="K113" s="148"/>
      <c r="L113" s="152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102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02" t="str">
        <f>E7</f>
        <v>OU - Ostravska univerzita-6.10.2020 - upravený dle p.Svoboda</v>
      </c>
      <c r="F123" s="303"/>
      <c r="G123" s="303"/>
      <c r="H123" s="30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91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54" t="str">
        <f>E9</f>
        <v>SO 01 - SO 01</v>
      </c>
      <c r="F125" s="304"/>
      <c r="G125" s="304"/>
      <c r="H125" s="304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 xml:space="preserve"> </v>
      </c>
      <c r="G127" s="36"/>
      <c r="H127" s="36"/>
      <c r="I127" s="29" t="s">
        <v>22</v>
      </c>
      <c r="J127" s="66" t="str">
        <f>IF(J12="","",J12)</f>
        <v>7. 10. 2020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 xml:space="preserve"> </v>
      </c>
      <c r="G129" s="36"/>
      <c r="H129" s="36"/>
      <c r="I129" s="29" t="s">
        <v>29</v>
      </c>
      <c r="J129" s="32" t="str">
        <f>E21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2" customHeight="1">
      <c r="A130" s="34"/>
      <c r="B130" s="35"/>
      <c r="C130" s="29" t="s">
        <v>27</v>
      </c>
      <c r="D130" s="36"/>
      <c r="E130" s="36"/>
      <c r="F130" s="27" t="str">
        <f>IF(E18="","",E18)</f>
        <v>Vyplň údaj</v>
      </c>
      <c r="G130" s="36"/>
      <c r="H130" s="36"/>
      <c r="I130" s="29" t="s">
        <v>31</v>
      </c>
      <c r="J130" s="32" t="str">
        <f>E24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11" customFormat="1" ht="29.25" customHeight="1">
      <c r="A132" s="159"/>
      <c r="B132" s="160"/>
      <c r="C132" s="161" t="s">
        <v>103</v>
      </c>
      <c r="D132" s="162" t="s">
        <v>58</v>
      </c>
      <c r="E132" s="162" t="s">
        <v>54</v>
      </c>
      <c r="F132" s="162" t="s">
        <v>55</v>
      </c>
      <c r="G132" s="162" t="s">
        <v>104</v>
      </c>
      <c r="H132" s="162" t="s">
        <v>105</v>
      </c>
      <c r="I132" s="162" t="s">
        <v>106</v>
      </c>
      <c r="J132" s="163" t="s">
        <v>95</v>
      </c>
      <c r="K132" s="164" t="s">
        <v>107</v>
      </c>
      <c r="L132" s="165"/>
      <c r="M132" s="75" t="s">
        <v>1</v>
      </c>
      <c r="N132" s="76" t="s">
        <v>37</v>
      </c>
      <c r="O132" s="76" t="s">
        <v>108</v>
      </c>
      <c r="P132" s="76" t="s">
        <v>109</v>
      </c>
      <c r="Q132" s="76" t="s">
        <v>110</v>
      </c>
      <c r="R132" s="76" t="s">
        <v>111</v>
      </c>
      <c r="S132" s="76" t="s">
        <v>112</v>
      </c>
      <c r="T132" s="77" t="s">
        <v>113</v>
      </c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65" s="2" customFormat="1" ht="22.9" customHeight="1">
      <c r="A133" s="34"/>
      <c r="B133" s="35"/>
      <c r="C133" s="82" t="s">
        <v>114</v>
      </c>
      <c r="D133" s="36"/>
      <c r="E133" s="36"/>
      <c r="F133" s="36"/>
      <c r="G133" s="36"/>
      <c r="H133" s="36"/>
      <c r="I133" s="36"/>
      <c r="J133" s="166">
        <f>BK133</f>
        <v>0</v>
      </c>
      <c r="K133" s="36"/>
      <c r="L133" s="39"/>
      <c r="M133" s="78"/>
      <c r="N133" s="167"/>
      <c r="O133" s="79"/>
      <c r="P133" s="168">
        <f>P134+P152+P208+P277+P411+P427+P445+P452+P568+P628+P712+P739+P770+P793+P806+P864+P873</f>
        <v>0</v>
      </c>
      <c r="Q133" s="79"/>
      <c r="R133" s="168">
        <f>R134+R152+R208+R277+R411+R427+R445+R452+R568+R628+R712+R739+R770+R793+R806+R864+R873</f>
        <v>0</v>
      </c>
      <c r="S133" s="79"/>
      <c r="T133" s="169">
        <f>T134+T152+T208+T277+T411+T427+T445+T452+T568+T628+T712+T739+T770+T793+T806+T864+T873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72</v>
      </c>
      <c r="AU133" s="17" t="s">
        <v>97</v>
      </c>
      <c r="BK133" s="170">
        <f>BK134+BK152+BK208+BK277+BK411+BK427+BK445+BK452+BK568+BK628+BK712+BK739+BK770+BK793+BK806+BK864+BK873</f>
        <v>0</v>
      </c>
    </row>
    <row r="134" spans="1:65" s="12" customFormat="1" ht="25.9" customHeight="1">
      <c r="B134" s="171"/>
      <c r="C134" s="172"/>
      <c r="D134" s="173" t="s">
        <v>72</v>
      </c>
      <c r="E134" s="174" t="s">
        <v>169</v>
      </c>
      <c r="F134" s="174" t="s">
        <v>170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SUM(P135:P151)</f>
        <v>0</v>
      </c>
      <c r="Q134" s="179"/>
      <c r="R134" s="180">
        <f>SUM(R135:R151)</f>
        <v>0</v>
      </c>
      <c r="S134" s="179"/>
      <c r="T134" s="181">
        <f>SUM(T135:T151)</f>
        <v>0</v>
      </c>
      <c r="AR134" s="182" t="s">
        <v>81</v>
      </c>
      <c r="AT134" s="183" t="s">
        <v>72</v>
      </c>
      <c r="AU134" s="183" t="s">
        <v>73</v>
      </c>
      <c r="AY134" s="182" t="s">
        <v>117</v>
      </c>
      <c r="BK134" s="184">
        <f>SUM(BK135:BK151)</f>
        <v>0</v>
      </c>
    </row>
    <row r="135" spans="1:65" s="2" customFormat="1" ht="37.9" customHeight="1">
      <c r="A135" s="34"/>
      <c r="B135" s="35"/>
      <c r="C135" s="187" t="s">
        <v>81</v>
      </c>
      <c r="D135" s="187" t="s">
        <v>120</v>
      </c>
      <c r="E135" s="188" t="s">
        <v>171</v>
      </c>
      <c r="F135" s="189" t="s">
        <v>172</v>
      </c>
      <c r="G135" s="190" t="s">
        <v>173</v>
      </c>
      <c r="H135" s="191">
        <v>1.23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124</v>
      </c>
      <c r="AT135" s="199" t="s">
        <v>120</v>
      </c>
      <c r="AU135" s="199" t="s">
        <v>81</v>
      </c>
      <c r="AY135" s="17" t="s">
        <v>117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124</v>
      </c>
      <c r="BM135" s="199" t="s">
        <v>83</v>
      </c>
    </row>
    <row r="136" spans="1:65" s="2" customFormat="1" ht="29.25">
      <c r="A136" s="34"/>
      <c r="B136" s="35"/>
      <c r="C136" s="36"/>
      <c r="D136" s="201" t="s">
        <v>125</v>
      </c>
      <c r="E136" s="36"/>
      <c r="F136" s="202" t="s">
        <v>172</v>
      </c>
      <c r="G136" s="36"/>
      <c r="H136" s="36"/>
      <c r="I136" s="203"/>
      <c r="J136" s="36"/>
      <c r="K136" s="36"/>
      <c r="L136" s="39"/>
      <c r="M136" s="204"/>
      <c r="N136" s="20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125</v>
      </c>
      <c r="AU136" s="17" t="s">
        <v>81</v>
      </c>
    </row>
    <row r="137" spans="1:65" s="13" customFormat="1" ht="11.25">
      <c r="B137" s="211"/>
      <c r="C137" s="212"/>
      <c r="D137" s="201" t="s">
        <v>174</v>
      </c>
      <c r="E137" s="213" t="s">
        <v>1</v>
      </c>
      <c r="F137" s="214" t="s">
        <v>175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174</v>
      </c>
      <c r="AU137" s="220" t="s">
        <v>81</v>
      </c>
      <c r="AV137" s="13" t="s">
        <v>81</v>
      </c>
      <c r="AW137" s="13" t="s">
        <v>30</v>
      </c>
      <c r="AX137" s="13" t="s">
        <v>73</v>
      </c>
      <c r="AY137" s="220" t="s">
        <v>117</v>
      </c>
    </row>
    <row r="138" spans="1:65" s="14" customFormat="1" ht="11.25">
      <c r="B138" s="221"/>
      <c r="C138" s="222"/>
      <c r="D138" s="201" t="s">
        <v>174</v>
      </c>
      <c r="E138" s="223" t="s">
        <v>1</v>
      </c>
      <c r="F138" s="224" t="s">
        <v>176</v>
      </c>
      <c r="G138" s="222"/>
      <c r="H138" s="225">
        <v>0.75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174</v>
      </c>
      <c r="AU138" s="231" t="s">
        <v>81</v>
      </c>
      <c r="AV138" s="14" t="s">
        <v>83</v>
      </c>
      <c r="AW138" s="14" t="s">
        <v>30</v>
      </c>
      <c r="AX138" s="14" t="s">
        <v>73</v>
      </c>
      <c r="AY138" s="231" t="s">
        <v>117</v>
      </c>
    </row>
    <row r="139" spans="1:65" s="13" customFormat="1" ht="11.25">
      <c r="B139" s="211"/>
      <c r="C139" s="212"/>
      <c r="D139" s="201" t="s">
        <v>174</v>
      </c>
      <c r="E139" s="213" t="s">
        <v>1</v>
      </c>
      <c r="F139" s="214" t="s">
        <v>177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174</v>
      </c>
      <c r="AU139" s="220" t="s">
        <v>81</v>
      </c>
      <c r="AV139" s="13" t="s">
        <v>81</v>
      </c>
      <c r="AW139" s="13" t="s">
        <v>30</v>
      </c>
      <c r="AX139" s="13" t="s">
        <v>73</v>
      </c>
      <c r="AY139" s="220" t="s">
        <v>117</v>
      </c>
    </row>
    <row r="140" spans="1:65" s="14" customFormat="1" ht="11.25">
      <c r="B140" s="221"/>
      <c r="C140" s="222"/>
      <c r="D140" s="201" t="s">
        <v>174</v>
      </c>
      <c r="E140" s="223" t="s">
        <v>1</v>
      </c>
      <c r="F140" s="224" t="s">
        <v>178</v>
      </c>
      <c r="G140" s="222"/>
      <c r="H140" s="225">
        <v>0.48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174</v>
      </c>
      <c r="AU140" s="231" t="s">
        <v>81</v>
      </c>
      <c r="AV140" s="14" t="s">
        <v>83</v>
      </c>
      <c r="AW140" s="14" t="s">
        <v>30</v>
      </c>
      <c r="AX140" s="14" t="s">
        <v>73</v>
      </c>
      <c r="AY140" s="231" t="s">
        <v>117</v>
      </c>
    </row>
    <row r="141" spans="1:65" s="15" customFormat="1" ht="11.25">
      <c r="B141" s="232"/>
      <c r="C141" s="233"/>
      <c r="D141" s="201" t="s">
        <v>174</v>
      </c>
      <c r="E141" s="234" t="s">
        <v>1</v>
      </c>
      <c r="F141" s="235" t="s">
        <v>179</v>
      </c>
      <c r="G141" s="233"/>
      <c r="H141" s="236">
        <v>1.23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174</v>
      </c>
      <c r="AU141" s="242" t="s">
        <v>81</v>
      </c>
      <c r="AV141" s="15" t="s">
        <v>124</v>
      </c>
      <c r="AW141" s="15" t="s">
        <v>30</v>
      </c>
      <c r="AX141" s="15" t="s">
        <v>81</v>
      </c>
      <c r="AY141" s="242" t="s">
        <v>117</v>
      </c>
    </row>
    <row r="142" spans="1:65" s="2" customFormat="1" ht="37.9" customHeight="1">
      <c r="A142" s="34"/>
      <c r="B142" s="35"/>
      <c r="C142" s="187" t="s">
        <v>83</v>
      </c>
      <c r="D142" s="187" t="s">
        <v>120</v>
      </c>
      <c r="E142" s="188" t="s">
        <v>180</v>
      </c>
      <c r="F142" s="189" t="s">
        <v>181</v>
      </c>
      <c r="G142" s="190" t="s">
        <v>182</v>
      </c>
      <c r="H142" s="191">
        <v>1.8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124</v>
      </c>
      <c r="AT142" s="199" t="s">
        <v>120</v>
      </c>
      <c r="AU142" s="199" t="s">
        <v>81</v>
      </c>
      <c r="AY142" s="17" t="s">
        <v>117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81</v>
      </c>
      <c r="BK142" s="200">
        <f>ROUND(I142*H142,2)</f>
        <v>0</v>
      </c>
      <c r="BL142" s="17" t="s">
        <v>124</v>
      </c>
      <c r="BM142" s="199" t="s">
        <v>124</v>
      </c>
    </row>
    <row r="143" spans="1:65" s="2" customFormat="1" ht="29.25">
      <c r="A143" s="34"/>
      <c r="B143" s="35"/>
      <c r="C143" s="36"/>
      <c r="D143" s="201" t="s">
        <v>125</v>
      </c>
      <c r="E143" s="36"/>
      <c r="F143" s="202" t="s">
        <v>181</v>
      </c>
      <c r="G143" s="36"/>
      <c r="H143" s="36"/>
      <c r="I143" s="203"/>
      <c r="J143" s="36"/>
      <c r="K143" s="36"/>
      <c r="L143" s="39"/>
      <c r="M143" s="204"/>
      <c r="N143" s="20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125</v>
      </c>
      <c r="AU143" s="17" t="s">
        <v>81</v>
      </c>
    </row>
    <row r="144" spans="1:65" s="13" customFormat="1" ht="11.25">
      <c r="B144" s="211"/>
      <c r="C144" s="212"/>
      <c r="D144" s="201" t="s">
        <v>174</v>
      </c>
      <c r="E144" s="213" t="s">
        <v>1</v>
      </c>
      <c r="F144" s="214" t="s">
        <v>183</v>
      </c>
      <c r="G144" s="212"/>
      <c r="H144" s="213" t="s">
        <v>1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174</v>
      </c>
      <c r="AU144" s="220" t="s">
        <v>81</v>
      </c>
      <c r="AV144" s="13" t="s">
        <v>81</v>
      </c>
      <c r="AW144" s="13" t="s">
        <v>30</v>
      </c>
      <c r="AX144" s="13" t="s">
        <v>73</v>
      </c>
      <c r="AY144" s="220" t="s">
        <v>117</v>
      </c>
    </row>
    <row r="145" spans="1:65" s="14" customFormat="1" ht="11.25">
      <c r="B145" s="221"/>
      <c r="C145" s="222"/>
      <c r="D145" s="201" t="s">
        <v>174</v>
      </c>
      <c r="E145" s="223" t="s">
        <v>1</v>
      </c>
      <c r="F145" s="224" t="s">
        <v>184</v>
      </c>
      <c r="G145" s="222"/>
      <c r="H145" s="225">
        <v>1.8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174</v>
      </c>
      <c r="AU145" s="231" t="s">
        <v>81</v>
      </c>
      <c r="AV145" s="14" t="s">
        <v>83</v>
      </c>
      <c r="AW145" s="14" t="s">
        <v>30</v>
      </c>
      <c r="AX145" s="14" t="s">
        <v>73</v>
      </c>
      <c r="AY145" s="231" t="s">
        <v>117</v>
      </c>
    </row>
    <row r="146" spans="1:65" s="15" customFormat="1" ht="11.25">
      <c r="B146" s="232"/>
      <c r="C146" s="233"/>
      <c r="D146" s="201" t="s">
        <v>174</v>
      </c>
      <c r="E146" s="234" t="s">
        <v>1</v>
      </c>
      <c r="F146" s="235" t="s">
        <v>179</v>
      </c>
      <c r="G146" s="233"/>
      <c r="H146" s="236">
        <v>1.8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174</v>
      </c>
      <c r="AU146" s="242" t="s">
        <v>81</v>
      </c>
      <c r="AV146" s="15" t="s">
        <v>124</v>
      </c>
      <c r="AW146" s="15" t="s">
        <v>30</v>
      </c>
      <c r="AX146" s="15" t="s">
        <v>81</v>
      </c>
      <c r="AY146" s="242" t="s">
        <v>117</v>
      </c>
    </row>
    <row r="147" spans="1:65" s="2" customFormat="1" ht="37.9" customHeight="1">
      <c r="A147" s="34"/>
      <c r="B147" s="35"/>
      <c r="C147" s="187" t="s">
        <v>128</v>
      </c>
      <c r="D147" s="187" t="s">
        <v>120</v>
      </c>
      <c r="E147" s="188" t="s">
        <v>185</v>
      </c>
      <c r="F147" s="189" t="s">
        <v>186</v>
      </c>
      <c r="G147" s="190" t="s">
        <v>182</v>
      </c>
      <c r="H147" s="191">
        <v>9.0670000000000002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38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124</v>
      </c>
      <c r="AT147" s="199" t="s">
        <v>120</v>
      </c>
      <c r="AU147" s="199" t="s">
        <v>81</v>
      </c>
      <c r="AY147" s="17" t="s">
        <v>117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81</v>
      </c>
      <c r="BK147" s="200">
        <f>ROUND(I147*H147,2)</f>
        <v>0</v>
      </c>
      <c r="BL147" s="17" t="s">
        <v>124</v>
      </c>
      <c r="BM147" s="199" t="s">
        <v>131</v>
      </c>
    </row>
    <row r="148" spans="1:65" s="2" customFormat="1" ht="19.5">
      <c r="A148" s="34"/>
      <c r="B148" s="35"/>
      <c r="C148" s="36"/>
      <c r="D148" s="201" t="s">
        <v>125</v>
      </c>
      <c r="E148" s="36"/>
      <c r="F148" s="202" t="s">
        <v>187</v>
      </c>
      <c r="G148" s="36"/>
      <c r="H148" s="36"/>
      <c r="I148" s="203"/>
      <c r="J148" s="36"/>
      <c r="K148" s="36"/>
      <c r="L148" s="39"/>
      <c r="M148" s="204"/>
      <c r="N148" s="205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125</v>
      </c>
      <c r="AU148" s="17" t="s">
        <v>81</v>
      </c>
    </row>
    <row r="149" spans="1:65" s="13" customFormat="1" ht="11.25">
      <c r="B149" s="211"/>
      <c r="C149" s="212"/>
      <c r="D149" s="201" t="s">
        <v>174</v>
      </c>
      <c r="E149" s="213" t="s">
        <v>1</v>
      </c>
      <c r="F149" s="214" t="s">
        <v>188</v>
      </c>
      <c r="G149" s="212"/>
      <c r="H149" s="213" t="s">
        <v>1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174</v>
      </c>
      <c r="AU149" s="220" t="s">
        <v>81</v>
      </c>
      <c r="AV149" s="13" t="s">
        <v>81</v>
      </c>
      <c r="AW149" s="13" t="s">
        <v>30</v>
      </c>
      <c r="AX149" s="13" t="s">
        <v>73</v>
      </c>
      <c r="AY149" s="220" t="s">
        <v>117</v>
      </c>
    </row>
    <row r="150" spans="1:65" s="14" customFormat="1" ht="11.25">
      <c r="B150" s="221"/>
      <c r="C150" s="222"/>
      <c r="D150" s="201" t="s">
        <v>174</v>
      </c>
      <c r="E150" s="223" t="s">
        <v>1</v>
      </c>
      <c r="F150" s="224" t="s">
        <v>189</v>
      </c>
      <c r="G150" s="222"/>
      <c r="H150" s="225">
        <v>9.0670000000000002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174</v>
      </c>
      <c r="AU150" s="231" t="s">
        <v>81</v>
      </c>
      <c r="AV150" s="14" t="s">
        <v>83</v>
      </c>
      <c r="AW150" s="14" t="s">
        <v>30</v>
      </c>
      <c r="AX150" s="14" t="s">
        <v>73</v>
      </c>
      <c r="AY150" s="231" t="s">
        <v>117</v>
      </c>
    </row>
    <row r="151" spans="1:65" s="15" customFormat="1" ht="11.25">
      <c r="B151" s="232"/>
      <c r="C151" s="233"/>
      <c r="D151" s="201" t="s">
        <v>174</v>
      </c>
      <c r="E151" s="234" t="s">
        <v>1</v>
      </c>
      <c r="F151" s="235" t="s">
        <v>179</v>
      </c>
      <c r="G151" s="233"/>
      <c r="H151" s="236">
        <v>9.0670000000000002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174</v>
      </c>
      <c r="AU151" s="242" t="s">
        <v>81</v>
      </c>
      <c r="AV151" s="15" t="s">
        <v>124</v>
      </c>
      <c r="AW151" s="15" t="s">
        <v>30</v>
      </c>
      <c r="AX151" s="15" t="s">
        <v>81</v>
      </c>
      <c r="AY151" s="242" t="s">
        <v>117</v>
      </c>
    </row>
    <row r="152" spans="1:65" s="12" customFormat="1" ht="25.9" customHeight="1">
      <c r="B152" s="171"/>
      <c r="C152" s="172"/>
      <c r="D152" s="173" t="s">
        <v>72</v>
      </c>
      <c r="E152" s="174" t="s">
        <v>190</v>
      </c>
      <c r="F152" s="174" t="s">
        <v>191</v>
      </c>
      <c r="G152" s="172"/>
      <c r="H152" s="172"/>
      <c r="I152" s="175"/>
      <c r="J152" s="176">
        <f>BK152</f>
        <v>0</v>
      </c>
      <c r="K152" s="172"/>
      <c r="L152" s="177"/>
      <c r="M152" s="178"/>
      <c r="N152" s="179"/>
      <c r="O152" s="179"/>
      <c r="P152" s="180">
        <f>SUM(P153:P207)</f>
        <v>0</v>
      </c>
      <c r="Q152" s="179"/>
      <c r="R152" s="180">
        <f>SUM(R153:R207)</f>
        <v>0</v>
      </c>
      <c r="S152" s="179"/>
      <c r="T152" s="181">
        <f>SUM(T153:T207)</f>
        <v>0</v>
      </c>
      <c r="AR152" s="182" t="s">
        <v>81</v>
      </c>
      <c r="AT152" s="183" t="s">
        <v>72</v>
      </c>
      <c r="AU152" s="183" t="s">
        <v>73</v>
      </c>
      <c r="AY152" s="182" t="s">
        <v>117</v>
      </c>
      <c r="BK152" s="184">
        <f>SUM(BK153:BK207)</f>
        <v>0</v>
      </c>
    </row>
    <row r="153" spans="1:65" s="2" customFormat="1" ht="37.9" customHeight="1">
      <c r="A153" s="34"/>
      <c r="B153" s="35"/>
      <c r="C153" s="187" t="s">
        <v>124</v>
      </c>
      <c r="D153" s="187" t="s">
        <v>120</v>
      </c>
      <c r="E153" s="188" t="s">
        <v>192</v>
      </c>
      <c r="F153" s="189" t="s">
        <v>193</v>
      </c>
      <c r="G153" s="190" t="s">
        <v>194</v>
      </c>
      <c r="H153" s="191">
        <v>2.2639999999999998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38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124</v>
      </c>
      <c r="AT153" s="199" t="s">
        <v>120</v>
      </c>
      <c r="AU153" s="199" t="s">
        <v>81</v>
      </c>
      <c r="AY153" s="17" t="s">
        <v>117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81</v>
      </c>
      <c r="BK153" s="200">
        <f>ROUND(I153*H153,2)</f>
        <v>0</v>
      </c>
      <c r="BL153" s="17" t="s">
        <v>124</v>
      </c>
      <c r="BM153" s="199" t="s">
        <v>136</v>
      </c>
    </row>
    <row r="154" spans="1:65" s="2" customFormat="1" ht="29.25">
      <c r="A154" s="34"/>
      <c r="B154" s="35"/>
      <c r="C154" s="36"/>
      <c r="D154" s="201" t="s">
        <v>125</v>
      </c>
      <c r="E154" s="36"/>
      <c r="F154" s="202" t="s">
        <v>193</v>
      </c>
      <c r="G154" s="36"/>
      <c r="H154" s="36"/>
      <c r="I154" s="203"/>
      <c r="J154" s="36"/>
      <c r="K154" s="36"/>
      <c r="L154" s="39"/>
      <c r="M154" s="204"/>
      <c r="N154" s="205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125</v>
      </c>
      <c r="AU154" s="17" t="s">
        <v>81</v>
      </c>
    </row>
    <row r="155" spans="1:65" s="13" customFormat="1" ht="11.25">
      <c r="B155" s="211"/>
      <c r="C155" s="212"/>
      <c r="D155" s="201" t="s">
        <v>174</v>
      </c>
      <c r="E155" s="213" t="s">
        <v>1</v>
      </c>
      <c r="F155" s="214" t="s">
        <v>195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174</v>
      </c>
      <c r="AU155" s="220" t="s">
        <v>81</v>
      </c>
      <c r="AV155" s="13" t="s">
        <v>81</v>
      </c>
      <c r="AW155" s="13" t="s">
        <v>30</v>
      </c>
      <c r="AX155" s="13" t="s">
        <v>73</v>
      </c>
      <c r="AY155" s="220" t="s">
        <v>117</v>
      </c>
    </row>
    <row r="156" spans="1:65" s="14" customFormat="1" ht="11.25">
      <c r="B156" s="221"/>
      <c r="C156" s="222"/>
      <c r="D156" s="201" t="s">
        <v>174</v>
      </c>
      <c r="E156" s="223" t="s">
        <v>1</v>
      </c>
      <c r="F156" s="224" t="s">
        <v>196</v>
      </c>
      <c r="G156" s="222"/>
      <c r="H156" s="225">
        <v>1.8080000000000001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174</v>
      </c>
      <c r="AU156" s="231" t="s">
        <v>81</v>
      </c>
      <c r="AV156" s="14" t="s">
        <v>83</v>
      </c>
      <c r="AW156" s="14" t="s">
        <v>30</v>
      </c>
      <c r="AX156" s="14" t="s">
        <v>73</v>
      </c>
      <c r="AY156" s="231" t="s">
        <v>117</v>
      </c>
    </row>
    <row r="157" spans="1:65" s="14" customFormat="1" ht="11.25">
      <c r="B157" s="221"/>
      <c r="C157" s="222"/>
      <c r="D157" s="201" t="s">
        <v>174</v>
      </c>
      <c r="E157" s="223" t="s">
        <v>1</v>
      </c>
      <c r="F157" s="224" t="s">
        <v>197</v>
      </c>
      <c r="G157" s="222"/>
      <c r="H157" s="225">
        <v>0.109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174</v>
      </c>
      <c r="AU157" s="231" t="s">
        <v>81</v>
      </c>
      <c r="AV157" s="14" t="s">
        <v>83</v>
      </c>
      <c r="AW157" s="14" t="s">
        <v>30</v>
      </c>
      <c r="AX157" s="14" t="s">
        <v>73</v>
      </c>
      <c r="AY157" s="231" t="s">
        <v>117</v>
      </c>
    </row>
    <row r="158" spans="1:65" s="14" customFormat="1" ht="11.25">
      <c r="B158" s="221"/>
      <c r="C158" s="222"/>
      <c r="D158" s="201" t="s">
        <v>174</v>
      </c>
      <c r="E158" s="223" t="s">
        <v>1</v>
      </c>
      <c r="F158" s="224" t="s">
        <v>198</v>
      </c>
      <c r="G158" s="222"/>
      <c r="H158" s="225">
        <v>0.10299999999999999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174</v>
      </c>
      <c r="AU158" s="231" t="s">
        <v>81</v>
      </c>
      <c r="AV158" s="14" t="s">
        <v>83</v>
      </c>
      <c r="AW158" s="14" t="s">
        <v>30</v>
      </c>
      <c r="AX158" s="14" t="s">
        <v>73</v>
      </c>
      <c r="AY158" s="231" t="s">
        <v>117</v>
      </c>
    </row>
    <row r="159" spans="1:65" s="14" customFormat="1" ht="11.25">
      <c r="B159" s="221"/>
      <c r="C159" s="222"/>
      <c r="D159" s="201" t="s">
        <v>174</v>
      </c>
      <c r="E159" s="223" t="s">
        <v>1</v>
      </c>
      <c r="F159" s="224" t="s">
        <v>199</v>
      </c>
      <c r="G159" s="222"/>
      <c r="H159" s="225">
        <v>7.0999999999999994E-2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174</v>
      </c>
      <c r="AU159" s="231" t="s">
        <v>81</v>
      </c>
      <c r="AV159" s="14" t="s">
        <v>83</v>
      </c>
      <c r="AW159" s="14" t="s">
        <v>30</v>
      </c>
      <c r="AX159" s="14" t="s">
        <v>73</v>
      </c>
      <c r="AY159" s="231" t="s">
        <v>117</v>
      </c>
    </row>
    <row r="160" spans="1:65" s="14" customFormat="1" ht="11.25">
      <c r="B160" s="221"/>
      <c r="C160" s="222"/>
      <c r="D160" s="201" t="s">
        <v>174</v>
      </c>
      <c r="E160" s="223" t="s">
        <v>1</v>
      </c>
      <c r="F160" s="224" t="s">
        <v>200</v>
      </c>
      <c r="G160" s="222"/>
      <c r="H160" s="225">
        <v>6.7000000000000004E-2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174</v>
      </c>
      <c r="AU160" s="231" t="s">
        <v>81</v>
      </c>
      <c r="AV160" s="14" t="s">
        <v>83</v>
      </c>
      <c r="AW160" s="14" t="s">
        <v>30</v>
      </c>
      <c r="AX160" s="14" t="s">
        <v>73</v>
      </c>
      <c r="AY160" s="231" t="s">
        <v>117</v>
      </c>
    </row>
    <row r="161" spans="1:65" s="14" customFormat="1" ht="11.25">
      <c r="B161" s="221"/>
      <c r="C161" s="222"/>
      <c r="D161" s="201" t="s">
        <v>174</v>
      </c>
      <c r="E161" s="223" t="s">
        <v>1</v>
      </c>
      <c r="F161" s="224" t="s">
        <v>201</v>
      </c>
      <c r="G161" s="222"/>
      <c r="H161" s="225">
        <v>3.6999999999999998E-2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174</v>
      </c>
      <c r="AU161" s="231" t="s">
        <v>81</v>
      </c>
      <c r="AV161" s="14" t="s">
        <v>83</v>
      </c>
      <c r="AW161" s="14" t="s">
        <v>30</v>
      </c>
      <c r="AX161" s="14" t="s">
        <v>73</v>
      </c>
      <c r="AY161" s="231" t="s">
        <v>117</v>
      </c>
    </row>
    <row r="162" spans="1:65" s="14" customFormat="1" ht="11.25">
      <c r="B162" s="221"/>
      <c r="C162" s="222"/>
      <c r="D162" s="201" t="s">
        <v>174</v>
      </c>
      <c r="E162" s="223" t="s">
        <v>1</v>
      </c>
      <c r="F162" s="224" t="s">
        <v>202</v>
      </c>
      <c r="G162" s="222"/>
      <c r="H162" s="225">
        <v>3.1E-2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174</v>
      </c>
      <c r="AU162" s="231" t="s">
        <v>81</v>
      </c>
      <c r="AV162" s="14" t="s">
        <v>83</v>
      </c>
      <c r="AW162" s="14" t="s">
        <v>30</v>
      </c>
      <c r="AX162" s="14" t="s">
        <v>73</v>
      </c>
      <c r="AY162" s="231" t="s">
        <v>117</v>
      </c>
    </row>
    <row r="163" spans="1:65" s="13" customFormat="1" ht="11.25">
      <c r="B163" s="211"/>
      <c r="C163" s="212"/>
      <c r="D163" s="201" t="s">
        <v>174</v>
      </c>
      <c r="E163" s="213" t="s">
        <v>1</v>
      </c>
      <c r="F163" s="214" t="s">
        <v>203</v>
      </c>
      <c r="G163" s="212"/>
      <c r="H163" s="213" t="s">
        <v>1</v>
      </c>
      <c r="I163" s="215"/>
      <c r="J163" s="212"/>
      <c r="K163" s="212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174</v>
      </c>
      <c r="AU163" s="220" t="s">
        <v>81</v>
      </c>
      <c r="AV163" s="13" t="s">
        <v>81</v>
      </c>
      <c r="AW163" s="13" t="s">
        <v>30</v>
      </c>
      <c r="AX163" s="13" t="s">
        <v>73</v>
      </c>
      <c r="AY163" s="220" t="s">
        <v>117</v>
      </c>
    </row>
    <row r="164" spans="1:65" s="14" customFormat="1" ht="11.25">
      <c r="B164" s="221"/>
      <c r="C164" s="222"/>
      <c r="D164" s="201" t="s">
        <v>174</v>
      </c>
      <c r="E164" s="223" t="s">
        <v>1</v>
      </c>
      <c r="F164" s="224" t="s">
        <v>204</v>
      </c>
      <c r="G164" s="222"/>
      <c r="H164" s="225">
        <v>3.7999999999999999E-2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174</v>
      </c>
      <c r="AU164" s="231" t="s">
        <v>81</v>
      </c>
      <c r="AV164" s="14" t="s">
        <v>83</v>
      </c>
      <c r="AW164" s="14" t="s">
        <v>30</v>
      </c>
      <c r="AX164" s="14" t="s">
        <v>73</v>
      </c>
      <c r="AY164" s="231" t="s">
        <v>117</v>
      </c>
    </row>
    <row r="165" spans="1:65" s="15" customFormat="1" ht="11.25">
      <c r="B165" s="232"/>
      <c r="C165" s="233"/>
      <c r="D165" s="201" t="s">
        <v>174</v>
      </c>
      <c r="E165" s="234" t="s">
        <v>1</v>
      </c>
      <c r="F165" s="235" t="s">
        <v>179</v>
      </c>
      <c r="G165" s="233"/>
      <c r="H165" s="236">
        <v>2.2640000000000002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174</v>
      </c>
      <c r="AU165" s="242" t="s">
        <v>81</v>
      </c>
      <c r="AV165" s="15" t="s">
        <v>124</v>
      </c>
      <c r="AW165" s="15" t="s">
        <v>30</v>
      </c>
      <c r="AX165" s="15" t="s">
        <v>81</v>
      </c>
      <c r="AY165" s="242" t="s">
        <v>117</v>
      </c>
    </row>
    <row r="166" spans="1:65" s="2" customFormat="1" ht="14.45" customHeight="1">
      <c r="A166" s="34"/>
      <c r="B166" s="35"/>
      <c r="C166" s="243" t="s">
        <v>138</v>
      </c>
      <c r="D166" s="243" t="s">
        <v>205</v>
      </c>
      <c r="E166" s="244" t="s">
        <v>206</v>
      </c>
      <c r="F166" s="245" t="s">
        <v>207</v>
      </c>
      <c r="G166" s="246" t="s">
        <v>194</v>
      </c>
      <c r="H166" s="247">
        <v>2.4900000000000002</v>
      </c>
      <c r="I166" s="248"/>
      <c r="J166" s="249">
        <f>ROUND(I166*H166,2)</f>
        <v>0</v>
      </c>
      <c r="K166" s="250"/>
      <c r="L166" s="251"/>
      <c r="M166" s="252" t="s">
        <v>1</v>
      </c>
      <c r="N166" s="253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136</v>
      </c>
      <c r="AT166" s="199" t="s">
        <v>205</v>
      </c>
      <c r="AU166" s="199" t="s">
        <v>81</v>
      </c>
      <c r="AY166" s="17" t="s">
        <v>117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124</v>
      </c>
      <c r="BM166" s="199" t="s">
        <v>141</v>
      </c>
    </row>
    <row r="167" spans="1:65" s="2" customFormat="1" ht="11.25">
      <c r="A167" s="34"/>
      <c r="B167" s="35"/>
      <c r="C167" s="36"/>
      <c r="D167" s="201" t="s">
        <v>125</v>
      </c>
      <c r="E167" s="36"/>
      <c r="F167" s="202" t="s">
        <v>207</v>
      </c>
      <c r="G167" s="36"/>
      <c r="H167" s="36"/>
      <c r="I167" s="203"/>
      <c r="J167" s="36"/>
      <c r="K167" s="36"/>
      <c r="L167" s="39"/>
      <c r="M167" s="204"/>
      <c r="N167" s="20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125</v>
      </c>
      <c r="AU167" s="17" t="s">
        <v>81</v>
      </c>
    </row>
    <row r="168" spans="1:65" s="14" customFormat="1" ht="11.25">
      <c r="B168" s="221"/>
      <c r="C168" s="222"/>
      <c r="D168" s="201" t="s">
        <v>174</v>
      </c>
      <c r="E168" s="223" t="s">
        <v>1</v>
      </c>
      <c r="F168" s="224" t="s">
        <v>208</v>
      </c>
      <c r="G168" s="222"/>
      <c r="H168" s="225">
        <v>2.4900000000000002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174</v>
      </c>
      <c r="AU168" s="231" t="s">
        <v>81</v>
      </c>
      <c r="AV168" s="14" t="s">
        <v>83</v>
      </c>
      <c r="AW168" s="14" t="s">
        <v>30</v>
      </c>
      <c r="AX168" s="14" t="s">
        <v>73</v>
      </c>
      <c r="AY168" s="231" t="s">
        <v>117</v>
      </c>
    </row>
    <row r="169" spans="1:65" s="15" customFormat="1" ht="11.25">
      <c r="B169" s="232"/>
      <c r="C169" s="233"/>
      <c r="D169" s="201" t="s">
        <v>174</v>
      </c>
      <c r="E169" s="234" t="s">
        <v>1</v>
      </c>
      <c r="F169" s="235" t="s">
        <v>179</v>
      </c>
      <c r="G169" s="233"/>
      <c r="H169" s="236">
        <v>2.4900000000000002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174</v>
      </c>
      <c r="AU169" s="242" t="s">
        <v>81</v>
      </c>
      <c r="AV169" s="15" t="s">
        <v>124</v>
      </c>
      <c r="AW169" s="15" t="s">
        <v>30</v>
      </c>
      <c r="AX169" s="15" t="s">
        <v>81</v>
      </c>
      <c r="AY169" s="242" t="s">
        <v>117</v>
      </c>
    </row>
    <row r="170" spans="1:65" s="2" customFormat="1" ht="24.2" customHeight="1">
      <c r="A170" s="34"/>
      <c r="B170" s="35"/>
      <c r="C170" s="187" t="s">
        <v>131</v>
      </c>
      <c r="D170" s="187" t="s">
        <v>120</v>
      </c>
      <c r="E170" s="188" t="s">
        <v>209</v>
      </c>
      <c r="F170" s="189" t="s">
        <v>210</v>
      </c>
      <c r="G170" s="190" t="s">
        <v>194</v>
      </c>
      <c r="H170" s="191">
        <v>0.623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124</v>
      </c>
      <c r="AT170" s="199" t="s">
        <v>120</v>
      </c>
      <c r="AU170" s="199" t="s">
        <v>81</v>
      </c>
      <c r="AY170" s="17" t="s">
        <v>117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124</v>
      </c>
      <c r="BM170" s="199" t="s">
        <v>145</v>
      </c>
    </row>
    <row r="171" spans="1:65" s="2" customFormat="1" ht="19.5">
      <c r="A171" s="34"/>
      <c r="B171" s="35"/>
      <c r="C171" s="36"/>
      <c r="D171" s="201" t="s">
        <v>125</v>
      </c>
      <c r="E171" s="36"/>
      <c r="F171" s="202" t="s">
        <v>210</v>
      </c>
      <c r="G171" s="36"/>
      <c r="H171" s="36"/>
      <c r="I171" s="203"/>
      <c r="J171" s="36"/>
      <c r="K171" s="36"/>
      <c r="L171" s="39"/>
      <c r="M171" s="204"/>
      <c r="N171" s="20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125</v>
      </c>
      <c r="AU171" s="17" t="s">
        <v>81</v>
      </c>
    </row>
    <row r="172" spans="1:65" s="13" customFormat="1" ht="11.25">
      <c r="B172" s="211"/>
      <c r="C172" s="212"/>
      <c r="D172" s="201" t="s">
        <v>174</v>
      </c>
      <c r="E172" s="213" t="s">
        <v>1</v>
      </c>
      <c r="F172" s="214" t="s">
        <v>211</v>
      </c>
      <c r="G172" s="212"/>
      <c r="H172" s="213" t="s">
        <v>1</v>
      </c>
      <c r="I172" s="215"/>
      <c r="J172" s="212"/>
      <c r="K172" s="212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174</v>
      </c>
      <c r="AU172" s="220" t="s">
        <v>81</v>
      </c>
      <c r="AV172" s="13" t="s">
        <v>81</v>
      </c>
      <c r="AW172" s="13" t="s">
        <v>30</v>
      </c>
      <c r="AX172" s="13" t="s">
        <v>73</v>
      </c>
      <c r="AY172" s="220" t="s">
        <v>117</v>
      </c>
    </row>
    <row r="173" spans="1:65" s="13" customFormat="1" ht="11.25">
      <c r="B173" s="211"/>
      <c r="C173" s="212"/>
      <c r="D173" s="201" t="s">
        <v>174</v>
      </c>
      <c r="E173" s="213" t="s">
        <v>1</v>
      </c>
      <c r="F173" s="214" t="s">
        <v>212</v>
      </c>
      <c r="G173" s="212"/>
      <c r="H173" s="213" t="s">
        <v>1</v>
      </c>
      <c r="I173" s="215"/>
      <c r="J173" s="212"/>
      <c r="K173" s="212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174</v>
      </c>
      <c r="AU173" s="220" t="s">
        <v>81</v>
      </c>
      <c r="AV173" s="13" t="s">
        <v>81</v>
      </c>
      <c r="AW173" s="13" t="s">
        <v>30</v>
      </c>
      <c r="AX173" s="13" t="s">
        <v>73</v>
      </c>
      <c r="AY173" s="220" t="s">
        <v>117</v>
      </c>
    </row>
    <row r="174" spans="1:65" s="14" customFormat="1" ht="11.25">
      <c r="B174" s="221"/>
      <c r="C174" s="222"/>
      <c r="D174" s="201" t="s">
        <v>174</v>
      </c>
      <c r="E174" s="223" t="s">
        <v>1</v>
      </c>
      <c r="F174" s="224" t="s">
        <v>213</v>
      </c>
      <c r="G174" s="222"/>
      <c r="H174" s="225">
        <v>5.0000000000000001E-3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174</v>
      </c>
      <c r="AU174" s="231" t="s">
        <v>81</v>
      </c>
      <c r="AV174" s="14" t="s">
        <v>83</v>
      </c>
      <c r="AW174" s="14" t="s">
        <v>30</v>
      </c>
      <c r="AX174" s="14" t="s">
        <v>73</v>
      </c>
      <c r="AY174" s="231" t="s">
        <v>117</v>
      </c>
    </row>
    <row r="175" spans="1:65" s="13" customFormat="1" ht="11.25">
      <c r="B175" s="211"/>
      <c r="C175" s="212"/>
      <c r="D175" s="201" t="s">
        <v>174</v>
      </c>
      <c r="E175" s="213" t="s">
        <v>1</v>
      </c>
      <c r="F175" s="214" t="s">
        <v>214</v>
      </c>
      <c r="G175" s="212"/>
      <c r="H175" s="213" t="s">
        <v>1</v>
      </c>
      <c r="I175" s="215"/>
      <c r="J175" s="212"/>
      <c r="K175" s="212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174</v>
      </c>
      <c r="AU175" s="220" t="s">
        <v>81</v>
      </c>
      <c r="AV175" s="13" t="s">
        <v>81</v>
      </c>
      <c r="AW175" s="13" t="s">
        <v>30</v>
      </c>
      <c r="AX175" s="13" t="s">
        <v>73</v>
      </c>
      <c r="AY175" s="220" t="s">
        <v>117</v>
      </c>
    </row>
    <row r="176" spans="1:65" s="13" customFormat="1" ht="11.25">
      <c r="B176" s="211"/>
      <c r="C176" s="212"/>
      <c r="D176" s="201" t="s">
        <v>174</v>
      </c>
      <c r="E176" s="213" t="s">
        <v>1</v>
      </c>
      <c r="F176" s="214" t="s">
        <v>215</v>
      </c>
      <c r="G176" s="212"/>
      <c r="H176" s="213" t="s">
        <v>1</v>
      </c>
      <c r="I176" s="215"/>
      <c r="J176" s="212"/>
      <c r="K176" s="212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174</v>
      </c>
      <c r="AU176" s="220" t="s">
        <v>81</v>
      </c>
      <c r="AV176" s="13" t="s">
        <v>81</v>
      </c>
      <c r="AW176" s="13" t="s">
        <v>30</v>
      </c>
      <c r="AX176" s="13" t="s">
        <v>73</v>
      </c>
      <c r="AY176" s="220" t="s">
        <v>117</v>
      </c>
    </row>
    <row r="177" spans="1:65" s="14" customFormat="1" ht="11.25">
      <c r="B177" s="221"/>
      <c r="C177" s="222"/>
      <c r="D177" s="201" t="s">
        <v>174</v>
      </c>
      <c r="E177" s="223" t="s">
        <v>1</v>
      </c>
      <c r="F177" s="224" t="s">
        <v>216</v>
      </c>
      <c r="G177" s="222"/>
      <c r="H177" s="225">
        <v>0.51900000000000002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174</v>
      </c>
      <c r="AU177" s="231" t="s">
        <v>81</v>
      </c>
      <c r="AV177" s="14" t="s">
        <v>83</v>
      </c>
      <c r="AW177" s="14" t="s">
        <v>30</v>
      </c>
      <c r="AX177" s="14" t="s">
        <v>73</v>
      </c>
      <c r="AY177" s="231" t="s">
        <v>117</v>
      </c>
    </row>
    <row r="178" spans="1:65" s="13" customFormat="1" ht="11.25">
      <c r="B178" s="211"/>
      <c r="C178" s="212"/>
      <c r="D178" s="201" t="s">
        <v>174</v>
      </c>
      <c r="E178" s="213" t="s">
        <v>1</v>
      </c>
      <c r="F178" s="214" t="s">
        <v>217</v>
      </c>
      <c r="G178" s="212"/>
      <c r="H178" s="213" t="s">
        <v>1</v>
      </c>
      <c r="I178" s="215"/>
      <c r="J178" s="212"/>
      <c r="K178" s="212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174</v>
      </c>
      <c r="AU178" s="220" t="s">
        <v>81</v>
      </c>
      <c r="AV178" s="13" t="s">
        <v>81</v>
      </c>
      <c r="AW178" s="13" t="s">
        <v>30</v>
      </c>
      <c r="AX178" s="13" t="s">
        <v>73</v>
      </c>
      <c r="AY178" s="220" t="s">
        <v>117</v>
      </c>
    </row>
    <row r="179" spans="1:65" s="14" customFormat="1" ht="11.25">
      <c r="B179" s="221"/>
      <c r="C179" s="222"/>
      <c r="D179" s="201" t="s">
        <v>174</v>
      </c>
      <c r="E179" s="223" t="s">
        <v>1</v>
      </c>
      <c r="F179" s="224" t="s">
        <v>218</v>
      </c>
      <c r="G179" s="222"/>
      <c r="H179" s="225">
        <v>3.5000000000000003E-2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174</v>
      </c>
      <c r="AU179" s="231" t="s">
        <v>81</v>
      </c>
      <c r="AV179" s="14" t="s">
        <v>83</v>
      </c>
      <c r="AW179" s="14" t="s">
        <v>30</v>
      </c>
      <c r="AX179" s="14" t="s">
        <v>73</v>
      </c>
      <c r="AY179" s="231" t="s">
        <v>117</v>
      </c>
    </row>
    <row r="180" spans="1:65" s="13" customFormat="1" ht="11.25">
      <c r="B180" s="211"/>
      <c r="C180" s="212"/>
      <c r="D180" s="201" t="s">
        <v>174</v>
      </c>
      <c r="E180" s="213" t="s">
        <v>1</v>
      </c>
      <c r="F180" s="214" t="s">
        <v>219</v>
      </c>
      <c r="G180" s="212"/>
      <c r="H180" s="213" t="s">
        <v>1</v>
      </c>
      <c r="I180" s="215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174</v>
      </c>
      <c r="AU180" s="220" t="s">
        <v>81</v>
      </c>
      <c r="AV180" s="13" t="s">
        <v>81</v>
      </c>
      <c r="AW180" s="13" t="s">
        <v>30</v>
      </c>
      <c r="AX180" s="13" t="s">
        <v>73</v>
      </c>
      <c r="AY180" s="220" t="s">
        <v>117</v>
      </c>
    </row>
    <row r="181" spans="1:65" s="14" customFormat="1" ht="11.25">
      <c r="B181" s="221"/>
      <c r="C181" s="222"/>
      <c r="D181" s="201" t="s">
        <v>174</v>
      </c>
      <c r="E181" s="223" t="s">
        <v>1</v>
      </c>
      <c r="F181" s="224" t="s">
        <v>220</v>
      </c>
      <c r="G181" s="222"/>
      <c r="H181" s="225">
        <v>1.7000000000000001E-2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174</v>
      </c>
      <c r="AU181" s="231" t="s">
        <v>81</v>
      </c>
      <c r="AV181" s="14" t="s">
        <v>83</v>
      </c>
      <c r="AW181" s="14" t="s">
        <v>30</v>
      </c>
      <c r="AX181" s="14" t="s">
        <v>73</v>
      </c>
      <c r="AY181" s="231" t="s">
        <v>117</v>
      </c>
    </row>
    <row r="182" spans="1:65" s="13" customFormat="1" ht="11.25">
      <c r="B182" s="211"/>
      <c r="C182" s="212"/>
      <c r="D182" s="201" t="s">
        <v>174</v>
      </c>
      <c r="E182" s="213" t="s">
        <v>1</v>
      </c>
      <c r="F182" s="214" t="s">
        <v>221</v>
      </c>
      <c r="G182" s="212"/>
      <c r="H182" s="213" t="s">
        <v>1</v>
      </c>
      <c r="I182" s="215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174</v>
      </c>
      <c r="AU182" s="220" t="s">
        <v>81</v>
      </c>
      <c r="AV182" s="13" t="s">
        <v>81</v>
      </c>
      <c r="AW182" s="13" t="s">
        <v>30</v>
      </c>
      <c r="AX182" s="13" t="s">
        <v>73</v>
      </c>
      <c r="AY182" s="220" t="s">
        <v>117</v>
      </c>
    </row>
    <row r="183" spans="1:65" s="14" customFormat="1" ht="11.25">
      <c r="B183" s="221"/>
      <c r="C183" s="222"/>
      <c r="D183" s="201" t="s">
        <v>174</v>
      </c>
      <c r="E183" s="223" t="s">
        <v>1</v>
      </c>
      <c r="F183" s="224" t="s">
        <v>222</v>
      </c>
      <c r="G183" s="222"/>
      <c r="H183" s="225">
        <v>4.7E-2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174</v>
      </c>
      <c r="AU183" s="231" t="s">
        <v>81</v>
      </c>
      <c r="AV183" s="14" t="s">
        <v>83</v>
      </c>
      <c r="AW183" s="14" t="s">
        <v>30</v>
      </c>
      <c r="AX183" s="14" t="s">
        <v>73</v>
      </c>
      <c r="AY183" s="231" t="s">
        <v>117</v>
      </c>
    </row>
    <row r="184" spans="1:65" s="15" customFormat="1" ht="11.25">
      <c r="B184" s="232"/>
      <c r="C184" s="233"/>
      <c r="D184" s="201" t="s">
        <v>174</v>
      </c>
      <c r="E184" s="234" t="s">
        <v>1</v>
      </c>
      <c r="F184" s="235" t="s">
        <v>179</v>
      </c>
      <c r="G184" s="233"/>
      <c r="H184" s="236">
        <v>0.62300000000000011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174</v>
      </c>
      <c r="AU184" s="242" t="s">
        <v>81</v>
      </c>
      <c r="AV184" s="15" t="s">
        <v>124</v>
      </c>
      <c r="AW184" s="15" t="s">
        <v>30</v>
      </c>
      <c r="AX184" s="15" t="s">
        <v>81</v>
      </c>
      <c r="AY184" s="242" t="s">
        <v>117</v>
      </c>
    </row>
    <row r="185" spans="1:65" s="2" customFormat="1" ht="24.2" customHeight="1">
      <c r="A185" s="34"/>
      <c r="B185" s="35"/>
      <c r="C185" s="243" t="s">
        <v>147</v>
      </c>
      <c r="D185" s="243" t="s">
        <v>205</v>
      </c>
      <c r="E185" s="244" t="s">
        <v>223</v>
      </c>
      <c r="F185" s="245" t="s">
        <v>224</v>
      </c>
      <c r="G185" s="246" t="s">
        <v>194</v>
      </c>
      <c r="H185" s="247">
        <v>6.0000000000000001E-3</v>
      </c>
      <c r="I185" s="248"/>
      <c r="J185" s="249">
        <f>ROUND(I185*H185,2)</f>
        <v>0</v>
      </c>
      <c r="K185" s="250"/>
      <c r="L185" s="251"/>
      <c r="M185" s="252" t="s">
        <v>1</v>
      </c>
      <c r="N185" s="253" t="s">
        <v>38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136</v>
      </c>
      <c r="AT185" s="199" t="s">
        <v>205</v>
      </c>
      <c r="AU185" s="199" t="s">
        <v>81</v>
      </c>
      <c r="AY185" s="17" t="s">
        <v>117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81</v>
      </c>
      <c r="BK185" s="200">
        <f>ROUND(I185*H185,2)</f>
        <v>0</v>
      </c>
      <c r="BL185" s="17" t="s">
        <v>124</v>
      </c>
      <c r="BM185" s="199" t="s">
        <v>150</v>
      </c>
    </row>
    <row r="186" spans="1:65" s="2" customFormat="1" ht="19.5">
      <c r="A186" s="34"/>
      <c r="B186" s="35"/>
      <c r="C186" s="36"/>
      <c r="D186" s="201" t="s">
        <v>125</v>
      </c>
      <c r="E186" s="36"/>
      <c r="F186" s="202" t="s">
        <v>224</v>
      </c>
      <c r="G186" s="36"/>
      <c r="H186" s="36"/>
      <c r="I186" s="203"/>
      <c r="J186" s="36"/>
      <c r="K186" s="36"/>
      <c r="L186" s="39"/>
      <c r="M186" s="204"/>
      <c r="N186" s="205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125</v>
      </c>
      <c r="AU186" s="17" t="s">
        <v>81</v>
      </c>
    </row>
    <row r="187" spans="1:65" s="13" customFormat="1" ht="11.25">
      <c r="B187" s="211"/>
      <c r="C187" s="212"/>
      <c r="D187" s="201" t="s">
        <v>174</v>
      </c>
      <c r="E187" s="213" t="s">
        <v>1</v>
      </c>
      <c r="F187" s="214" t="s">
        <v>211</v>
      </c>
      <c r="G187" s="212"/>
      <c r="H187" s="213" t="s">
        <v>1</v>
      </c>
      <c r="I187" s="215"/>
      <c r="J187" s="212"/>
      <c r="K187" s="212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174</v>
      </c>
      <c r="AU187" s="220" t="s">
        <v>81</v>
      </c>
      <c r="AV187" s="13" t="s">
        <v>81</v>
      </c>
      <c r="AW187" s="13" t="s">
        <v>30</v>
      </c>
      <c r="AX187" s="13" t="s">
        <v>73</v>
      </c>
      <c r="AY187" s="220" t="s">
        <v>117</v>
      </c>
    </row>
    <row r="188" spans="1:65" s="13" customFormat="1" ht="11.25">
      <c r="B188" s="211"/>
      <c r="C188" s="212"/>
      <c r="D188" s="201" t="s">
        <v>174</v>
      </c>
      <c r="E188" s="213" t="s">
        <v>1</v>
      </c>
      <c r="F188" s="214" t="s">
        <v>225</v>
      </c>
      <c r="G188" s="212"/>
      <c r="H188" s="213" t="s">
        <v>1</v>
      </c>
      <c r="I188" s="215"/>
      <c r="J188" s="212"/>
      <c r="K188" s="212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174</v>
      </c>
      <c r="AU188" s="220" t="s">
        <v>81</v>
      </c>
      <c r="AV188" s="13" t="s">
        <v>81</v>
      </c>
      <c r="AW188" s="13" t="s">
        <v>30</v>
      </c>
      <c r="AX188" s="13" t="s">
        <v>73</v>
      </c>
      <c r="AY188" s="220" t="s">
        <v>117</v>
      </c>
    </row>
    <row r="189" spans="1:65" s="14" customFormat="1" ht="11.25">
      <c r="B189" s="221"/>
      <c r="C189" s="222"/>
      <c r="D189" s="201" t="s">
        <v>174</v>
      </c>
      <c r="E189" s="223" t="s">
        <v>1</v>
      </c>
      <c r="F189" s="224" t="s">
        <v>226</v>
      </c>
      <c r="G189" s="222"/>
      <c r="H189" s="225">
        <v>6.0000000000000001E-3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174</v>
      </c>
      <c r="AU189" s="231" t="s">
        <v>81</v>
      </c>
      <c r="AV189" s="14" t="s">
        <v>83</v>
      </c>
      <c r="AW189" s="14" t="s">
        <v>30</v>
      </c>
      <c r="AX189" s="14" t="s">
        <v>73</v>
      </c>
      <c r="AY189" s="231" t="s">
        <v>117</v>
      </c>
    </row>
    <row r="190" spans="1:65" s="15" customFormat="1" ht="11.25">
      <c r="B190" s="232"/>
      <c r="C190" s="233"/>
      <c r="D190" s="201" t="s">
        <v>174</v>
      </c>
      <c r="E190" s="234" t="s">
        <v>1</v>
      </c>
      <c r="F190" s="235" t="s">
        <v>179</v>
      </c>
      <c r="G190" s="233"/>
      <c r="H190" s="236">
        <v>6.0000000000000001E-3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174</v>
      </c>
      <c r="AU190" s="242" t="s">
        <v>81</v>
      </c>
      <c r="AV190" s="15" t="s">
        <v>124</v>
      </c>
      <c r="AW190" s="15" t="s">
        <v>30</v>
      </c>
      <c r="AX190" s="15" t="s">
        <v>81</v>
      </c>
      <c r="AY190" s="242" t="s">
        <v>117</v>
      </c>
    </row>
    <row r="191" spans="1:65" s="2" customFormat="1" ht="24.2" customHeight="1">
      <c r="A191" s="34"/>
      <c r="B191" s="35"/>
      <c r="C191" s="243" t="s">
        <v>136</v>
      </c>
      <c r="D191" s="243" t="s">
        <v>205</v>
      </c>
      <c r="E191" s="244" t="s">
        <v>227</v>
      </c>
      <c r="F191" s="245" t="s">
        <v>228</v>
      </c>
      <c r="G191" s="246" t="s">
        <v>194</v>
      </c>
      <c r="H191" s="247">
        <v>1.9E-2</v>
      </c>
      <c r="I191" s="248"/>
      <c r="J191" s="249">
        <f>ROUND(I191*H191,2)</f>
        <v>0</v>
      </c>
      <c r="K191" s="250"/>
      <c r="L191" s="251"/>
      <c r="M191" s="252" t="s">
        <v>1</v>
      </c>
      <c r="N191" s="253" t="s">
        <v>38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136</v>
      </c>
      <c r="AT191" s="199" t="s">
        <v>205</v>
      </c>
      <c r="AU191" s="199" t="s">
        <v>81</v>
      </c>
      <c r="AY191" s="17" t="s">
        <v>117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81</v>
      </c>
      <c r="BK191" s="200">
        <f>ROUND(I191*H191,2)</f>
        <v>0</v>
      </c>
      <c r="BL191" s="17" t="s">
        <v>124</v>
      </c>
      <c r="BM191" s="199" t="s">
        <v>229</v>
      </c>
    </row>
    <row r="192" spans="1:65" s="2" customFormat="1" ht="11.25">
      <c r="A192" s="34"/>
      <c r="B192" s="35"/>
      <c r="C192" s="36"/>
      <c r="D192" s="201" t="s">
        <v>125</v>
      </c>
      <c r="E192" s="36"/>
      <c r="F192" s="202" t="s">
        <v>228</v>
      </c>
      <c r="G192" s="36"/>
      <c r="H192" s="36"/>
      <c r="I192" s="203"/>
      <c r="J192" s="36"/>
      <c r="K192" s="36"/>
      <c r="L192" s="39"/>
      <c r="M192" s="204"/>
      <c r="N192" s="205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125</v>
      </c>
      <c r="AU192" s="17" t="s">
        <v>81</v>
      </c>
    </row>
    <row r="193" spans="1:65" s="13" customFormat="1" ht="11.25">
      <c r="B193" s="211"/>
      <c r="C193" s="212"/>
      <c r="D193" s="201" t="s">
        <v>174</v>
      </c>
      <c r="E193" s="213" t="s">
        <v>1</v>
      </c>
      <c r="F193" s="214" t="s">
        <v>230</v>
      </c>
      <c r="G193" s="212"/>
      <c r="H193" s="213" t="s">
        <v>1</v>
      </c>
      <c r="I193" s="215"/>
      <c r="J193" s="212"/>
      <c r="K193" s="212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174</v>
      </c>
      <c r="AU193" s="220" t="s">
        <v>81</v>
      </c>
      <c r="AV193" s="13" t="s">
        <v>81</v>
      </c>
      <c r="AW193" s="13" t="s">
        <v>30</v>
      </c>
      <c r="AX193" s="13" t="s">
        <v>73</v>
      </c>
      <c r="AY193" s="220" t="s">
        <v>117</v>
      </c>
    </row>
    <row r="194" spans="1:65" s="14" customFormat="1" ht="11.25">
      <c r="B194" s="221"/>
      <c r="C194" s="222"/>
      <c r="D194" s="201" t="s">
        <v>174</v>
      </c>
      <c r="E194" s="223" t="s">
        <v>1</v>
      </c>
      <c r="F194" s="224" t="s">
        <v>231</v>
      </c>
      <c r="G194" s="222"/>
      <c r="H194" s="225">
        <v>1.9E-2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174</v>
      </c>
      <c r="AU194" s="231" t="s">
        <v>81</v>
      </c>
      <c r="AV194" s="14" t="s">
        <v>83</v>
      </c>
      <c r="AW194" s="14" t="s">
        <v>30</v>
      </c>
      <c r="AX194" s="14" t="s">
        <v>73</v>
      </c>
      <c r="AY194" s="231" t="s">
        <v>117</v>
      </c>
    </row>
    <row r="195" spans="1:65" s="15" customFormat="1" ht="11.25">
      <c r="B195" s="232"/>
      <c r="C195" s="233"/>
      <c r="D195" s="201" t="s">
        <v>174</v>
      </c>
      <c r="E195" s="234" t="s">
        <v>1</v>
      </c>
      <c r="F195" s="235" t="s">
        <v>179</v>
      </c>
      <c r="G195" s="233"/>
      <c r="H195" s="236">
        <v>1.9E-2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174</v>
      </c>
      <c r="AU195" s="242" t="s">
        <v>81</v>
      </c>
      <c r="AV195" s="15" t="s">
        <v>124</v>
      </c>
      <c r="AW195" s="15" t="s">
        <v>30</v>
      </c>
      <c r="AX195" s="15" t="s">
        <v>81</v>
      </c>
      <c r="AY195" s="242" t="s">
        <v>117</v>
      </c>
    </row>
    <row r="196" spans="1:65" s="2" customFormat="1" ht="14.45" customHeight="1">
      <c r="A196" s="34"/>
      <c r="B196" s="35"/>
      <c r="C196" s="243" t="s">
        <v>232</v>
      </c>
      <c r="D196" s="243" t="s">
        <v>205</v>
      </c>
      <c r="E196" s="244" t="s">
        <v>233</v>
      </c>
      <c r="F196" s="245" t="s">
        <v>234</v>
      </c>
      <c r="G196" s="246" t="s">
        <v>194</v>
      </c>
      <c r="H196" s="247">
        <v>5.1999999999999998E-2</v>
      </c>
      <c r="I196" s="248"/>
      <c r="J196" s="249">
        <f>ROUND(I196*H196,2)</f>
        <v>0</v>
      </c>
      <c r="K196" s="250"/>
      <c r="L196" s="251"/>
      <c r="M196" s="252" t="s">
        <v>1</v>
      </c>
      <c r="N196" s="253" t="s">
        <v>38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136</v>
      </c>
      <c r="AT196" s="199" t="s">
        <v>205</v>
      </c>
      <c r="AU196" s="199" t="s">
        <v>81</v>
      </c>
      <c r="AY196" s="17" t="s">
        <v>117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81</v>
      </c>
      <c r="BK196" s="200">
        <f>ROUND(I196*H196,2)</f>
        <v>0</v>
      </c>
      <c r="BL196" s="17" t="s">
        <v>124</v>
      </c>
      <c r="BM196" s="199" t="s">
        <v>235</v>
      </c>
    </row>
    <row r="197" spans="1:65" s="2" customFormat="1" ht="11.25">
      <c r="A197" s="34"/>
      <c r="B197" s="35"/>
      <c r="C197" s="36"/>
      <c r="D197" s="201" t="s">
        <v>125</v>
      </c>
      <c r="E197" s="36"/>
      <c r="F197" s="202" t="s">
        <v>234</v>
      </c>
      <c r="G197" s="36"/>
      <c r="H197" s="36"/>
      <c r="I197" s="203"/>
      <c r="J197" s="36"/>
      <c r="K197" s="36"/>
      <c r="L197" s="39"/>
      <c r="M197" s="204"/>
      <c r="N197" s="205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125</v>
      </c>
      <c r="AU197" s="17" t="s">
        <v>81</v>
      </c>
    </row>
    <row r="198" spans="1:65" s="14" customFormat="1" ht="11.25">
      <c r="B198" s="221"/>
      <c r="C198" s="222"/>
      <c r="D198" s="201" t="s">
        <v>174</v>
      </c>
      <c r="E198" s="223" t="s">
        <v>1</v>
      </c>
      <c r="F198" s="224" t="s">
        <v>236</v>
      </c>
      <c r="G198" s="222"/>
      <c r="H198" s="225">
        <v>5.1999999999999998E-2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174</v>
      </c>
      <c r="AU198" s="231" t="s">
        <v>81</v>
      </c>
      <c r="AV198" s="14" t="s">
        <v>83</v>
      </c>
      <c r="AW198" s="14" t="s">
        <v>30</v>
      </c>
      <c r="AX198" s="14" t="s">
        <v>73</v>
      </c>
      <c r="AY198" s="231" t="s">
        <v>117</v>
      </c>
    </row>
    <row r="199" spans="1:65" s="15" customFormat="1" ht="11.25">
      <c r="B199" s="232"/>
      <c r="C199" s="233"/>
      <c r="D199" s="201" t="s">
        <v>174</v>
      </c>
      <c r="E199" s="234" t="s">
        <v>1</v>
      </c>
      <c r="F199" s="235" t="s">
        <v>179</v>
      </c>
      <c r="G199" s="233"/>
      <c r="H199" s="236">
        <v>5.1999999999999998E-2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174</v>
      </c>
      <c r="AU199" s="242" t="s">
        <v>81</v>
      </c>
      <c r="AV199" s="15" t="s">
        <v>124</v>
      </c>
      <c r="AW199" s="15" t="s">
        <v>30</v>
      </c>
      <c r="AX199" s="15" t="s">
        <v>81</v>
      </c>
      <c r="AY199" s="242" t="s">
        <v>117</v>
      </c>
    </row>
    <row r="200" spans="1:65" s="2" customFormat="1" ht="14.45" customHeight="1">
      <c r="A200" s="34"/>
      <c r="B200" s="35"/>
      <c r="C200" s="243" t="s">
        <v>141</v>
      </c>
      <c r="D200" s="243" t="s">
        <v>205</v>
      </c>
      <c r="E200" s="244" t="s">
        <v>237</v>
      </c>
      <c r="F200" s="245" t="s">
        <v>238</v>
      </c>
      <c r="G200" s="246" t="s">
        <v>194</v>
      </c>
      <c r="H200" s="247">
        <v>0.57099999999999995</v>
      </c>
      <c r="I200" s="248"/>
      <c r="J200" s="249">
        <f>ROUND(I200*H200,2)</f>
        <v>0</v>
      </c>
      <c r="K200" s="250"/>
      <c r="L200" s="251"/>
      <c r="M200" s="252" t="s">
        <v>1</v>
      </c>
      <c r="N200" s="253" t="s">
        <v>38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136</v>
      </c>
      <c r="AT200" s="199" t="s">
        <v>205</v>
      </c>
      <c r="AU200" s="199" t="s">
        <v>81</v>
      </c>
      <c r="AY200" s="17" t="s">
        <v>117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81</v>
      </c>
      <c r="BK200" s="200">
        <f>ROUND(I200*H200,2)</f>
        <v>0</v>
      </c>
      <c r="BL200" s="17" t="s">
        <v>124</v>
      </c>
      <c r="BM200" s="199" t="s">
        <v>239</v>
      </c>
    </row>
    <row r="201" spans="1:65" s="2" customFormat="1" ht="11.25">
      <c r="A201" s="34"/>
      <c r="B201" s="35"/>
      <c r="C201" s="36"/>
      <c r="D201" s="201" t="s">
        <v>125</v>
      </c>
      <c r="E201" s="36"/>
      <c r="F201" s="202" t="s">
        <v>238</v>
      </c>
      <c r="G201" s="36"/>
      <c r="H201" s="36"/>
      <c r="I201" s="203"/>
      <c r="J201" s="36"/>
      <c r="K201" s="36"/>
      <c r="L201" s="39"/>
      <c r="M201" s="204"/>
      <c r="N201" s="205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125</v>
      </c>
      <c r="AU201" s="17" t="s">
        <v>81</v>
      </c>
    </row>
    <row r="202" spans="1:65" s="14" customFormat="1" ht="11.25">
      <c r="B202" s="221"/>
      <c r="C202" s="222"/>
      <c r="D202" s="201" t="s">
        <v>174</v>
      </c>
      <c r="E202" s="223" t="s">
        <v>1</v>
      </c>
      <c r="F202" s="224" t="s">
        <v>240</v>
      </c>
      <c r="G202" s="222"/>
      <c r="H202" s="225">
        <v>0.57099999999999995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174</v>
      </c>
      <c r="AU202" s="231" t="s">
        <v>81</v>
      </c>
      <c r="AV202" s="14" t="s">
        <v>83</v>
      </c>
      <c r="AW202" s="14" t="s">
        <v>30</v>
      </c>
      <c r="AX202" s="14" t="s">
        <v>73</v>
      </c>
      <c r="AY202" s="231" t="s">
        <v>117</v>
      </c>
    </row>
    <row r="203" spans="1:65" s="15" customFormat="1" ht="11.25">
      <c r="B203" s="232"/>
      <c r="C203" s="233"/>
      <c r="D203" s="201" t="s">
        <v>174</v>
      </c>
      <c r="E203" s="234" t="s">
        <v>1</v>
      </c>
      <c r="F203" s="235" t="s">
        <v>179</v>
      </c>
      <c r="G203" s="233"/>
      <c r="H203" s="236">
        <v>0.57099999999999995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174</v>
      </c>
      <c r="AU203" s="242" t="s">
        <v>81</v>
      </c>
      <c r="AV203" s="15" t="s">
        <v>124</v>
      </c>
      <c r="AW203" s="15" t="s">
        <v>30</v>
      </c>
      <c r="AX203" s="15" t="s">
        <v>81</v>
      </c>
      <c r="AY203" s="242" t="s">
        <v>117</v>
      </c>
    </row>
    <row r="204" spans="1:65" s="2" customFormat="1" ht="14.45" customHeight="1">
      <c r="A204" s="34"/>
      <c r="B204" s="35"/>
      <c r="C204" s="243" t="s">
        <v>241</v>
      </c>
      <c r="D204" s="243" t="s">
        <v>205</v>
      </c>
      <c r="E204" s="244" t="s">
        <v>242</v>
      </c>
      <c r="F204" s="245" t="s">
        <v>243</v>
      </c>
      <c r="G204" s="246" t="s">
        <v>194</v>
      </c>
      <c r="H204" s="247">
        <v>3.9E-2</v>
      </c>
      <c r="I204" s="248"/>
      <c r="J204" s="249">
        <f>ROUND(I204*H204,2)</f>
        <v>0</v>
      </c>
      <c r="K204" s="250"/>
      <c r="L204" s="251"/>
      <c r="M204" s="252" t="s">
        <v>1</v>
      </c>
      <c r="N204" s="253" t="s">
        <v>38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136</v>
      </c>
      <c r="AT204" s="199" t="s">
        <v>205</v>
      </c>
      <c r="AU204" s="199" t="s">
        <v>81</v>
      </c>
      <c r="AY204" s="17" t="s">
        <v>117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81</v>
      </c>
      <c r="BK204" s="200">
        <f>ROUND(I204*H204,2)</f>
        <v>0</v>
      </c>
      <c r="BL204" s="17" t="s">
        <v>124</v>
      </c>
      <c r="BM204" s="199" t="s">
        <v>244</v>
      </c>
    </row>
    <row r="205" spans="1:65" s="2" customFormat="1" ht="11.25">
      <c r="A205" s="34"/>
      <c r="B205" s="35"/>
      <c r="C205" s="36"/>
      <c r="D205" s="201" t="s">
        <v>125</v>
      </c>
      <c r="E205" s="36"/>
      <c r="F205" s="202" t="s">
        <v>243</v>
      </c>
      <c r="G205" s="36"/>
      <c r="H205" s="36"/>
      <c r="I205" s="203"/>
      <c r="J205" s="36"/>
      <c r="K205" s="36"/>
      <c r="L205" s="39"/>
      <c r="M205" s="204"/>
      <c r="N205" s="205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125</v>
      </c>
      <c r="AU205" s="17" t="s">
        <v>81</v>
      </c>
    </row>
    <row r="206" spans="1:65" s="14" customFormat="1" ht="11.25">
      <c r="B206" s="221"/>
      <c r="C206" s="222"/>
      <c r="D206" s="201" t="s">
        <v>174</v>
      </c>
      <c r="E206" s="223" t="s">
        <v>1</v>
      </c>
      <c r="F206" s="224" t="s">
        <v>245</v>
      </c>
      <c r="G206" s="222"/>
      <c r="H206" s="225">
        <v>3.9E-2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174</v>
      </c>
      <c r="AU206" s="231" t="s">
        <v>81</v>
      </c>
      <c r="AV206" s="14" t="s">
        <v>83</v>
      </c>
      <c r="AW206" s="14" t="s">
        <v>30</v>
      </c>
      <c r="AX206" s="14" t="s">
        <v>73</v>
      </c>
      <c r="AY206" s="231" t="s">
        <v>117</v>
      </c>
    </row>
    <row r="207" spans="1:65" s="15" customFormat="1" ht="11.25">
      <c r="B207" s="232"/>
      <c r="C207" s="233"/>
      <c r="D207" s="201" t="s">
        <v>174</v>
      </c>
      <c r="E207" s="234" t="s">
        <v>1</v>
      </c>
      <c r="F207" s="235" t="s">
        <v>179</v>
      </c>
      <c r="G207" s="233"/>
      <c r="H207" s="236">
        <v>3.9E-2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174</v>
      </c>
      <c r="AU207" s="242" t="s">
        <v>81</v>
      </c>
      <c r="AV207" s="15" t="s">
        <v>124</v>
      </c>
      <c r="AW207" s="15" t="s">
        <v>30</v>
      </c>
      <c r="AX207" s="15" t="s">
        <v>81</v>
      </c>
      <c r="AY207" s="242" t="s">
        <v>117</v>
      </c>
    </row>
    <row r="208" spans="1:65" s="12" customFormat="1" ht="25.9" customHeight="1">
      <c r="B208" s="171"/>
      <c r="C208" s="172"/>
      <c r="D208" s="173" t="s">
        <v>72</v>
      </c>
      <c r="E208" s="174" t="s">
        <v>246</v>
      </c>
      <c r="F208" s="174" t="s">
        <v>247</v>
      </c>
      <c r="G208" s="172"/>
      <c r="H208" s="172"/>
      <c r="I208" s="175"/>
      <c r="J208" s="176">
        <f>BK208</f>
        <v>0</v>
      </c>
      <c r="K208" s="172"/>
      <c r="L208" s="177"/>
      <c r="M208" s="178"/>
      <c r="N208" s="179"/>
      <c r="O208" s="179"/>
      <c r="P208" s="180">
        <f>SUM(P209:P276)</f>
        <v>0</v>
      </c>
      <c r="Q208" s="179"/>
      <c r="R208" s="180">
        <f>SUM(R209:R276)</f>
        <v>0</v>
      </c>
      <c r="S208" s="179"/>
      <c r="T208" s="181">
        <f>SUM(T209:T276)</f>
        <v>0</v>
      </c>
      <c r="AR208" s="182" t="s">
        <v>81</v>
      </c>
      <c r="AT208" s="183" t="s">
        <v>72</v>
      </c>
      <c r="AU208" s="183" t="s">
        <v>73</v>
      </c>
      <c r="AY208" s="182" t="s">
        <v>117</v>
      </c>
      <c r="BK208" s="184">
        <f>SUM(BK209:BK276)</f>
        <v>0</v>
      </c>
    </row>
    <row r="209" spans="1:65" s="2" customFormat="1" ht="24.2" customHeight="1">
      <c r="A209" s="34"/>
      <c r="B209" s="35"/>
      <c r="C209" s="187" t="s">
        <v>145</v>
      </c>
      <c r="D209" s="187" t="s">
        <v>120</v>
      </c>
      <c r="E209" s="188" t="s">
        <v>248</v>
      </c>
      <c r="F209" s="189" t="s">
        <v>249</v>
      </c>
      <c r="G209" s="190" t="s">
        <v>173</v>
      </c>
      <c r="H209" s="191">
        <v>0.46100000000000002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38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124</v>
      </c>
      <c r="AT209" s="199" t="s">
        <v>120</v>
      </c>
      <c r="AU209" s="199" t="s">
        <v>81</v>
      </c>
      <c r="AY209" s="17" t="s">
        <v>117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81</v>
      </c>
      <c r="BK209" s="200">
        <f>ROUND(I209*H209,2)</f>
        <v>0</v>
      </c>
      <c r="BL209" s="17" t="s">
        <v>124</v>
      </c>
      <c r="BM209" s="199" t="s">
        <v>250</v>
      </c>
    </row>
    <row r="210" spans="1:65" s="2" customFormat="1" ht="19.5">
      <c r="A210" s="34"/>
      <c r="B210" s="35"/>
      <c r="C210" s="36"/>
      <c r="D210" s="201" t="s">
        <v>125</v>
      </c>
      <c r="E210" s="36"/>
      <c r="F210" s="202" t="s">
        <v>249</v>
      </c>
      <c r="G210" s="36"/>
      <c r="H210" s="36"/>
      <c r="I210" s="203"/>
      <c r="J210" s="36"/>
      <c r="K210" s="36"/>
      <c r="L210" s="39"/>
      <c r="M210" s="204"/>
      <c r="N210" s="205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125</v>
      </c>
      <c r="AU210" s="17" t="s">
        <v>81</v>
      </c>
    </row>
    <row r="211" spans="1:65" s="2" customFormat="1" ht="24.2" customHeight="1">
      <c r="A211" s="34"/>
      <c r="B211" s="35"/>
      <c r="C211" s="187" t="s">
        <v>251</v>
      </c>
      <c r="D211" s="187" t="s">
        <v>120</v>
      </c>
      <c r="E211" s="188" t="s">
        <v>252</v>
      </c>
      <c r="F211" s="189" t="s">
        <v>253</v>
      </c>
      <c r="G211" s="190" t="s">
        <v>254</v>
      </c>
      <c r="H211" s="191">
        <v>10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38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124</v>
      </c>
      <c r="AT211" s="199" t="s">
        <v>120</v>
      </c>
      <c r="AU211" s="199" t="s">
        <v>81</v>
      </c>
      <c r="AY211" s="17" t="s">
        <v>117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81</v>
      </c>
      <c r="BK211" s="200">
        <f>ROUND(I211*H211,2)</f>
        <v>0</v>
      </c>
      <c r="BL211" s="17" t="s">
        <v>124</v>
      </c>
      <c r="BM211" s="199" t="s">
        <v>255</v>
      </c>
    </row>
    <row r="212" spans="1:65" s="2" customFormat="1" ht="19.5">
      <c r="A212" s="34"/>
      <c r="B212" s="35"/>
      <c r="C212" s="36"/>
      <c r="D212" s="201" t="s">
        <v>125</v>
      </c>
      <c r="E212" s="36"/>
      <c r="F212" s="202" t="s">
        <v>253</v>
      </c>
      <c r="G212" s="36"/>
      <c r="H212" s="36"/>
      <c r="I212" s="203"/>
      <c r="J212" s="36"/>
      <c r="K212" s="36"/>
      <c r="L212" s="39"/>
      <c r="M212" s="204"/>
      <c r="N212" s="205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125</v>
      </c>
      <c r="AU212" s="17" t="s">
        <v>81</v>
      </c>
    </row>
    <row r="213" spans="1:65" s="13" customFormat="1" ht="11.25">
      <c r="B213" s="211"/>
      <c r="C213" s="212"/>
      <c r="D213" s="201" t="s">
        <v>174</v>
      </c>
      <c r="E213" s="213" t="s">
        <v>1</v>
      </c>
      <c r="F213" s="214" t="s">
        <v>256</v>
      </c>
      <c r="G213" s="212"/>
      <c r="H213" s="213" t="s">
        <v>1</v>
      </c>
      <c r="I213" s="215"/>
      <c r="J213" s="212"/>
      <c r="K213" s="212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174</v>
      </c>
      <c r="AU213" s="220" t="s">
        <v>81</v>
      </c>
      <c r="AV213" s="13" t="s">
        <v>81</v>
      </c>
      <c r="AW213" s="13" t="s">
        <v>30</v>
      </c>
      <c r="AX213" s="13" t="s">
        <v>73</v>
      </c>
      <c r="AY213" s="220" t="s">
        <v>117</v>
      </c>
    </row>
    <row r="214" spans="1:65" s="14" customFormat="1" ht="11.25">
      <c r="B214" s="221"/>
      <c r="C214" s="222"/>
      <c r="D214" s="201" t="s">
        <v>174</v>
      </c>
      <c r="E214" s="223" t="s">
        <v>1</v>
      </c>
      <c r="F214" s="224" t="s">
        <v>141</v>
      </c>
      <c r="G214" s="222"/>
      <c r="H214" s="225">
        <v>10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174</v>
      </c>
      <c r="AU214" s="231" t="s">
        <v>81</v>
      </c>
      <c r="AV214" s="14" t="s">
        <v>83</v>
      </c>
      <c r="AW214" s="14" t="s">
        <v>30</v>
      </c>
      <c r="AX214" s="14" t="s">
        <v>73</v>
      </c>
      <c r="AY214" s="231" t="s">
        <v>117</v>
      </c>
    </row>
    <row r="215" spans="1:65" s="15" customFormat="1" ht="11.25">
      <c r="B215" s="232"/>
      <c r="C215" s="233"/>
      <c r="D215" s="201" t="s">
        <v>174</v>
      </c>
      <c r="E215" s="234" t="s">
        <v>1</v>
      </c>
      <c r="F215" s="235" t="s">
        <v>179</v>
      </c>
      <c r="G215" s="233"/>
      <c r="H215" s="236">
        <v>10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174</v>
      </c>
      <c r="AU215" s="242" t="s">
        <v>81</v>
      </c>
      <c r="AV215" s="15" t="s">
        <v>124</v>
      </c>
      <c r="AW215" s="15" t="s">
        <v>30</v>
      </c>
      <c r="AX215" s="15" t="s">
        <v>81</v>
      </c>
      <c r="AY215" s="242" t="s">
        <v>117</v>
      </c>
    </row>
    <row r="216" spans="1:65" s="2" customFormat="1" ht="24.2" customHeight="1">
      <c r="A216" s="34"/>
      <c r="B216" s="35"/>
      <c r="C216" s="187" t="s">
        <v>150</v>
      </c>
      <c r="D216" s="187" t="s">
        <v>120</v>
      </c>
      <c r="E216" s="188" t="s">
        <v>257</v>
      </c>
      <c r="F216" s="189" t="s">
        <v>258</v>
      </c>
      <c r="G216" s="190" t="s">
        <v>254</v>
      </c>
      <c r="H216" s="191">
        <v>1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38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124</v>
      </c>
      <c r="AT216" s="199" t="s">
        <v>120</v>
      </c>
      <c r="AU216" s="199" t="s">
        <v>81</v>
      </c>
      <c r="AY216" s="17" t="s">
        <v>117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81</v>
      </c>
      <c r="BK216" s="200">
        <f>ROUND(I216*H216,2)</f>
        <v>0</v>
      </c>
      <c r="BL216" s="17" t="s">
        <v>124</v>
      </c>
      <c r="BM216" s="199" t="s">
        <v>259</v>
      </c>
    </row>
    <row r="217" spans="1:65" s="2" customFormat="1" ht="19.5">
      <c r="A217" s="34"/>
      <c r="B217" s="35"/>
      <c r="C217" s="36"/>
      <c r="D217" s="201" t="s">
        <v>125</v>
      </c>
      <c r="E217" s="36"/>
      <c r="F217" s="202" t="s">
        <v>258</v>
      </c>
      <c r="G217" s="36"/>
      <c r="H217" s="36"/>
      <c r="I217" s="203"/>
      <c r="J217" s="36"/>
      <c r="K217" s="36"/>
      <c r="L217" s="39"/>
      <c r="M217" s="204"/>
      <c r="N217" s="205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125</v>
      </c>
      <c r="AU217" s="17" t="s">
        <v>81</v>
      </c>
    </row>
    <row r="218" spans="1:65" s="13" customFormat="1" ht="11.25">
      <c r="B218" s="211"/>
      <c r="C218" s="212"/>
      <c r="D218" s="201" t="s">
        <v>174</v>
      </c>
      <c r="E218" s="213" t="s">
        <v>1</v>
      </c>
      <c r="F218" s="214" t="s">
        <v>260</v>
      </c>
      <c r="G218" s="212"/>
      <c r="H218" s="213" t="s">
        <v>1</v>
      </c>
      <c r="I218" s="215"/>
      <c r="J218" s="212"/>
      <c r="K218" s="212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174</v>
      </c>
      <c r="AU218" s="220" t="s">
        <v>81</v>
      </c>
      <c r="AV218" s="13" t="s">
        <v>81</v>
      </c>
      <c r="AW218" s="13" t="s">
        <v>30</v>
      </c>
      <c r="AX218" s="13" t="s">
        <v>73</v>
      </c>
      <c r="AY218" s="220" t="s">
        <v>117</v>
      </c>
    </row>
    <row r="219" spans="1:65" s="14" customFormat="1" ht="11.25">
      <c r="B219" s="221"/>
      <c r="C219" s="222"/>
      <c r="D219" s="201" t="s">
        <v>174</v>
      </c>
      <c r="E219" s="223" t="s">
        <v>1</v>
      </c>
      <c r="F219" s="224" t="s">
        <v>81</v>
      </c>
      <c r="G219" s="222"/>
      <c r="H219" s="225">
        <v>1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174</v>
      </c>
      <c r="AU219" s="231" t="s">
        <v>81</v>
      </c>
      <c r="AV219" s="14" t="s">
        <v>83</v>
      </c>
      <c r="AW219" s="14" t="s">
        <v>30</v>
      </c>
      <c r="AX219" s="14" t="s">
        <v>73</v>
      </c>
      <c r="AY219" s="231" t="s">
        <v>117</v>
      </c>
    </row>
    <row r="220" spans="1:65" s="15" customFormat="1" ht="11.25">
      <c r="B220" s="232"/>
      <c r="C220" s="233"/>
      <c r="D220" s="201" t="s">
        <v>174</v>
      </c>
      <c r="E220" s="234" t="s">
        <v>1</v>
      </c>
      <c r="F220" s="235" t="s">
        <v>179</v>
      </c>
      <c r="G220" s="233"/>
      <c r="H220" s="236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174</v>
      </c>
      <c r="AU220" s="242" t="s">
        <v>81</v>
      </c>
      <c r="AV220" s="15" t="s">
        <v>124</v>
      </c>
      <c r="AW220" s="15" t="s">
        <v>30</v>
      </c>
      <c r="AX220" s="15" t="s">
        <v>81</v>
      </c>
      <c r="AY220" s="242" t="s">
        <v>117</v>
      </c>
    </row>
    <row r="221" spans="1:65" s="2" customFormat="1" ht="24.2" customHeight="1">
      <c r="A221" s="34"/>
      <c r="B221" s="35"/>
      <c r="C221" s="243" t="s">
        <v>8</v>
      </c>
      <c r="D221" s="243" t="s">
        <v>205</v>
      </c>
      <c r="E221" s="244" t="s">
        <v>261</v>
      </c>
      <c r="F221" s="245" t="s">
        <v>262</v>
      </c>
      <c r="G221" s="246" t="s">
        <v>254</v>
      </c>
      <c r="H221" s="247">
        <v>1</v>
      </c>
      <c r="I221" s="248"/>
      <c r="J221" s="249">
        <f>ROUND(I221*H221,2)</f>
        <v>0</v>
      </c>
      <c r="K221" s="250"/>
      <c r="L221" s="251"/>
      <c r="M221" s="252" t="s">
        <v>1</v>
      </c>
      <c r="N221" s="253" t="s">
        <v>38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136</v>
      </c>
      <c r="AT221" s="199" t="s">
        <v>205</v>
      </c>
      <c r="AU221" s="199" t="s">
        <v>81</v>
      </c>
      <c r="AY221" s="17" t="s">
        <v>117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81</v>
      </c>
      <c r="BK221" s="200">
        <f>ROUND(I221*H221,2)</f>
        <v>0</v>
      </c>
      <c r="BL221" s="17" t="s">
        <v>124</v>
      </c>
      <c r="BM221" s="199" t="s">
        <v>263</v>
      </c>
    </row>
    <row r="222" spans="1:65" s="2" customFormat="1" ht="11.25">
      <c r="A222" s="34"/>
      <c r="B222" s="35"/>
      <c r="C222" s="36"/>
      <c r="D222" s="201" t="s">
        <v>125</v>
      </c>
      <c r="E222" s="36"/>
      <c r="F222" s="202" t="s">
        <v>262</v>
      </c>
      <c r="G222" s="36"/>
      <c r="H222" s="36"/>
      <c r="I222" s="203"/>
      <c r="J222" s="36"/>
      <c r="K222" s="36"/>
      <c r="L222" s="39"/>
      <c r="M222" s="204"/>
      <c r="N222" s="205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125</v>
      </c>
      <c r="AU222" s="17" t="s">
        <v>81</v>
      </c>
    </row>
    <row r="223" spans="1:65" s="13" customFormat="1" ht="11.25">
      <c r="B223" s="211"/>
      <c r="C223" s="212"/>
      <c r="D223" s="201" t="s">
        <v>174</v>
      </c>
      <c r="E223" s="213" t="s">
        <v>1</v>
      </c>
      <c r="F223" s="214" t="s">
        <v>260</v>
      </c>
      <c r="G223" s="212"/>
      <c r="H223" s="213" t="s">
        <v>1</v>
      </c>
      <c r="I223" s="215"/>
      <c r="J223" s="212"/>
      <c r="K223" s="212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174</v>
      </c>
      <c r="AU223" s="220" t="s">
        <v>81</v>
      </c>
      <c r="AV223" s="13" t="s">
        <v>81</v>
      </c>
      <c r="AW223" s="13" t="s">
        <v>30</v>
      </c>
      <c r="AX223" s="13" t="s">
        <v>73</v>
      </c>
      <c r="AY223" s="220" t="s">
        <v>117</v>
      </c>
    </row>
    <row r="224" spans="1:65" s="14" customFormat="1" ht="11.25">
      <c r="B224" s="221"/>
      <c r="C224" s="222"/>
      <c r="D224" s="201" t="s">
        <v>174</v>
      </c>
      <c r="E224" s="223" t="s">
        <v>1</v>
      </c>
      <c r="F224" s="224" t="s">
        <v>81</v>
      </c>
      <c r="G224" s="222"/>
      <c r="H224" s="225">
        <v>1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174</v>
      </c>
      <c r="AU224" s="231" t="s">
        <v>81</v>
      </c>
      <c r="AV224" s="14" t="s">
        <v>83</v>
      </c>
      <c r="AW224" s="14" t="s">
        <v>30</v>
      </c>
      <c r="AX224" s="14" t="s">
        <v>73</v>
      </c>
      <c r="AY224" s="231" t="s">
        <v>117</v>
      </c>
    </row>
    <row r="225" spans="1:65" s="15" customFormat="1" ht="11.25">
      <c r="B225" s="232"/>
      <c r="C225" s="233"/>
      <c r="D225" s="201" t="s">
        <v>174</v>
      </c>
      <c r="E225" s="234" t="s">
        <v>1</v>
      </c>
      <c r="F225" s="235" t="s">
        <v>179</v>
      </c>
      <c r="G225" s="233"/>
      <c r="H225" s="236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174</v>
      </c>
      <c r="AU225" s="242" t="s">
        <v>81</v>
      </c>
      <c r="AV225" s="15" t="s">
        <v>124</v>
      </c>
      <c r="AW225" s="15" t="s">
        <v>30</v>
      </c>
      <c r="AX225" s="15" t="s">
        <v>81</v>
      </c>
      <c r="AY225" s="242" t="s">
        <v>117</v>
      </c>
    </row>
    <row r="226" spans="1:65" s="2" customFormat="1" ht="37.9" customHeight="1">
      <c r="A226" s="34"/>
      <c r="B226" s="35"/>
      <c r="C226" s="187" t="s">
        <v>229</v>
      </c>
      <c r="D226" s="187" t="s">
        <v>120</v>
      </c>
      <c r="E226" s="188" t="s">
        <v>264</v>
      </c>
      <c r="F226" s="189" t="s">
        <v>265</v>
      </c>
      <c r="G226" s="190" t="s">
        <v>182</v>
      </c>
      <c r="H226" s="191">
        <v>1.98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38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124</v>
      </c>
      <c r="AT226" s="199" t="s">
        <v>120</v>
      </c>
      <c r="AU226" s="199" t="s">
        <v>81</v>
      </c>
      <c r="AY226" s="17" t="s">
        <v>117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81</v>
      </c>
      <c r="BK226" s="200">
        <f>ROUND(I226*H226,2)</f>
        <v>0</v>
      </c>
      <c r="BL226" s="17" t="s">
        <v>124</v>
      </c>
      <c r="BM226" s="199" t="s">
        <v>266</v>
      </c>
    </row>
    <row r="227" spans="1:65" s="2" customFormat="1" ht="19.5">
      <c r="A227" s="34"/>
      <c r="B227" s="35"/>
      <c r="C227" s="36"/>
      <c r="D227" s="201" t="s">
        <v>125</v>
      </c>
      <c r="E227" s="36"/>
      <c r="F227" s="202" t="s">
        <v>267</v>
      </c>
      <c r="G227" s="36"/>
      <c r="H227" s="36"/>
      <c r="I227" s="203"/>
      <c r="J227" s="36"/>
      <c r="K227" s="36"/>
      <c r="L227" s="39"/>
      <c r="M227" s="204"/>
      <c r="N227" s="205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125</v>
      </c>
      <c r="AU227" s="17" t="s">
        <v>81</v>
      </c>
    </row>
    <row r="228" spans="1:65" s="13" customFormat="1" ht="11.25">
      <c r="B228" s="211"/>
      <c r="C228" s="212"/>
      <c r="D228" s="201" t="s">
        <v>174</v>
      </c>
      <c r="E228" s="213" t="s">
        <v>1</v>
      </c>
      <c r="F228" s="214" t="s">
        <v>268</v>
      </c>
      <c r="G228" s="212"/>
      <c r="H228" s="213" t="s">
        <v>1</v>
      </c>
      <c r="I228" s="215"/>
      <c r="J228" s="212"/>
      <c r="K228" s="212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174</v>
      </c>
      <c r="AU228" s="220" t="s">
        <v>81</v>
      </c>
      <c r="AV228" s="13" t="s">
        <v>81</v>
      </c>
      <c r="AW228" s="13" t="s">
        <v>30</v>
      </c>
      <c r="AX228" s="13" t="s">
        <v>73</v>
      </c>
      <c r="AY228" s="220" t="s">
        <v>117</v>
      </c>
    </row>
    <row r="229" spans="1:65" s="13" customFormat="1" ht="11.25">
      <c r="B229" s="211"/>
      <c r="C229" s="212"/>
      <c r="D229" s="201" t="s">
        <v>174</v>
      </c>
      <c r="E229" s="213" t="s">
        <v>1</v>
      </c>
      <c r="F229" s="214" t="s">
        <v>269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174</v>
      </c>
      <c r="AU229" s="220" t="s">
        <v>81</v>
      </c>
      <c r="AV229" s="13" t="s">
        <v>81</v>
      </c>
      <c r="AW229" s="13" t="s">
        <v>30</v>
      </c>
      <c r="AX229" s="13" t="s">
        <v>73</v>
      </c>
      <c r="AY229" s="220" t="s">
        <v>117</v>
      </c>
    </row>
    <row r="230" spans="1:65" s="14" customFormat="1" ht="11.25">
      <c r="B230" s="221"/>
      <c r="C230" s="222"/>
      <c r="D230" s="201" t="s">
        <v>174</v>
      </c>
      <c r="E230" s="223" t="s">
        <v>1</v>
      </c>
      <c r="F230" s="224" t="s">
        <v>270</v>
      </c>
      <c r="G230" s="222"/>
      <c r="H230" s="225">
        <v>1.98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174</v>
      </c>
      <c r="AU230" s="231" t="s">
        <v>81</v>
      </c>
      <c r="AV230" s="14" t="s">
        <v>83</v>
      </c>
      <c r="AW230" s="14" t="s">
        <v>30</v>
      </c>
      <c r="AX230" s="14" t="s">
        <v>73</v>
      </c>
      <c r="AY230" s="231" t="s">
        <v>117</v>
      </c>
    </row>
    <row r="231" spans="1:65" s="15" customFormat="1" ht="11.25">
      <c r="B231" s="232"/>
      <c r="C231" s="233"/>
      <c r="D231" s="201" t="s">
        <v>174</v>
      </c>
      <c r="E231" s="234" t="s">
        <v>1</v>
      </c>
      <c r="F231" s="235" t="s">
        <v>179</v>
      </c>
      <c r="G231" s="233"/>
      <c r="H231" s="236">
        <v>1.98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174</v>
      </c>
      <c r="AU231" s="242" t="s">
        <v>81</v>
      </c>
      <c r="AV231" s="15" t="s">
        <v>124</v>
      </c>
      <c r="AW231" s="15" t="s">
        <v>30</v>
      </c>
      <c r="AX231" s="15" t="s">
        <v>81</v>
      </c>
      <c r="AY231" s="242" t="s">
        <v>117</v>
      </c>
    </row>
    <row r="232" spans="1:65" s="2" customFormat="1" ht="24.2" customHeight="1">
      <c r="A232" s="34"/>
      <c r="B232" s="35"/>
      <c r="C232" s="187" t="s">
        <v>271</v>
      </c>
      <c r="D232" s="187" t="s">
        <v>120</v>
      </c>
      <c r="E232" s="188" t="s">
        <v>272</v>
      </c>
      <c r="F232" s="189" t="s">
        <v>273</v>
      </c>
      <c r="G232" s="190" t="s">
        <v>182</v>
      </c>
      <c r="H232" s="191">
        <v>4.2240000000000002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124</v>
      </c>
      <c r="AT232" s="199" t="s">
        <v>120</v>
      </c>
      <c r="AU232" s="199" t="s">
        <v>81</v>
      </c>
      <c r="AY232" s="17" t="s">
        <v>117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81</v>
      </c>
      <c r="BK232" s="200">
        <f>ROUND(I232*H232,2)</f>
        <v>0</v>
      </c>
      <c r="BL232" s="17" t="s">
        <v>124</v>
      </c>
      <c r="BM232" s="199" t="s">
        <v>274</v>
      </c>
    </row>
    <row r="233" spans="1:65" s="2" customFormat="1" ht="19.5">
      <c r="A233" s="34"/>
      <c r="B233" s="35"/>
      <c r="C233" s="36"/>
      <c r="D233" s="201" t="s">
        <v>125</v>
      </c>
      <c r="E233" s="36"/>
      <c r="F233" s="202" t="s">
        <v>273</v>
      </c>
      <c r="G233" s="36"/>
      <c r="H233" s="36"/>
      <c r="I233" s="203"/>
      <c r="J233" s="36"/>
      <c r="K233" s="36"/>
      <c r="L233" s="39"/>
      <c r="M233" s="204"/>
      <c r="N233" s="205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125</v>
      </c>
      <c r="AU233" s="17" t="s">
        <v>81</v>
      </c>
    </row>
    <row r="234" spans="1:65" s="13" customFormat="1" ht="11.25">
      <c r="B234" s="211"/>
      <c r="C234" s="212"/>
      <c r="D234" s="201" t="s">
        <v>174</v>
      </c>
      <c r="E234" s="213" t="s">
        <v>1</v>
      </c>
      <c r="F234" s="214" t="s">
        <v>275</v>
      </c>
      <c r="G234" s="212"/>
      <c r="H234" s="213" t="s">
        <v>1</v>
      </c>
      <c r="I234" s="215"/>
      <c r="J234" s="212"/>
      <c r="K234" s="212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174</v>
      </c>
      <c r="AU234" s="220" t="s">
        <v>81</v>
      </c>
      <c r="AV234" s="13" t="s">
        <v>81</v>
      </c>
      <c r="AW234" s="13" t="s">
        <v>30</v>
      </c>
      <c r="AX234" s="13" t="s">
        <v>73</v>
      </c>
      <c r="AY234" s="220" t="s">
        <v>117</v>
      </c>
    </row>
    <row r="235" spans="1:65" s="14" customFormat="1" ht="11.25">
      <c r="B235" s="221"/>
      <c r="C235" s="222"/>
      <c r="D235" s="201" t="s">
        <v>174</v>
      </c>
      <c r="E235" s="223" t="s">
        <v>1</v>
      </c>
      <c r="F235" s="224" t="s">
        <v>276</v>
      </c>
      <c r="G235" s="222"/>
      <c r="H235" s="225">
        <v>4.2240000000000002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174</v>
      </c>
      <c r="AU235" s="231" t="s">
        <v>81</v>
      </c>
      <c r="AV235" s="14" t="s">
        <v>83</v>
      </c>
      <c r="AW235" s="14" t="s">
        <v>30</v>
      </c>
      <c r="AX235" s="14" t="s">
        <v>73</v>
      </c>
      <c r="AY235" s="231" t="s">
        <v>117</v>
      </c>
    </row>
    <row r="236" spans="1:65" s="15" customFormat="1" ht="11.25">
      <c r="B236" s="232"/>
      <c r="C236" s="233"/>
      <c r="D236" s="201" t="s">
        <v>174</v>
      </c>
      <c r="E236" s="234" t="s">
        <v>1</v>
      </c>
      <c r="F236" s="235" t="s">
        <v>179</v>
      </c>
      <c r="G236" s="233"/>
      <c r="H236" s="236">
        <v>4.2240000000000002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174</v>
      </c>
      <c r="AU236" s="242" t="s">
        <v>81</v>
      </c>
      <c r="AV236" s="15" t="s">
        <v>124</v>
      </c>
      <c r="AW236" s="15" t="s">
        <v>30</v>
      </c>
      <c r="AX236" s="15" t="s">
        <v>81</v>
      </c>
      <c r="AY236" s="242" t="s">
        <v>117</v>
      </c>
    </row>
    <row r="237" spans="1:65" s="2" customFormat="1" ht="24.2" customHeight="1">
      <c r="A237" s="34"/>
      <c r="B237" s="35"/>
      <c r="C237" s="187" t="s">
        <v>235</v>
      </c>
      <c r="D237" s="187" t="s">
        <v>120</v>
      </c>
      <c r="E237" s="188" t="s">
        <v>277</v>
      </c>
      <c r="F237" s="189" t="s">
        <v>278</v>
      </c>
      <c r="G237" s="190" t="s">
        <v>182</v>
      </c>
      <c r="H237" s="191">
        <v>4.2240000000000002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38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124</v>
      </c>
      <c r="AT237" s="199" t="s">
        <v>120</v>
      </c>
      <c r="AU237" s="199" t="s">
        <v>81</v>
      </c>
      <c r="AY237" s="17" t="s">
        <v>117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81</v>
      </c>
      <c r="BK237" s="200">
        <f>ROUND(I237*H237,2)</f>
        <v>0</v>
      </c>
      <c r="BL237" s="17" t="s">
        <v>124</v>
      </c>
      <c r="BM237" s="199" t="s">
        <v>279</v>
      </c>
    </row>
    <row r="238" spans="1:65" s="2" customFormat="1" ht="19.5">
      <c r="A238" s="34"/>
      <c r="B238" s="35"/>
      <c r="C238" s="36"/>
      <c r="D238" s="201" t="s">
        <v>125</v>
      </c>
      <c r="E238" s="36"/>
      <c r="F238" s="202" t="s">
        <v>278</v>
      </c>
      <c r="G238" s="36"/>
      <c r="H238" s="36"/>
      <c r="I238" s="203"/>
      <c r="J238" s="36"/>
      <c r="K238" s="36"/>
      <c r="L238" s="39"/>
      <c r="M238" s="204"/>
      <c r="N238" s="205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125</v>
      </c>
      <c r="AU238" s="17" t="s">
        <v>81</v>
      </c>
    </row>
    <row r="239" spans="1:65" s="13" customFormat="1" ht="11.25">
      <c r="B239" s="211"/>
      <c r="C239" s="212"/>
      <c r="D239" s="201" t="s">
        <v>174</v>
      </c>
      <c r="E239" s="213" t="s">
        <v>1</v>
      </c>
      <c r="F239" s="214" t="s">
        <v>280</v>
      </c>
      <c r="G239" s="212"/>
      <c r="H239" s="213" t="s">
        <v>1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174</v>
      </c>
      <c r="AU239" s="220" t="s">
        <v>81</v>
      </c>
      <c r="AV239" s="13" t="s">
        <v>81</v>
      </c>
      <c r="AW239" s="13" t="s">
        <v>30</v>
      </c>
      <c r="AX239" s="13" t="s">
        <v>73</v>
      </c>
      <c r="AY239" s="220" t="s">
        <v>117</v>
      </c>
    </row>
    <row r="240" spans="1:65" s="14" customFormat="1" ht="11.25">
      <c r="B240" s="221"/>
      <c r="C240" s="222"/>
      <c r="D240" s="201" t="s">
        <v>174</v>
      </c>
      <c r="E240" s="223" t="s">
        <v>1</v>
      </c>
      <c r="F240" s="224" t="s">
        <v>276</v>
      </c>
      <c r="G240" s="222"/>
      <c r="H240" s="225">
        <v>4.2240000000000002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174</v>
      </c>
      <c r="AU240" s="231" t="s">
        <v>81</v>
      </c>
      <c r="AV240" s="14" t="s">
        <v>83</v>
      </c>
      <c r="AW240" s="14" t="s">
        <v>30</v>
      </c>
      <c r="AX240" s="14" t="s">
        <v>73</v>
      </c>
      <c r="AY240" s="231" t="s">
        <v>117</v>
      </c>
    </row>
    <row r="241" spans="1:65" s="15" customFormat="1" ht="11.25">
      <c r="B241" s="232"/>
      <c r="C241" s="233"/>
      <c r="D241" s="201" t="s">
        <v>174</v>
      </c>
      <c r="E241" s="234" t="s">
        <v>1</v>
      </c>
      <c r="F241" s="235" t="s">
        <v>179</v>
      </c>
      <c r="G241" s="233"/>
      <c r="H241" s="236">
        <v>4.2240000000000002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174</v>
      </c>
      <c r="AU241" s="242" t="s">
        <v>81</v>
      </c>
      <c r="AV241" s="15" t="s">
        <v>124</v>
      </c>
      <c r="AW241" s="15" t="s">
        <v>30</v>
      </c>
      <c r="AX241" s="15" t="s">
        <v>81</v>
      </c>
      <c r="AY241" s="242" t="s">
        <v>117</v>
      </c>
    </row>
    <row r="242" spans="1:65" s="2" customFormat="1" ht="24.2" customHeight="1">
      <c r="A242" s="34"/>
      <c r="B242" s="35"/>
      <c r="C242" s="187" t="s">
        <v>281</v>
      </c>
      <c r="D242" s="187" t="s">
        <v>120</v>
      </c>
      <c r="E242" s="188" t="s">
        <v>282</v>
      </c>
      <c r="F242" s="189" t="s">
        <v>283</v>
      </c>
      <c r="G242" s="190" t="s">
        <v>182</v>
      </c>
      <c r="H242" s="191">
        <v>8.4480000000000004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38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124</v>
      </c>
      <c r="AT242" s="199" t="s">
        <v>120</v>
      </c>
      <c r="AU242" s="199" t="s">
        <v>81</v>
      </c>
      <c r="AY242" s="17" t="s">
        <v>117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81</v>
      </c>
      <c r="BK242" s="200">
        <f>ROUND(I242*H242,2)</f>
        <v>0</v>
      </c>
      <c r="BL242" s="17" t="s">
        <v>124</v>
      </c>
      <c r="BM242" s="199" t="s">
        <v>284</v>
      </c>
    </row>
    <row r="243" spans="1:65" s="2" customFormat="1" ht="11.25">
      <c r="A243" s="34"/>
      <c r="B243" s="35"/>
      <c r="C243" s="36"/>
      <c r="D243" s="201" t="s">
        <v>125</v>
      </c>
      <c r="E243" s="36"/>
      <c r="F243" s="202" t="s">
        <v>283</v>
      </c>
      <c r="G243" s="36"/>
      <c r="H243" s="36"/>
      <c r="I243" s="203"/>
      <c r="J243" s="36"/>
      <c r="K243" s="36"/>
      <c r="L243" s="39"/>
      <c r="M243" s="204"/>
      <c r="N243" s="205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125</v>
      </c>
      <c r="AU243" s="17" t="s">
        <v>81</v>
      </c>
    </row>
    <row r="244" spans="1:65" s="13" customFormat="1" ht="22.5">
      <c r="B244" s="211"/>
      <c r="C244" s="212"/>
      <c r="D244" s="201" t="s">
        <v>174</v>
      </c>
      <c r="E244" s="213" t="s">
        <v>1</v>
      </c>
      <c r="F244" s="214" t="s">
        <v>285</v>
      </c>
      <c r="G244" s="212"/>
      <c r="H244" s="213" t="s">
        <v>1</v>
      </c>
      <c r="I244" s="215"/>
      <c r="J244" s="212"/>
      <c r="K244" s="212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174</v>
      </c>
      <c r="AU244" s="220" t="s">
        <v>81</v>
      </c>
      <c r="AV244" s="13" t="s">
        <v>81</v>
      </c>
      <c r="AW244" s="13" t="s">
        <v>30</v>
      </c>
      <c r="AX244" s="13" t="s">
        <v>73</v>
      </c>
      <c r="AY244" s="220" t="s">
        <v>117</v>
      </c>
    </row>
    <row r="245" spans="1:65" s="14" customFormat="1" ht="11.25">
      <c r="B245" s="221"/>
      <c r="C245" s="222"/>
      <c r="D245" s="201" t="s">
        <v>174</v>
      </c>
      <c r="E245" s="223" t="s">
        <v>1</v>
      </c>
      <c r="F245" s="224" t="s">
        <v>286</v>
      </c>
      <c r="G245" s="222"/>
      <c r="H245" s="225">
        <v>8.4480000000000004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174</v>
      </c>
      <c r="AU245" s="231" t="s">
        <v>81</v>
      </c>
      <c r="AV245" s="14" t="s">
        <v>83</v>
      </c>
      <c r="AW245" s="14" t="s">
        <v>30</v>
      </c>
      <c r="AX245" s="14" t="s">
        <v>73</v>
      </c>
      <c r="AY245" s="231" t="s">
        <v>117</v>
      </c>
    </row>
    <row r="246" spans="1:65" s="15" customFormat="1" ht="11.25">
      <c r="B246" s="232"/>
      <c r="C246" s="233"/>
      <c r="D246" s="201" t="s">
        <v>174</v>
      </c>
      <c r="E246" s="234" t="s">
        <v>1</v>
      </c>
      <c r="F246" s="235" t="s">
        <v>179</v>
      </c>
      <c r="G246" s="233"/>
      <c r="H246" s="236">
        <v>8.4480000000000004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174</v>
      </c>
      <c r="AU246" s="242" t="s">
        <v>81</v>
      </c>
      <c r="AV246" s="15" t="s">
        <v>124</v>
      </c>
      <c r="AW246" s="15" t="s">
        <v>30</v>
      </c>
      <c r="AX246" s="15" t="s">
        <v>81</v>
      </c>
      <c r="AY246" s="242" t="s">
        <v>117</v>
      </c>
    </row>
    <row r="247" spans="1:65" s="2" customFormat="1" ht="14.45" customHeight="1">
      <c r="A247" s="34"/>
      <c r="B247" s="35"/>
      <c r="C247" s="187" t="s">
        <v>239</v>
      </c>
      <c r="D247" s="187" t="s">
        <v>120</v>
      </c>
      <c r="E247" s="188" t="s">
        <v>287</v>
      </c>
      <c r="F247" s="189" t="s">
        <v>288</v>
      </c>
      <c r="G247" s="190" t="s">
        <v>182</v>
      </c>
      <c r="H247" s="191">
        <v>21.774000000000001</v>
      </c>
      <c r="I247" s="192"/>
      <c r="J247" s="193">
        <f>ROUND(I247*H247,2)</f>
        <v>0</v>
      </c>
      <c r="K247" s="194"/>
      <c r="L247" s="39"/>
      <c r="M247" s="195" t="s">
        <v>1</v>
      </c>
      <c r="N247" s="196" t="s">
        <v>38</v>
      </c>
      <c r="O247" s="71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124</v>
      </c>
      <c r="AT247" s="199" t="s">
        <v>120</v>
      </c>
      <c r="AU247" s="199" t="s">
        <v>81</v>
      </c>
      <c r="AY247" s="17" t="s">
        <v>117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81</v>
      </c>
      <c r="BK247" s="200">
        <f>ROUND(I247*H247,2)</f>
        <v>0</v>
      </c>
      <c r="BL247" s="17" t="s">
        <v>124</v>
      </c>
      <c r="BM247" s="199" t="s">
        <v>289</v>
      </c>
    </row>
    <row r="248" spans="1:65" s="2" customFormat="1" ht="11.25">
      <c r="A248" s="34"/>
      <c r="B248" s="35"/>
      <c r="C248" s="36"/>
      <c r="D248" s="201" t="s">
        <v>125</v>
      </c>
      <c r="E248" s="36"/>
      <c r="F248" s="202" t="s">
        <v>288</v>
      </c>
      <c r="G248" s="36"/>
      <c r="H248" s="36"/>
      <c r="I248" s="203"/>
      <c r="J248" s="36"/>
      <c r="K248" s="36"/>
      <c r="L248" s="39"/>
      <c r="M248" s="204"/>
      <c r="N248" s="205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125</v>
      </c>
      <c r="AU248" s="17" t="s">
        <v>81</v>
      </c>
    </row>
    <row r="249" spans="1:65" s="13" customFormat="1" ht="11.25">
      <c r="B249" s="211"/>
      <c r="C249" s="212"/>
      <c r="D249" s="201" t="s">
        <v>174</v>
      </c>
      <c r="E249" s="213" t="s">
        <v>1</v>
      </c>
      <c r="F249" s="214" t="s">
        <v>290</v>
      </c>
      <c r="G249" s="212"/>
      <c r="H249" s="213" t="s">
        <v>1</v>
      </c>
      <c r="I249" s="215"/>
      <c r="J249" s="212"/>
      <c r="K249" s="212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174</v>
      </c>
      <c r="AU249" s="220" t="s">
        <v>81</v>
      </c>
      <c r="AV249" s="13" t="s">
        <v>81</v>
      </c>
      <c r="AW249" s="13" t="s">
        <v>30</v>
      </c>
      <c r="AX249" s="13" t="s">
        <v>73</v>
      </c>
      <c r="AY249" s="220" t="s">
        <v>117</v>
      </c>
    </row>
    <row r="250" spans="1:65" s="14" customFormat="1" ht="11.25">
      <c r="B250" s="221"/>
      <c r="C250" s="222"/>
      <c r="D250" s="201" t="s">
        <v>174</v>
      </c>
      <c r="E250" s="223" t="s">
        <v>1</v>
      </c>
      <c r="F250" s="224" t="s">
        <v>291</v>
      </c>
      <c r="G250" s="222"/>
      <c r="H250" s="225">
        <v>21.774000000000001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174</v>
      </c>
      <c r="AU250" s="231" t="s">
        <v>81</v>
      </c>
      <c r="AV250" s="14" t="s">
        <v>83</v>
      </c>
      <c r="AW250" s="14" t="s">
        <v>30</v>
      </c>
      <c r="AX250" s="14" t="s">
        <v>73</v>
      </c>
      <c r="AY250" s="231" t="s">
        <v>117</v>
      </c>
    </row>
    <row r="251" spans="1:65" s="15" customFormat="1" ht="11.25">
      <c r="B251" s="232"/>
      <c r="C251" s="233"/>
      <c r="D251" s="201" t="s">
        <v>174</v>
      </c>
      <c r="E251" s="234" t="s">
        <v>1</v>
      </c>
      <c r="F251" s="235" t="s">
        <v>179</v>
      </c>
      <c r="G251" s="233"/>
      <c r="H251" s="236">
        <v>21.774000000000001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174</v>
      </c>
      <c r="AU251" s="242" t="s">
        <v>81</v>
      </c>
      <c r="AV251" s="15" t="s">
        <v>124</v>
      </c>
      <c r="AW251" s="15" t="s">
        <v>30</v>
      </c>
      <c r="AX251" s="15" t="s">
        <v>81</v>
      </c>
      <c r="AY251" s="242" t="s">
        <v>117</v>
      </c>
    </row>
    <row r="252" spans="1:65" s="2" customFormat="1" ht="14.45" customHeight="1">
      <c r="A252" s="34"/>
      <c r="B252" s="35"/>
      <c r="C252" s="187" t="s">
        <v>7</v>
      </c>
      <c r="D252" s="187" t="s">
        <v>120</v>
      </c>
      <c r="E252" s="188" t="s">
        <v>292</v>
      </c>
      <c r="F252" s="189" t="s">
        <v>293</v>
      </c>
      <c r="G252" s="190" t="s">
        <v>194</v>
      </c>
      <c r="H252" s="191">
        <v>8.4000000000000005E-2</v>
      </c>
      <c r="I252" s="192"/>
      <c r="J252" s="193">
        <f>ROUND(I252*H252,2)</f>
        <v>0</v>
      </c>
      <c r="K252" s="194"/>
      <c r="L252" s="39"/>
      <c r="M252" s="195" t="s">
        <v>1</v>
      </c>
      <c r="N252" s="196" t="s">
        <v>38</v>
      </c>
      <c r="O252" s="71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124</v>
      </c>
      <c r="AT252" s="199" t="s">
        <v>120</v>
      </c>
      <c r="AU252" s="199" t="s">
        <v>81</v>
      </c>
      <c r="AY252" s="17" t="s">
        <v>117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81</v>
      </c>
      <c r="BK252" s="200">
        <f>ROUND(I252*H252,2)</f>
        <v>0</v>
      </c>
      <c r="BL252" s="17" t="s">
        <v>124</v>
      </c>
      <c r="BM252" s="199" t="s">
        <v>294</v>
      </c>
    </row>
    <row r="253" spans="1:65" s="2" customFormat="1" ht="11.25">
      <c r="A253" s="34"/>
      <c r="B253" s="35"/>
      <c r="C253" s="36"/>
      <c r="D253" s="201" t="s">
        <v>125</v>
      </c>
      <c r="E253" s="36"/>
      <c r="F253" s="202" t="s">
        <v>295</v>
      </c>
      <c r="G253" s="36"/>
      <c r="H253" s="36"/>
      <c r="I253" s="203"/>
      <c r="J253" s="36"/>
      <c r="K253" s="36"/>
      <c r="L253" s="39"/>
      <c r="M253" s="204"/>
      <c r="N253" s="205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125</v>
      </c>
      <c r="AU253" s="17" t="s">
        <v>81</v>
      </c>
    </row>
    <row r="254" spans="1:65" s="13" customFormat="1" ht="11.25">
      <c r="B254" s="211"/>
      <c r="C254" s="212"/>
      <c r="D254" s="201" t="s">
        <v>174</v>
      </c>
      <c r="E254" s="213" t="s">
        <v>1</v>
      </c>
      <c r="F254" s="214" t="s">
        <v>296</v>
      </c>
      <c r="G254" s="212"/>
      <c r="H254" s="213" t="s">
        <v>1</v>
      </c>
      <c r="I254" s="215"/>
      <c r="J254" s="212"/>
      <c r="K254" s="212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174</v>
      </c>
      <c r="AU254" s="220" t="s">
        <v>81</v>
      </c>
      <c r="AV254" s="13" t="s">
        <v>81</v>
      </c>
      <c r="AW254" s="13" t="s">
        <v>30</v>
      </c>
      <c r="AX254" s="13" t="s">
        <v>73</v>
      </c>
      <c r="AY254" s="220" t="s">
        <v>117</v>
      </c>
    </row>
    <row r="255" spans="1:65" s="14" customFormat="1" ht="11.25">
      <c r="B255" s="221"/>
      <c r="C255" s="222"/>
      <c r="D255" s="201" t="s">
        <v>174</v>
      </c>
      <c r="E255" s="223" t="s">
        <v>1</v>
      </c>
      <c r="F255" s="224" t="s">
        <v>297</v>
      </c>
      <c r="G255" s="222"/>
      <c r="H255" s="225">
        <v>8.4000000000000005E-2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174</v>
      </c>
      <c r="AU255" s="231" t="s">
        <v>81</v>
      </c>
      <c r="AV255" s="14" t="s">
        <v>83</v>
      </c>
      <c r="AW255" s="14" t="s">
        <v>30</v>
      </c>
      <c r="AX255" s="14" t="s">
        <v>73</v>
      </c>
      <c r="AY255" s="231" t="s">
        <v>117</v>
      </c>
    </row>
    <row r="256" spans="1:65" s="15" customFormat="1" ht="11.25">
      <c r="B256" s="232"/>
      <c r="C256" s="233"/>
      <c r="D256" s="201" t="s">
        <v>174</v>
      </c>
      <c r="E256" s="234" t="s">
        <v>1</v>
      </c>
      <c r="F256" s="235" t="s">
        <v>179</v>
      </c>
      <c r="G256" s="233"/>
      <c r="H256" s="236">
        <v>8.4000000000000005E-2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174</v>
      </c>
      <c r="AU256" s="242" t="s">
        <v>81</v>
      </c>
      <c r="AV256" s="15" t="s">
        <v>124</v>
      </c>
      <c r="AW256" s="15" t="s">
        <v>30</v>
      </c>
      <c r="AX256" s="15" t="s">
        <v>81</v>
      </c>
      <c r="AY256" s="242" t="s">
        <v>117</v>
      </c>
    </row>
    <row r="257" spans="1:65" s="2" customFormat="1" ht="14.45" customHeight="1">
      <c r="A257" s="34"/>
      <c r="B257" s="35"/>
      <c r="C257" s="187" t="s">
        <v>244</v>
      </c>
      <c r="D257" s="187" t="s">
        <v>120</v>
      </c>
      <c r="E257" s="188" t="s">
        <v>298</v>
      </c>
      <c r="F257" s="189" t="s">
        <v>299</v>
      </c>
      <c r="G257" s="190" t="s">
        <v>182</v>
      </c>
      <c r="H257" s="191">
        <v>21.774000000000001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124</v>
      </c>
      <c r="AT257" s="199" t="s">
        <v>120</v>
      </c>
      <c r="AU257" s="199" t="s">
        <v>81</v>
      </c>
      <c r="AY257" s="17" t="s">
        <v>117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81</v>
      </c>
      <c r="BK257" s="200">
        <f>ROUND(I257*H257,2)</f>
        <v>0</v>
      </c>
      <c r="BL257" s="17" t="s">
        <v>124</v>
      </c>
      <c r="BM257" s="199" t="s">
        <v>300</v>
      </c>
    </row>
    <row r="258" spans="1:65" s="2" customFormat="1" ht="11.25">
      <c r="A258" s="34"/>
      <c r="B258" s="35"/>
      <c r="C258" s="36"/>
      <c r="D258" s="201" t="s">
        <v>125</v>
      </c>
      <c r="E258" s="36"/>
      <c r="F258" s="202" t="s">
        <v>299</v>
      </c>
      <c r="G258" s="36"/>
      <c r="H258" s="36"/>
      <c r="I258" s="203"/>
      <c r="J258" s="36"/>
      <c r="K258" s="36"/>
      <c r="L258" s="39"/>
      <c r="M258" s="204"/>
      <c r="N258" s="205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125</v>
      </c>
      <c r="AU258" s="17" t="s">
        <v>81</v>
      </c>
    </row>
    <row r="259" spans="1:65" s="13" customFormat="1" ht="11.25">
      <c r="B259" s="211"/>
      <c r="C259" s="212"/>
      <c r="D259" s="201" t="s">
        <v>174</v>
      </c>
      <c r="E259" s="213" t="s">
        <v>1</v>
      </c>
      <c r="F259" s="214" t="s">
        <v>301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174</v>
      </c>
      <c r="AU259" s="220" t="s">
        <v>81</v>
      </c>
      <c r="AV259" s="13" t="s">
        <v>81</v>
      </c>
      <c r="AW259" s="13" t="s">
        <v>30</v>
      </c>
      <c r="AX259" s="13" t="s">
        <v>73</v>
      </c>
      <c r="AY259" s="220" t="s">
        <v>117</v>
      </c>
    </row>
    <row r="260" spans="1:65" s="14" customFormat="1" ht="11.25">
      <c r="B260" s="221"/>
      <c r="C260" s="222"/>
      <c r="D260" s="201" t="s">
        <v>174</v>
      </c>
      <c r="E260" s="223" t="s">
        <v>1</v>
      </c>
      <c r="F260" s="224" t="s">
        <v>302</v>
      </c>
      <c r="G260" s="222"/>
      <c r="H260" s="225">
        <v>21.774000000000001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174</v>
      </c>
      <c r="AU260" s="231" t="s">
        <v>81</v>
      </c>
      <c r="AV260" s="14" t="s">
        <v>83</v>
      </c>
      <c r="AW260" s="14" t="s">
        <v>30</v>
      </c>
      <c r="AX260" s="14" t="s">
        <v>73</v>
      </c>
      <c r="AY260" s="231" t="s">
        <v>117</v>
      </c>
    </row>
    <row r="261" spans="1:65" s="15" customFormat="1" ht="11.25">
      <c r="B261" s="232"/>
      <c r="C261" s="233"/>
      <c r="D261" s="201" t="s">
        <v>174</v>
      </c>
      <c r="E261" s="234" t="s">
        <v>1</v>
      </c>
      <c r="F261" s="235" t="s">
        <v>179</v>
      </c>
      <c r="G261" s="233"/>
      <c r="H261" s="236">
        <v>21.774000000000001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174</v>
      </c>
      <c r="AU261" s="242" t="s">
        <v>81</v>
      </c>
      <c r="AV261" s="15" t="s">
        <v>124</v>
      </c>
      <c r="AW261" s="15" t="s">
        <v>30</v>
      </c>
      <c r="AX261" s="15" t="s">
        <v>81</v>
      </c>
      <c r="AY261" s="242" t="s">
        <v>117</v>
      </c>
    </row>
    <row r="262" spans="1:65" s="2" customFormat="1" ht="14.45" customHeight="1">
      <c r="A262" s="34"/>
      <c r="B262" s="35"/>
      <c r="C262" s="187" t="s">
        <v>303</v>
      </c>
      <c r="D262" s="187" t="s">
        <v>120</v>
      </c>
      <c r="E262" s="188" t="s">
        <v>304</v>
      </c>
      <c r="F262" s="189" t="s">
        <v>305</v>
      </c>
      <c r="G262" s="190" t="s">
        <v>182</v>
      </c>
      <c r="H262" s="191">
        <v>17.928999999999998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38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124</v>
      </c>
      <c r="AT262" s="199" t="s">
        <v>120</v>
      </c>
      <c r="AU262" s="199" t="s">
        <v>81</v>
      </c>
      <c r="AY262" s="17" t="s">
        <v>117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81</v>
      </c>
      <c r="BK262" s="200">
        <f>ROUND(I262*H262,2)</f>
        <v>0</v>
      </c>
      <c r="BL262" s="17" t="s">
        <v>124</v>
      </c>
      <c r="BM262" s="199" t="s">
        <v>306</v>
      </c>
    </row>
    <row r="263" spans="1:65" s="2" customFormat="1" ht="11.25">
      <c r="A263" s="34"/>
      <c r="B263" s="35"/>
      <c r="C263" s="36"/>
      <c r="D263" s="201" t="s">
        <v>125</v>
      </c>
      <c r="E263" s="36"/>
      <c r="F263" s="202" t="s">
        <v>305</v>
      </c>
      <c r="G263" s="36"/>
      <c r="H263" s="36"/>
      <c r="I263" s="203"/>
      <c r="J263" s="36"/>
      <c r="K263" s="36"/>
      <c r="L263" s="39"/>
      <c r="M263" s="204"/>
      <c r="N263" s="205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125</v>
      </c>
      <c r="AU263" s="17" t="s">
        <v>81</v>
      </c>
    </row>
    <row r="264" spans="1:65" s="13" customFormat="1" ht="11.25">
      <c r="B264" s="211"/>
      <c r="C264" s="212"/>
      <c r="D264" s="201" t="s">
        <v>174</v>
      </c>
      <c r="E264" s="213" t="s">
        <v>1</v>
      </c>
      <c r="F264" s="214" t="s">
        <v>307</v>
      </c>
      <c r="G264" s="212"/>
      <c r="H264" s="213" t="s">
        <v>1</v>
      </c>
      <c r="I264" s="215"/>
      <c r="J264" s="212"/>
      <c r="K264" s="212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174</v>
      </c>
      <c r="AU264" s="220" t="s">
        <v>81</v>
      </c>
      <c r="AV264" s="13" t="s">
        <v>81</v>
      </c>
      <c r="AW264" s="13" t="s">
        <v>30</v>
      </c>
      <c r="AX264" s="13" t="s">
        <v>73</v>
      </c>
      <c r="AY264" s="220" t="s">
        <v>117</v>
      </c>
    </row>
    <row r="265" spans="1:65" s="14" customFormat="1" ht="11.25">
      <c r="B265" s="221"/>
      <c r="C265" s="222"/>
      <c r="D265" s="201" t="s">
        <v>174</v>
      </c>
      <c r="E265" s="223" t="s">
        <v>1</v>
      </c>
      <c r="F265" s="224" t="s">
        <v>308</v>
      </c>
      <c r="G265" s="222"/>
      <c r="H265" s="225">
        <v>17.928999999999998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174</v>
      </c>
      <c r="AU265" s="231" t="s">
        <v>81</v>
      </c>
      <c r="AV265" s="14" t="s">
        <v>83</v>
      </c>
      <c r="AW265" s="14" t="s">
        <v>30</v>
      </c>
      <c r="AX265" s="14" t="s">
        <v>73</v>
      </c>
      <c r="AY265" s="231" t="s">
        <v>117</v>
      </c>
    </row>
    <row r="266" spans="1:65" s="15" customFormat="1" ht="11.25">
      <c r="B266" s="232"/>
      <c r="C266" s="233"/>
      <c r="D266" s="201" t="s">
        <v>174</v>
      </c>
      <c r="E266" s="234" t="s">
        <v>1</v>
      </c>
      <c r="F266" s="235" t="s">
        <v>179</v>
      </c>
      <c r="G266" s="233"/>
      <c r="H266" s="236">
        <v>17.928999999999998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174</v>
      </c>
      <c r="AU266" s="242" t="s">
        <v>81</v>
      </c>
      <c r="AV266" s="15" t="s">
        <v>124</v>
      </c>
      <c r="AW266" s="15" t="s">
        <v>30</v>
      </c>
      <c r="AX266" s="15" t="s">
        <v>81</v>
      </c>
      <c r="AY266" s="242" t="s">
        <v>117</v>
      </c>
    </row>
    <row r="267" spans="1:65" s="2" customFormat="1" ht="24.2" customHeight="1">
      <c r="A267" s="34"/>
      <c r="B267" s="35"/>
      <c r="C267" s="187" t="s">
        <v>250</v>
      </c>
      <c r="D267" s="187" t="s">
        <v>120</v>
      </c>
      <c r="E267" s="188" t="s">
        <v>309</v>
      </c>
      <c r="F267" s="189" t="s">
        <v>310</v>
      </c>
      <c r="G267" s="190" t="s">
        <v>182</v>
      </c>
      <c r="H267" s="191">
        <v>1.8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38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124</v>
      </c>
      <c r="AT267" s="199" t="s">
        <v>120</v>
      </c>
      <c r="AU267" s="199" t="s">
        <v>81</v>
      </c>
      <c r="AY267" s="17" t="s">
        <v>117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81</v>
      </c>
      <c r="BK267" s="200">
        <f>ROUND(I267*H267,2)</f>
        <v>0</v>
      </c>
      <c r="BL267" s="17" t="s">
        <v>124</v>
      </c>
      <c r="BM267" s="199" t="s">
        <v>311</v>
      </c>
    </row>
    <row r="268" spans="1:65" s="2" customFormat="1" ht="19.5">
      <c r="A268" s="34"/>
      <c r="B268" s="35"/>
      <c r="C268" s="36"/>
      <c r="D268" s="201" t="s">
        <v>125</v>
      </c>
      <c r="E268" s="36"/>
      <c r="F268" s="202" t="s">
        <v>310</v>
      </c>
      <c r="G268" s="36"/>
      <c r="H268" s="36"/>
      <c r="I268" s="203"/>
      <c r="J268" s="36"/>
      <c r="K268" s="36"/>
      <c r="L268" s="39"/>
      <c r="M268" s="204"/>
      <c r="N268" s="205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125</v>
      </c>
      <c r="AU268" s="17" t="s">
        <v>81</v>
      </c>
    </row>
    <row r="269" spans="1:65" s="13" customFormat="1" ht="11.25">
      <c r="B269" s="211"/>
      <c r="C269" s="212"/>
      <c r="D269" s="201" t="s">
        <v>174</v>
      </c>
      <c r="E269" s="213" t="s">
        <v>1</v>
      </c>
      <c r="F269" s="214" t="s">
        <v>312</v>
      </c>
      <c r="G269" s="212"/>
      <c r="H269" s="213" t="s">
        <v>1</v>
      </c>
      <c r="I269" s="215"/>
      <c r="J269" s="212"/>
      <c r="K269" s="212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174</v>
      </c>
      <c r="AU269" s="220" t="s">
        <v>81</v>
      </c>
      <c r="AV269" s="13" t="s">
        <v>81</v>
      </c>
      <c r="AW269" s="13" t="s">
        <v>30</v>
      </c>
      <c r="AX269" s="13" t="s">
        <v>73</v>
      </c>
      <c r="AY269" s="220" t="s">
        <v>117</v>
      </c>
    </row>
    <row r="270" spans="1:65" s="14" customFormat="1" ht="11.25">
      <c r="B270" s="221"/>
      <c r="C270" s="222"/>
      <c r="D270" s="201" t="s">
        <v>174</v>
      </c>
      <c r="E270" s="223" t="s">
        <v>1</v>
      </c>
      <c r="F270" s="224" t="s">
        <v>184</v>
      </c>
      <c r="G270" s="222"/>
      <c r="H270" s="225">
        <v>1.8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174</v>
      </c>
      <c r="AU270" s="231" t="s">
        <v>81</v>
      </c>
      <c r="AV270" s="14" t="s">
        <v>83</v>
      </c>
      <c r="AW270" s="14" t="s">
        <v>30</v>
      </c>
      <c r="AX270" s="14" t="s">
        <v>73</v>
      </c>
      <c r="AY270" s="231" t="s">
        <v>117</v>
      </c>
    </row>
    <row r="271" spans="1:65" s="15" customFormat="1" ht="11.25">
      <c r="B271" s="232"/>
      <c r="C271" s="233"/>
      <c r="D271" s="201" t="s">
        <v>174</v>
      </c>
      <c r="E271" s="234" t="s">
        <v>1</v>
      </c>
      <c r="F271" s="235" t="s">
        <v>179</v>
      </c>
      <c r="G271" s="233"/>
      <c r="H271" s="236">
        <v>1.8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174</v>
      </c>
      <c r="AU271" s="242" t="s">
        <v>81</v>
      </c>
      <c r="AV271" s="15" t="s">
        <v>124</v>
      </c>
      <c r="AW271" s="15" t="s">
        <v>30</v>
      </c>
      <c r="AX271" s="15" t="s">
        <v>81</v>
      </c>
      <c r="AY271" s="242" t="s">
        <v>117</v>
      </c>
    </row>
    <row r="272" spans="1:65" s="2" customFormat="1" ht="24.2" customHeight="1">
      <c r="A272" s="34"/>
      <c r="B272" s="35"/>
      <c r="C272" s="187" t="s">
        <v>313</v>
      </c>
      <c r="D272" s="187" t="s">
        <v>120</v>
      </c>
      <c r="E272" s="188" t="s">
        <v>314</v>
      </c>
      <c r="F272" s="189" t="s">
        <v>315</v>
      </c>
      <c r="G272" s="190" t="s">
        <v>182</v>
      </c>
      <c r="H272" s="191">
        <v>16.545000000000002</v>
      </c>
      <c r="I272" s="192"/>
      <c r="J272" s="193">
        <f>ROUND(I272*H272,2)</f>
        <v>0</v>
      </c>
      <c r="K272" s="194"/>
      <c r="L272" s="39"/>
      <c r="M272" s="195" t="s">
        <v>1</v>
      </c>
      <c r="N272" s="196" t="s">
        <v>38</v>
      </c>
      <c r="O272" s="71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124</v>
      </c>
      <c r="AT272" s="199" t="s">
        <v>120</v>
      </c>
      <c r="AU272" s="199" t="s">
        <v>81</v>
      </c>
      <c r="AY272" s="17" t="s">
        <v>117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81</v>
      </c>
      <c r="BK272" s="200">
        <f>ROUND(I272*H272,2)</f>
        <v>0</v>
      </c>
      <c r="BL272" s="17" t="s">
        <v>124</v>
      </c>
      <c r="BM272" s="199" t="s">
        <v>316</v>
      </c>
    </row>
    <row r="273" spans="1:65" s="2" customFormat="1" ht="11.25">
      <c r="A273" s="34"/>
      <c r="B273" s="35"/>
      <c r="C273" s="36"/>
      <c r="D273" s="201" t="s">
        <v>125</v>
      </c>
      <c r="E273" s="36"/>
      <c r="F273" s="202" t="s">
        <v>315</v>
      </c>
      <c r="G273" s="36"/>
      <c r="H273" s="36"/>
      <c r="I273" s="203"/>
      <c r="J273" s="36"/>
      <c r="K273" s="36"/>
      <c r="L273" s="39"/>
      <c r="M273" s="204"/>
      <c r="N273" s="205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125</v>
      </c>
      <c r="AU273" s="17" t="s">
        <v>81</v>
      </c>
    </row>
    <row r="274" spans="1:65" s="13" customFormat="1" ht="11.25">
      <c r="B274" s="211"/>
      <c r="C274" s="212"/>
      <c r="D274" s="201" t="s">
        <v>174</v>
      </c>
      <c r="E274" s="213" t="s">
        <v>1</v>
      </c>
      <c r="F274" s="214" t="s">
        <v>317</v>
      </c>
      <c r="G274" s="212"/>
      <c r="H274" s="213" t="s">
        <v>1</v>
      </c>
      <c r="I274" s="215"/>
      <c r="J274" s="212"/>
      <c r="K274" s="212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174</v>
      </c>
      <c r="AU274" s="220" t="s">
        <v>81</v>
      </c>
      <c r="AV274" s="13" t="s">
        <v>81</v>
      </c>
      <c r="AW274" s="13" t="s">
        <v>30</v>
      </c>
      <c r="AX274" s="13" t="s">
        <v>73</v>
      </c>
      <c r="AY274" s="220" t="s">
        <v>117</v>
      </c>
    </row>
    <row r="275" spans="1:65" s="14" customFormat="1" ht="11.25">
      <c r="B275" s="221"/>
      <c r="C275" s="222"/>
      <c r="D275" s="201" t="s">
        <v>174</v>
      </c>
      <c r="E275" s="223" t="s">
        <v>1</v>
      </c>
      <c r="F275" s="224" t="s">
        <v>318</v>
      </c>
      <c r="G275" s="222"/>
      <c r="H275" s="225">
        <v>16.545000000000002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174</v>
      </c>
      <c r="AU275" s="231" t="s">
        <v>81</v>
      </c>
      <c r="AV275" s="14" t="s">
        <v>83</v>
      </c>
      <c r="AW275" s="14" t="s">
        <v>30</v>
      </c>
      <c r="AX275" s="14" t="s">
        <v>73</v>
      </c>
      <c r="AY275" s="231" t="s">
        <v>117</v>
      </c>
    </row>
    <row r="276" spans="1:65" s="15" customFormat="1" ht="11.25">
      <c r="B276" s="232"/>
      <c r="C276" s="233"/>
      <c r="D276" s="201" t="s">
        <v>174</v>
      </c>
      <c r="E276" s="234" t="s">
        <v>1</v>
      </c>
      <c r="F276" s="235" t="s">
        <v>179</v>
      </c>
      <c r="G276" s="233"/>
      <c r="H276" s="236">
        <v>16.545000000000002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174</v>
      </c>
      <c r="AU276" s="242" t="s">
        <v>81</v>
      </c>
      <c r="AV276" s="15" t="s">
        <v>124</v>
      </c>
      <c r="AW276" s="15" t="s">
        <v>30</v>
      </c>
      <c r="AX276" s="15" t="s">
        <v>81</v>
      </c>
      <c r="AY276" s="242" t="s">
        <v>117</v>
      </c>
    </row>
    <row r="277" spans="1:65" s="12" customFormat="1" ht="25.9" customHeight="1">
      <c r="B277" s="171"/>
      <c r="C277" s="172"/>
      <c r="D277" s="173" t="s">
        <v>72</v>
      </c>
      <c r="E277" s="174" t="s">
        <v>319</v>
      </c>
      <c r="F277" s="174" t="s">
        <v>320</v>
      </c>
      <c r="G277" s="172"/>
      <c r="H277" s="172"/>
      <c r="I277" s="175"/>
      <c r="J277" s="176">
        <f>BK277</f>
        <v>0</v>
      </c>
      <c r="K277" s="172"/>
      <c r="L277" s="177"/>
      <c r="M277" s="178"/>
      <c r="N277" s="179"/>
      <c r="O277" s="179"/>
      <c r="P277" s="180">
        <f>SUM(P278:P410)</f>
        <v>0</v>
      </c>
      <c r="Q277" s="179"/>
      <c r="R277" s="180">
        <f>SUM(R278:R410)</f>
        <v>0</v>
      </c>
      <c r="S277" s="179"/>
      <c r="T277" s="181">
        <f>SUM(T278:T410)</f>
        <v>0</v>
      </c>
      <c r="AR277" s="182" t="s">
        <v>81</v>
      </c>
      <c r="AT277" s="183" t="s">
        <v>72</v>
      </c>
      <c r="AU277" s="183" t="s">
        <v>73</v>
      </c>
      <c r="AY277" s="182" t="s">
        <v>117</v>
      </c>
      <c r="BK277" s="184">
        <f>SUM(BK278:BK410)</f>
        <v>0</v>
      </c>
    </row>
    <row r="278" spans="1:65" s="2" customFormat="1" ht="14.45" customHeight="1">
      <c r="A278" s="34"/>
      <c r="B278" s="35"/>
      <c r="C278" s="187" t="s">
        <v>255</v>
      </c>
      <c r="D278" s="187" t="s">
        <v>120</v>
      </c>
      <c r="E278" s="188" t="s">
        <v>321</v>
      </c>
      <c r="F278" s="189" t="s">
        <v>322</v>
      </c>
      <c r="G278" s="190" t="s">
        <v>182</v>
      </c>
      <c r="H278" s="191">
        <v>96.417000000000002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38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124</v>
      </c>
      <c r="AT278" s="199" t="s">
        <v>120</v>
      </c>
      <c r="AU278" s="199" t="s">
        <v>81</v>
      </c>
      <c r="AY278" s="17" t="s">
        <v>117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81</v>
      </c>
      <c r="BK278" s="200">
        <f>ROUND(I278*H278,2)</f>
        <v>0</v>
      </c>
      <c r="BL278" s="17" t="s">
        <v>124</v>
      </c>
      <c r="BM278" s="199" t="s">
        <v>323</v>
      </c>
    </row>
    <row r="279" spans="1:65" s="2" customFormat="1" ht="11.25">
      <c r="A279" s="34"/>
      <c r="B279" s="35"/>
      <c r="C279" s="36"/>
      <c r="D279" s="201" t="s">
        <v>125</v>
      </c>
      <c r="E279" s="36"/>
      <c r="F279" s="202" t="s">
        <v>322</v>
      </c>
      <c r="G279" s="36"/>
      <c r="H279" s="36"/>
      <c r="I279" s="203"/>
      <c r="J279" s="36"/>
      <c r="K279" s="36"/>
      <c r="L279" s="39"/>
      <c r="M279" s="204"/>
      <c r="N279" s="205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125</v>
      </c>
      <c r="AU279" s="17" t="s">
        <v>81</v>
      </c>
    </row>
    <row r="280" spans="1:65" s="13" customFormat="1" ht="11.25">
      <c r="B280" s="211"/>
      <c r="C280" s="212"/>
      <c r="D280" s="201" t="s">
        <v>174</v>
      </c>
      <c r="E280" s="213" t="s">
        <v>1</v>
      </c>
      <c r="F280" s="214" t="s">
        <v>324</v>
      </c>
      <c r="G280" s="212"/>
      <c r="H280" s="213" t="s">
        <v>1</v>
      </c>
      <c r="I280" s="215"/>
      <c r="J280" s="212"/>
      <c r="K280" s="212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174</v>
      </c>
      <c r="AU280" s="220" t="s">
        <v>81</v>
      </c>
      <c r="AV280" s="13" t="s">
        <v>81</v>
      </c>
      <c r="AW280" s="13" t="s">
        <v>30</v>
      </c>
      <c r="AX280" s="13" t="s">
        <v>73</v>
      </c>
      <c r="AY280" s="220" t="s">
        <v>117</v>
      </c>
    </row>
    <row r="281" spans="1:65" s="14" customFormat="1" ht="11.25">
      <c r="B281" s="221"/>
      <c r="C281" s="222"/>
      <c r="D281" s="201" t="s">
        <v>174</v>
      </c>
      <c r="E281" s="223" t="s">
        <v>1</v>
      </c>
      <c r="F281" s="224" t="s">
        <v>325</v>
      </c>
      <c r="G281" s="222"/>
      <c r="H281" s="225">
        <v>3.2930000000000001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174</v>
      </c>
      <c r="AU281" s="231" t="s">
        <v>81</v>
      </c>
      <c r="AV281" s="14" t="s">
        <v>83</v>
      </c>
      <c r="AW281" s="14" t="s">
        <v>30</v>
      </c>
      <c r="AX281" s="14" t="s">
        <v>73</v>
      </c>
      <c r="AY281" s="231" t="s">
        <v>117</v>
      </c>
    </row>
    <row r="282" spans="1:65" s="14" customFormat="1" ht="11.25">
      <c r="B282" s="221"/>
      <c r="C282" s="222"/>
      <c r="D282" s="201" t="s">
        <v>174</v>
      </c>
      <c r="E282" s="223" t="s">
        <v>1</v>
      </c>
      <c r="F282" s="224" t="s">
        <v>326</v>
      </c>
      <c r="G282" s="222"/>
      <c r="H282" s="225">
        <v>2.6520000000000001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174</v>
      </c>
      <c r="AU282" s="231" t="s">
        <v>81</v>
      </c>
      <c r="AV282" s="14" t="s">
        <v>83</v>
      </c>
      <c r="AW282" s="14" t="s">
        <v>30</v>
      </c>
      <c r="AX282" s="14" t="s">
        <v>73</v>
      </c>
      <c r="AY282" s="231" t="s">
        <v>117</v>
      </c>
    </row>
    <row r="283" spans="1:65" s="14" customFormat="1" ht="11.25">
      <c r="B283" s="221"/>
      <c r="C283" s="222"/>
      <c r="D283" s="201" t="s">
        <v>174</v>
      </c>
      <c r="E283" s="223" t="s">
        <v>1</v>
      </c>
      <c r="F283" s="224" t="s">
        <v>327</v>
      </c>
      <c r="G283" s="222"/>
      <c r="H283" s="225">
        <v>5.3479999999999999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174</v>
      </c>
      <c r="AU283" s="231" t="s">
        <v>81</v>
      </c>
      <c r="AV283" s="14" t="s">
        <v>83</v>
      </c>
      <c r="AW283" s="14" t="s">
        <v>30</v>
      </c>
      <c r="AX283" s="14" t="s">
        <v>73</v>
      </c>
      <c r="AY283" s="231" t="s">
        <v>117</v>
      </c>
    </row>
    <row r="284" spans="1:65" s="14" customFormat="1" ht="11.25">
      <c r="B284" s="221"/>
      <c r="C284" s="222"/>
      <c r="D284" s="201" t="s">
        <v>174</v>
      </c>
      <c r="E284" s="223" t="s">
        <v>1</v>
      </c>
      <c r="F284" s="224" t="s">
        <v>328</v>
      </c>
      <c r="G284" s="222"/>
      <c r="H284" s="225">
        <v>-2.4239999999999999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174</v>
      </c>
      <c r="AU284" s="231" t="s">
        <v>81</v>
      </c>
      <c r="AV284" s="14" t="s">
        <v>83</v>
      </c>
      <c r="AW284" s="14" t="s">
        <v>30</v>
      </c>
      <c r="AX284" s="14" t="s">
        <v>73</v>
      </c>
      <c r="AY284" s="231" t="s">
        <v>117</v>
      </c>
    </row>
    <row r="285" spans="1:65" s="13" customFormat="1" ht="11.25">
      <c r="B285" s="211"/>
      <c r="C285" s="212"/>
      <c r="D285" s="201" t="s">
        <v>174</v>
      </c>
      <c r="E285" s="213" t="s">
        <v>1</v>
      </c>
      <c r="F285" s="214" t="s">
        <v>329</v>
      </c>
      <c r="G285" s="212"/>
      <c r="H285" s="213" t="s">
        <v>1</v>
      </c>
      <c r="I285" s="215"/>
      <c r="J285" s="212"/>
      <c r="K285" s="212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174</v>
      </c>
      <c r="AU285" s="220" t="s">
        <v>81</v>
      </c>
      <c r="AV285" s="13" t="s">
        <v>81</v>
      </c>
      <c r="AW285" s="13" t="s">
        <v>30</v>
      </c>
      <c r="AX285" s="13" t="s">
        <v>73</v>
      </c>
      <c r="AY285" s="220" t="s">
        <v>117</v>
      </c>
    </row>
    <row r="286" spans="1:65" s="14" customFormat="1" ht="11.25">
      <c r="B286" s="221"/>
      <c r="C286" s="222"/>
      <c r="D286" s="201" t="s">
        <v>174</v>
      </c>
      <c r="E286" s="223" t="s">
        <v>1</v>
      </c>
      <c r="F286" s="224" t="s">
        <v>330</v>
      </c>
      <c r="G286" s="222"/>
      <c r="H286" s="225">
        <v>16.623999999999999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174</v>
      </c>
      <c r="AU286" s="231" t="s">
        <v>81</v>
      </c>
      <c r="AV286" s="14" t="s">
        <v>83</v>
      </c>
      <c r="AW286" s="14" t="s">
        <v>30</v>
      </c>
      <c r="AX286" s="14" t="s">
        <v>73</v>
      </c>
      <c r="AY286" s="231" t="s">
        <v>117</v>
      </c>
    </row>
    <row r="287" spans="1:65" s="14" customFormat="1" ht="11.25">
      <c r="B287" s="221"/>
      <c r="C287" s="222"/>
      <c r="D287" s="201" t="s">
        <v>174</v>
      </c>
      <c r="E287" s="223" t="s">
        <v>1</v>
      </c>
      <c r="F287" s="224" t="s">
        <v>331</v>
      </c>
      <c r="G287" s="222"/>
      <c r="H287" s="225">
        <v>11.696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174</v>
      </c>
      <c r="AU287" s="231" t="s">
        <v>81</v>
      </c>
      <c r="AV287" s="14" t="s">
        <v>83</v>
      </c>
      <c r="AW287" s="14" t="s">
        <v>30</v>
      </c>
      <c r="AX287" s="14" t="s">
        <v>73</v>
      </c>
      <c r="AY287" s="231" t="s">
        <v>117</v>
      </c>
    </row>
    <row r="288" spans="1:65" s="13" customFormat="1" ht="11.25">
      <c r="B288" s="211"/>
      <c r="C288" s="212"/>
      <c r="D288" s="201" t="s">
        <v>174</v>
      </c>
      <c r="E288" s="213" t="s">
        <v>1</v>
      </c>
      <c r="F288" s="214" t="s">
        <v>332</v>
      </c>
      <c r="G288" s="212"/>
      <c r="H288" s="213" t="s">
        <v>1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174</v>
      </c>
      <c r="AU288" s="220" t="s">
        <v>81</v>
      </c>
      <c r="AV288" s="13" t="s">
        <v>81</v>
      </c>
      <c r="AW288" s="13" t="s">
        <v>30</v>
      </c>
      <c r="AX288" s="13" t="s">
        <v>73</v>
      </c>
      <c r="AY288" s="220" t="s">
        <v>117</v>
      </c>
    </row>
    <row r="289" spans="1:65" s="14" customFormat="1" ht="11.25">
      <c r="B289" s="221"/>
      <c r="C289" s="222"/>
      <c r="D289" s="201" t="s">
        <v>174</v>
      </c>
      <c r="E289" s="223" t="s">
        <v>1</v>
      </c>
      <c r="F289" s="224" t="s">
        <v>333</v>
      </c>
      <c r="G289" s="222"/>
      <c r="H289" s="225">
        <v>19.228000000000002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174</v>
      </c>
      <c r="AU289" s="231" t="s">
        <v>81</v>
      </c>
      <c r="AV289" s="14" t="s">
        <v>83</v>
      </c>
      <c r="AW289" s="14" t="s">
        <v>30</v>
      </c>
      <c r="AX289" s="14" t="s">
        <v>73</v>
      </c>
      <c r="AY289" s="231" t="s">
        <v>117</v>
      </c>
    </row>
    <row r="290" spans="1:65" s="14" customFormat="1" ht="11.25">
      <c r="B290" s="221"/>
      <c r="C290" s="222"/>
      <c r="D290" s="201" t="s">
        <v>174</v>
      </c>
      <c r="E290" s="223" t="s">
        <v>1</v>
      </c>
      <c r="F290" s="224" t="s">
        <v>334</v>
      </c>
      <c r="G290" s="222"/>
      <c r="H290" s="225">
        <v>-4.444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174</v>
      </c>
      <c r="AU290" s="231" t="s">
        <v>81</v>
      </c>
      <c r="AV290" s="14" t="s">
        <v>83</v>
      </c>
      <c r="AW290" s="14" t="s">
        <v>30</v>
      </c>
      <c r="AX290" s="14" t="s">
        <v>73</v>
      </c>
      <c r="AY290" s="231" t="s">
        <v>117</v>
      </c>
    </row>
    <row r="291" spans="1:65" s="14" customFormat="1" ht="11.25">
      <c r="B291" s="221"/>
      <c r="C291" s="222"/>
      <c r="D291" s="201" t="s">
        <v>174</v>
      </c>
      <c r="E291" s="223" t="s">
        <v>1</v>
      </c>
      <c r="F291" s="224" t="s">
        <v>335</v>
      </c>
      <c r="G291" s="222"/>
      <c r="H291" s="225">
        <v>14.06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174</v>
      </c>
      <c r="AU291" s="231" t="s">
        <v>81</v>
      </c>
      <c r="AV291" s="14" t="s">
        <v>83</v>
      </c>
      <c r="AW291" s="14" t="s">
        <v>30</v>
      </c>
      <c r="AX291" s="14" t="s">
        <v>73</v>
      </c>
      <c r="AY291" s="231" t="s">
        <v>117</v>
      </c>
    </row>
    <row r="292" spans="1:65" s="14" customFormat="1" ht="11.25">
      <c r="B292" s="221"/>
      <c r="C292" s="222"/>
      <c r="D292" s="201" t="s">
        <v>174</v>
      </c>
      <c r="E292" s="223" t="s">
        <v>1</v>
      </c>
      <c r="F292" s="224" t="s">
        <v>336</v>
      </c>
      <c r="G292" s="222"/>
      <c r="H292" s="225">
        <v>14.44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174</v>
      </c>
      <c r="AU292" s="231" t="s">
        <v>81</v>
      </c>
      <c r="AV292" s="14" t="s">
        <v>83</v>
      </c>
      <c r="AW292" s="14" t="s">
        <v>30</v>
      </c>
      <c r="AX292" s="14" t="s">
        <v>73</v>
      </c>
      <c r="AY292" s="231" t="s">
        <v>117</v>
      </c>
    </row>
    <row r="293" spans="1:65" s="14" customFormat="1" ht="11.25">
      <c r="B293" s="221"/>
      <c r="C293" s="222"/>
      <c r="D293" s="201" t="s">
        <v>174</v>
      </c>
      <c r="E293" s="223" t="s">
        <v>1</v>
      </c>
      <c r="F293" s="224" t="s">
        <v>337</v>
      </c>
      <c r="G293" s="222"/>
      <c r="H293" s="225">
        <v>5.99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174</v>
      </c>
      <c r="AU293" s="231" t="s">
        <v>81</v>
      </c>
      <c r="AV293" s="14" t="s">
        <v>83</v>
      </c>
      <c r="AW293" s="14" t="s">
        <v>30</v>
      </c>
      <c r="AX293" s="14" t="s">
        <v>73</v>
      </c>
      <c r="AY293" s="231" t="s">
        <v>117</v>
      </c>
    </row>
    <row r="294" spans="1:65" s="14" customFormat="1" ht="11.25">
      <c r="B294" s="221"/>
      <c r="C294" s="222"/>
      <c r="D294" s="201" t="s">
        <v>174</v>
      </c>
      <c r="E294" s="223" t="s">
        <v>1</v>
      </c>
      <c r="F294" s="224" t="s">
        <v>338</v>
      </c>
      <c r="G294" s="222"/>
      <c r="H294" s="225">
        <v>7.41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174</v>
      </c>
      <c r="AU294" s="231" t="s">
        <v>81</v>
      </c>
      <c r="AV294" s="14" t="s">
        <v>83</v>
      </c>
      <c r="AW294" s="14" t="s">
        <v>30</v>
      </c>
      <c r="AX294" s="14" t="s">
        <v>73</v>
      </c>
      <c r="AY294" s="231" t="s">
        <v>117</v>
      </c>
    </row>
    <row r="295" spans="1:65" s="14" customFormat="1" ht="11.25">
      <c r="B295" s="221"/>
      <c r="C295" s="222"/>
      <c r="D295" s="201" t="s">
        <v>174</v>
      </c>
      <c r="E295" s="223" t="s">
        <v>1</v>
      </c>
      <c r="F295" s="224" t="s">
        <v>339</v>
      </c>
      <c r="G295" s="222"/>
      <c r="H295" s="225">
        <v>2.544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174</v>
      </c>
      <c r="AU295" s="231" t="s">
        <v>81</v>
      </c>
      <c r="AV295" s="14" t="s">
        <v>83</v>
      </c>
      <c r="AW295" s="14" t="s">
        <v>30</v>
      </c>
      <c r="AX295" s="14" t="s">
        <v>73</v>
      </c>
      <c r="AY295" s="231" t="s">
        <v>117</v>
      </c>
    </row>
    <row r="296" spans="1:65" s="15" customFormat="1" ht="11.25">
      <c r="B296" s="232"/>
      <c r="C296" s="233"/>
      <c r="D296" s="201" t="s">
        <v>174</v>
      </c>
      <c r="E296" s="234" t="s">
        <v>1</v>
      </c>
      <c r="F296" s="235" t="s">
        <v>179</v>
      </c>
      <c r="G296" s="233"/>
      <c r="H296" s="236">
        <v>96.416999999999987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174</v>
      </c>
      <c r="AU296" s="242" t="s">
        <v>81</v>
      </c>
      <c r="AV296" s="15" t="s">
        <v>124</v>
      </c>
      <c r="AW296" s="15" t="s">
        <v>30</v>
      </c>
      <c r="AX296" s="15" t="s">
        <v>81</v>
      </c>
      <c r="AY296" s="242" t="s">
        <v>117</v>
      </c>
    </row>
    <row r="297" spans="1:65" s="2" customFormat="1" ht="14.45" customHeight="1">
      <c r="A297" s="34"/>
      <c r="B297" s="35"/>
      <c r="C297" s="187" t="s">
        <v>340</v>
      </c>
      <c r="D297" s="187" t="s">
        <v>120</v>
      </c>
      <c r="E297" s="188" t="s">
        <v>341</v>
      </c>
      <c r="F297" s="189" t="s">
        <v>342</v>
      </c>
      <c r="G297" s="190" t="s">
        <v>182</v>
      </c>
      <c r="H297" s="191">
        <v>60.085000000000001</v>
      </c>
      <c r="I297" s="192"/>
      <c r="J297" s="193">
        <f>ROUND(I297*H297,2)</f>
        <v>0</v>
      </c>
      <c r="K297" s="194"/>
      <c r="L297" s="39"/>
      <c r="M297" s="195" t="s">
        <v>1</v>
      </c>
      <c r="N297" s="196" t="s">
        <v>38</v>
      </c>
      <c r="O297" s="71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124</v>
      </c>
      <c r="AT297" s="199" t="s">
        <v>120</v>
      </c>
      <c r="AU297" s="199" t="s">
        <v>81</v>
      </c>
      <c r="AY297" s="17" t="s">
        <v>117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81</v>
      </c>
      <c r="BK297" s="200">
        <f>ROUND(I297*H297,2)</f>
        <v>0</v>
      </c>
      <c r="BL297" s="17" t="s">
        <v>124</v>
      </c>
      <c r="BM297" s="199" t="s">
        <v>343</v>
      </c>
    </row>
    <row r="298" spans="1:65" s="2" customFormat="1" ht="11.25">
      <c r="A298" s="34"/>
      <c r="B298" s="35"/>
      <c r="C298" s="36"/>
      <c r="D298" s="201" t="s">
        <v>125</v>
      </c>
      <c r="E298" s="36"/>
      <c r="F298" s="202" t="s">
        <v>342</v>
      </c>
      <c r="G298" s="36"/>
      <c r="H298" s="36"/>
      <c r="I298" s="203"/>
      <c r="J298" s="36"/>
      <c r="K298" s="36"/>
      <c r="L298" s="39"/>
      <c r="M298" s="204"/>
      <c r="N298" s="205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125</v>
      </c>
      <c r="AU298" s="17" t="s">
        <v>81</v>
      </c>
    </row>
    <row r="299" spans="1:65" s="13" customFormat="1" ht="11.25">
      <c r="B299" s="211"/>
      <c r="C299" s="212"/>
      <c r="D299" s="201" t="s">
        <v>174</v>
      </c>
      <c r="E299" s="213" t="s">
        <v>1</v>
      </c>
      <c r="F299" s="214" t="s">
        <v>344</v>
      </c>
      <c r="G299" s="212"/>
      <c r="H299" s="213" t="s">
        <v>1</v>
      </c>
      <c r="I299" s="215"/>
      <c r="J299" s="212"/>
      <c r="K299" s="212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174</v>
      </c>
      <c r="AU299" s="220" t="s">
        <v>81</v>
      </c>
      <c r="AV299" s="13" t="s">
        <v>81</v>
      </c>
      <c r="AW299" s="13" t="s">
        <v>30</v>
      </c>
      <c r="AX299" s="13" t="s">
        <v>73</v>
      </c>
      <c r="AY299" s="220" t="s">
        <v>117</v>
      </c>
    </row>
    <row r="300" spans="1:65" s="14" customFormat="1" ht="11.25">
      <c r="B300" s="221"/>
      <c r="C300" s="222"/>
      <c r="D300" s="201" t="s">
        <v>174</v>
      </c>
      <c r="E300" s="223" t="s">
        <v>1</v>
      </c>
      <c r="F300" s="224" t="s">
        <v>345</v>
      </c>
      <c r="G300" s="222"/>
      <c r="H300" s="225">
        <v>6.93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174</v>
      </c>
      <c r="AU300" s="231" t="s">
        <v>81</v>
      </c>
      <c r="AV300" s="14" t="s">
        <v>83</v>
      </c>
      <c r="AW300" s="14" t="s">
        <v>30</v>
      </c>
      <c r="AX300" s="14" t="s">
        <v>73</v>
      </c>
      <c r="AY300" s="231" t="s">
        <v>117</v>
      </c>
    </row>
    <row r="301" spans="1:65" s="14" customFormat="1" ht="11.25">
      <c r="B301" s="221"/>
      <c r="C301" s="222"/>
      <c r="D301" s="201" t="s">
        <v>174</v>
      </c>
      <c r="E301" s="223" t="s">
        <v>1</v>
      </c>
      <c r="F301" s="224" t="s">
        <v>346</v>
      </c>
      <c r="G301" s="222"/>
      <c r="H301" s="225">
        <v>2.31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174</v>
      </c>
      <c r="AU301" s="231" t="s">
        <v>81</v>
      </c>
      <c r="AV301" s="14" t="s">
        <v>83</v>
      </c>
      <c r="AW301" s="14" t="s">
        <v>30</v>
      </c>
      <c r="AX301" s="14" t="s">
        <v>73</v>
      </c>
      <c r="AY301" s="231" t="s">
        <v>117</v>
      </c>
    </row>
    <row r="302" spans="1:65" s="13" customFormat="1" ht="11.25">
      <c r="B302" s="211"/>
      <c r="C302" s="212"/>
      <c r="D302" s="201" t="s">
        <v>174</v>
      </c>
      <c r="E302" s="213" t="s">
        <v>1</v>
      </c>
      <c r="F302" s="214" t="s">
        <v>332</v>
      </c>
      <c r="G302" s="212"/>
      <c r="H302" s="213" t="s">
        <v>1</v>
      </c>
      <c r="I302" s="215"/>
      <c r="J302" s="212"/>
      <c r="K302" s="212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174</v>
      </c>
      <c r="AU302" s="220" t="s">
        <v>81</v>
      </c>
      <c r="AV302" s="13" t="s">
        <v>81</v>
      </c>
      <c r="AW302" s="13" t="s">
        <v>30</v>
      </c>
      <c r="AX302" s="13" t="s">
        <v>73</v>
      </c>
      <c r="AY302" s="220" t="s">
        <v>117</v>
      </c>
    </row>
    <row r="303" spans="1:65" s="14" customFormat="1" ht="11.25">
      <c r="B303" s="221"/>
      <c r="C303" s="222"/>
      <c r="D303" s="201" t="s">
        <v>174</v>
      </c>
      <c r="E303" s="223" t="s">
        <v>1</v>
      </c>
      <c r="F303" s="224" t="s">
        <v>347</v>
      </c>
      <c r="G303" s="222"/>
      <c r="H303" s="225">
        <v>31.844000000000001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174</v>
      </c>
      <c r="AU303" s="231" t="s">
        <v>81</v>
      </c>
      <c r="AV303" s="14" t="s">
        <v>83</v>
      </c>
      <c r="AW303" s="14" t="s">
        <v>30</v>
      </c>
      <c r="AX303" s="14" t="s">
        <v>73</v>
      </c>
      <c r="AY303" s="231" t="s">
        <v>117</v>
      </c>
    </row>
    <row r="304" spans="1:65" s="14" customFormat="1" ht="11.25">
      <c r="B304" s="221"/>
      <c r="C304" s="222"/>
      <c r="D304" s="201" t="s">
        <v>174</v>
      </c>
      <c r="E304" s="223" t="s">
        <v>1</v>
      </c>
      <c r="F304" s="224" t="s">
        <v>348</v>
      </c>
      <c r="G304" s="222"/>
      <c r="H304" s="225">
        <v>-1.6160000000000001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174</v>
      </c>
      <c r="AU304" s="231" t="s">
        <v>81</v>
      </c>
      <c r="AV304" s="14" t="s">
        <v>83</v>
      </c>
      <c r="AW304" s="14" t="s">
        <v>30</v>
      </c>
      <c r="AX304" s="14" t="s">
        <v>73</v>
      </c>
      <c r="AY304" s="231" t="s">
        <v>117</v>
      </c>
    </row>
    <row r="305" spans="1:65" s="14" customFormat="1" ht="11.25">
      <c r="B305" s="221"/>
      <c r="C305" s="222"/>
      <c r="D305" s="201" t="s">
        <v>174</v>
      </c>
      <c r="E305" s="223" t="s">
        <v>1</v>
      </c>
      <c r="F305" s="224" t="s">
        <v>349</v>
      </c>
      <c r="G305" s="222"/>
      <c r="H305" s="225">
        <v>26.79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174</v>
      </c>
      <c r="AU305" s="231" t="s">
        <v>81</v>
      </c>
      <c r="AV305" s="14" t="s">
        <v>83</v>
      </c>
      <c r="AW305" s="14" t="s">
        <v>30</v>
      </c>
      <c r="AX305" s="14" t="s">
        <v>73</v>
      </c>
      <c r="AY305" s="231" t="s">
        <v>117</v>
      </c>
    </row>
    <row r="306" spans="1:65" s="14" customFormat="1" ht="11.25">
      <c r="B306" s="221"/>
      <c r="C306" s="222"/>
      <c r="D306" s="201" t="s">
        <v>174</v>
      </c>
      <c r="E306" s="223" t="s">
        <v>1</v>
      </c>
      <c r="F306" s="224" t="s">
        <v>350</v>
      </c>
      <c r="G306" s="222"/>
      <c r="H306" s="225">
        <v>-6.173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174</v>
      </c>
      <c r="AU306" s="231" t="s">
        <v>81</v>
      </c>
      <c r="AV306" s="14" t="s">
        <v>83</v>
      </c>
      <c r="AW306" s="14" t="s">
        <v>30</v>
      </c>
      <c r="AX306" s="14" t="s">
        <v>73</v>
      </c>
      <c r="AY306" s="231" t="s">
        <v>117</v>
      </c>
    </row>
    <row r="307" spans="1:65" s="15" customFormat="1" ht="11.25">
      <c r="B307" s="232"/>
      <c r="C307" s="233"/>
      <c r="D307" s="201" t="s">
        <v>174</v>
      </c>
      <c r="E307" s="234" t="s">
        <v>1</v>
      </c>
      <c r="F307" s="235" t="s">
        <v>179</v>
      </c>
      <c r="G307" s="233"/>
      <c r="H307" s="236">
        <v>60.085000000000008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174</v>
      </c>
      <c r="AU307" s="242" t="s">
        <v>81</v>
      </c>
      <c r="AV307" s="15" t="s">
        <v>124</v>
      </c>
      <c r="AW307" s="15" t="s">
        <v>30</v>
      </c>
      <c r="AX307" s="15" t="s">
        <v>81</v>
      </c>
      <c r="AY307" s="242" t="s">
        <v>117</v>
      </c>
    </row>
    <row r="308" spans="1:65" s="2" customFormat="1" ht="14.45" customHeight="1">
      <c r="A308" s="34"/>
      <c r="B308" s="35"/>
      <c r="C308" s="187" t="s">
        <v>259</v>
      </c>
      <c r="D308" s="187" t="s">
        <v>120</v>
      </c>
      <c r="E308" s="188" t="s">
        <v>351</v>
      </c>
      <c r="F308" s="189" t="s">
        <v>352</v>
      </c>
      <c r="G308" s="190" t="s">
        <v>182</v>
      </c>
      <c r="H308" s="191">
        <v>0.39100000000000001</v>
      </c>
      <c r="I308" s="192"/>
      <c r="J308" s="193">
        <f>ROUND(I308*H308,2)</f>
        <v>0</v>
      </c>
      <c r="K308" s="194"/>
      <c r="L308" s="39"/>
      <c r="M308" s="195" t="s">
        <v>1</v>
      </c>
      <c r="N308" s="196" t="s">
        <v>38</v>
      </c>
      <c r="O308" s="71"/>
      <c r="P308" s="197">
        <f>O308*H308</f>
        <v>0</v>
      </c>
      <c r="Q308" s="197">
        <v>0</v>
      </c>
      <c r="R308" s="197">
        <f>Q308*H308</f>
        <v>0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124</v>
      </c>
      <c r="AT308" s="199" t="s">
        <v>120</v>
      </c>
      <c r="AU308" s="199" t="s">
        <v>81</v>
      </c>
      <c r="AY308" s="17" t="s">
        <v>117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81</v>
      </c>
      <c r="BK308" s="200">
        <f>ROUND(I308*H308,2)</f>
        <v>0</v>
      </c>
      <c r="BL308" s="17" t="s">
        <v>124</v>
      </c>
      <c r="BM308" s="199" t="s">
        <v>353</v>
      </c>
    </row>
    <row r="309" spans="1:65" s="2" customFormat="1" ht="11.25">
      <c r="A309" s="34"/>
      <c r="B309" s="35"/>
      <c r="C309" s="36"/>
      <c r="D309" s="201" t="s">
        <v>125</v>
      </c>
      <c r="E309" s="36"/>
      <c r="F309" s="202" t="s">
        <v>352</v>
      </c>
      <c r="G309" s="36"/>
      <c r="H309" s="36"/>
      <c r="I309" s="203"/>
      <c r="J309" s="36"/>
      <c r="K309" s="36"/>
      <c r="L309" s="39"/>
      <c r="M309" s="204"/>
      <c r="N309" s="205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125</v>
      </c>
      <c r="AU309" s="17" t="s">
        <v>81</v>
      </c>
    </row>
    <row r="310" spans="1:65" s="13" customFormat="1" ht="11.25">
      <c r="B310" s="211"/>
      <c r="C310" s="212"/>
      <c r="D310" s="201" t="s">
        <v>174</v>
      </c>
      <c r="E310" s="213" t="s">
        <v>1</v>
      </c>
      <c r="F310" s="214" t="s">
        <v>324</v>
      </c>
      <c r="G310" s="212"/>
      <c r="H310" s="213" t="s">
        <v>1</v>
      </c>
      <c r="I310" s="215"/>
      <c r="J310" s="212"/>
      <c r="K310" s="212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174</v>
      </c>
      <c r="AU310" s="220" t="s">
        <v>81</v>
      </c>
      <c r="AV310" s="13" t="s">
        <v>81</v>
      </c>
      <c r="AW310" s="13" t="s">
        <v>30</v>
      </c>
      <c r="AX310" s="13" t="s">
        <v>73</v>
      </c>
      <c r="AY310" s="220" t="s">
        <v>117</v>
      </c>
    </row>
    <row r="311" spans="1:65" s="14" customFormat="1" ht="11.25">
      <c r="B311" s="221"/>
      <c r="C311" s="222"/>
      <c r="D311" s="201" t="s">
        <v>174</v>
      </c>
      <c r="E311" s="223" t="s">
        <v>1</v>
      </c>
      <c r="F311" s="224" t="s">
        <v>354</v>
      </c>
      <c r="G311" s="222"/>
      <c r="H311" s="225">
        <v>0.14899999999999999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174</v>
      </c>
      <c r="AU311" s="231" t="s">
        <v>81</v>
      </c>
      <c r="AV311" s="14" t="s">
        <v>83</v>
      </c>
      <c r="AW311" s="14" t="s">
        <v>30</v>
      </c>
      <c r="AX311" s="14" t="s">
        <v>73</v>
      </c>
      <c r="AY311" s="231" t="s">
        <v>117</v>
      </c>
    </row>
    <row r="312" spans="1:65" s="14" customFormat="1" ht="11.25">
      <c r="B312" s="221"/>
      <c r="C312" s="222"/>
      <c r="D312" s="201" t="s">
        <v>174</v>
      </c>
      <c r="E312" s="223" t="s">
        <v>1</v>
      </c>
      <c r="F312" s="224" t="s">
        <v>355</v>
      </c>
      <c r="G312" s="222"/>
      <c r="H312" s="225">
        <v>0.12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174</v>
      </c>
      <c r="AU312" s="231" t="s">
        <v>81</v>
      </c>
      <c r="AV312" s="14" t="s">
        <v>83</v>
      </c>
      <c r="AW312" s="14" t="s">
        <v>30</v>
      </c>
      <c r="AX312" s="14" t="s">
        <v>73</v>
      </c>
      <c r="AY312" s="231" t="s">
        <v>117</v>
      </c>
    </row>
    <row r="313" spans="1:65" s="14" customFormat="1" ht="11.25">
      <c r="B313" s="221"/>
      <c r="C313" s="222"/>
      <c r="D313" s="201" t="s">
        <v>174</v>
      </c>
      <c r="E313" s="223" t="s">
        <v>1</v>
      </c>
      <c r="F313" s="224" t="s">
        <v>356</v>
      </c>
      <c r="G313" s="222"/>
      <c r="H313" s="225">
        <v>0.24199999999999999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174</v>
      </c>
      <c r="AU313" s="231" t="s">
        <v>81</v>
      </c>
      <c r="AV313" s="14" t="s">
        <v>83</v>
      </c>
      <c r="AW313" s="14" t="s">
        <v>30</v>
      </c>
      <c r="AX313" s="14" t="s">
        <v>73</v>
      </c>
      <c r="AY313" s="231" t="s">
        <v>117</v>
      </c>
    </row>
    <row r="314" spans="1:65" s="14" customFormat="1" ht="11.25">
      <c r="B314" s="221"/>
      <c r="C314" s="222"/>
      <c r="D314" s="201" t="s">
        <v>174</v>
      </c>
      <c r="E314" s="223" t="s">
        <v>1</v>
      </c>
      <c r="F314" s="224" t="s">
        <v>357</v>
      </c>
      <c r="G314" s="222"/>
      <c r="H314" s="225">
        <v>-0.12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174</v>
      </c>
      <c r="AU314" s="231" t="s">
        <v>81</v>
      </c>
      <c r="AV314" s="14" t="s">
        <v>83</v>
      </c>
      <c r="AW314" s="14" t="s">
        <v>30</v>
      </c>
      <c r="AX314" s="14" t="s">
        <v>73</v>
      </c>
      <c r="AY314" s="231" t="s">
        <v>117</v>
      </c>
    </row>
    <row r="315" spans="1:65" s="15" customFormat="1" ht="11.25">
      <c r="B315" s="232"/>
      <c r="C315" s="233"/>
      <c r="D315" s="201" t="s">
        <v>174</v>
      </c>
      <c r="E315" s="234" t="s">
        <v>1</v>
      </c>
      <c r="F315" s="235" t="s">
        <v>179</v>
      </c>
      <c r="G315" s="233"/>
      <c r="H315" s="236">
        <v>0.39100000000000001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174</v>
      </c>
      <c r="AU315" s="242" t="s">
        <v>81</v>
      </c>
      <c r="AV315" s="15" t="s">
        <v>124</v>
      </c>
      <c r="AW315" s="15" t="s">
        <v>30</v>
      </c>
      <c r="AX315" s="15" t="s">
        <v>81</v>
      </c>
      <c r="AY315" s="242" t="s">
        <v>117</v>
      </c>
    </row>
    <row r="316" spans="1:65" s="2" customFormat="1" ht="14.45" customHeight="1">
      <c r="A316" s="34"/>
      <c r="B316" s="35"/>
      <c r="C316" s="187" t="s">
        <v>358</v>
      </c>
      <c r="D316" s="187" t="s">
        <v>120</v>
      </c>
      <c r="E316" s="188" t="s">
        <v>359</v>
      </c>
      <c r="F316" s="189" t="s">
        <v>360</v>
      </c>
      <c r="G316" s="190" t="s">
        <v>182</v>
      </c>
      <c r="H316" s="191">
        <v>8.8879999999999999</v>
      </c>
      <c r="I316" s="192"/>
      <c r="J316" s="193">
        <f>ROUND(I316*H316,2)</f>
        <v>0</v>
      </c>
      <c r="K316" s="194"/>
      <c r="L316" s="39"/>
      <c r="M316" s="195" t="s">
        <v>1</v>
      </c>
      <c r="N316" s="196" t="s">
        <v>38</v>
      </c>
      <c r="O316" s="71"/>
      <c r="P316" s="197">
        <f>O316*H316</f>
        <v>0</v>
      </c>
      <c r="Q316" s="197">
        <v>0</v>
      </c>
      <c r="R316" s="197">
        <f>Q316*H316</f>
        <v>0</v>
      </c>
      <c r="S316" s="197">
        <v>0</v>
      </c>
      <c r="T316" s="19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124</v>
      </c>
      <c r="AT316" s="199" t="s">
        <v>120</v>
      </c>
      <c r="AU316" s="199" t="s">
        <v>81</v>
      </c>
      <c r="AY316" s="17" t="s">
        <v>117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7" t="s">
        <v>81</v>
      </c>
      <c r="BK316" s="200">
        <f>ROUND(I316*H316,2)</f>
        <v>0</v>
      </c>
      <c r="BL316" s="17" t="s">
        <v>124</v>
      </c>
      <c r="BM316" s="199" t="s">
        <v>361</v>
      </c>
    </row>
    <row r="317" spans="1:65" s="2" customFormat="1" ht="11.25">
      <c r="A317" s="34"/>
      <c r="B317" s="35"/>
      <c r="C317" s="36"/>
      <c r="D317" s="201" t="s">
        <v>125</v>
      </c>
      <c r="E317" s="36"/>
      <c r="F317" s="202" t="s">
        <v>360</v>
      </c>
      <c r="G317" s="36"/>
      <c r="H317" s="36"/>
      <c r="I317" s="203"/>
      <c r="J317" s="36"/>
      <c r="K317" s="36"/>
      <c r="L317" s="39"/>
      <c r="M317" s="204"/>
      <c r="N317" s="205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125</v>
      </c>
      <c r="AU317" s="17" t="s">
        <v>81</v>
      </c>
    </row>
    <row r="318" spans="1:65" s="13" customFormat="1" ht="11.25">
      <c r="B318" s="211"/>
      <c r="C318" s="212"/>
      <c r="D318" s="201" t="s">
        <v>174</v>
      </c>
      <c r="E318" s="213" t="s">
        <v>1</v>
      </c>
      <c r="F318" s="214" t="s">
        <v>324</v>
      </c>
      <c r="G318" s="212"/>
      <c r="H318" s="213" t="s">
        <v>1</v>
      </c>
      <c r="I318" s="215"/>
      <c r="J318" s="212"/>
      <c r="K318" s="212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174</v>
      </c>
      <c r="AU318" s="220" t="s">
        <v>81</v>
      </c>
      <c r="AV318" s="13" t="s">
        <v>81</v>
      </c>
      <c r="AW318" s="13" t="s">
        <v>30</v>
      </c>
      <c r="AX318" s="13" t="s">
        <v>73</v>
      </c>
      <c r="AY318" s="220" t="s">
        <v>117</v>
      </c>
    </row>
    <row r="319" spans="1:65" s="14" customFormat="1" ht="11.25">
      <c r="B319" s="221"/>
      <c r="C319" s="222"/>
      <c r="D319" s="201" t="s">
        <v>174</v>
      </c>
      <c r="E319" s="223" t="s">
        <v>1</v>
      </c>
      <c r="F319" s="224" t="s">
        <v>362</v>
      </c>
      <c r="G319" s="222"/>
      <c r="H319" s="225">
        <v>2.4239999999999999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174</v>
      </c>
      <c r="AU319" s="231" t="s">
        <v>81</v>
      </c>
      <c r="AV319" s="14" t="s">
        <v>83</v>
      </c>
      <c r="AW319" s="14" t="s">
        <v>30</v>
      </c>
      <c r="AX319" s="14" t="s">
        <v>73</v>
      </c>
      <c r="AY319" s="231" t="s">
        <v>117</v>
      </c>
    </row>
    <row r="320" spans="1:65" s="13" customFormat="1" ht="11.25">
      <c r="B320" s="211"/>
      <c r="C320" s="212"/>
      <c r="D320" s="201" t="s">
        <v>174</v>
      </c>
      <c r="E320" s="213" t="s">
        <v>1</v>
      </c>
      <c r="F320" s="214" t="s">
        <v>329</v>
      </c>
      <c r="G320" s="212"/>
      <c r="H320" s="213" t="s">
        <v>1</v>
      </c>
      <c r="I320" s="215"/>
      <c r="J320" s="212"/>
      <c r="K320" s="212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174</v>
      </c>
      <c r="AU320" s="220" t="s">
        <v>81</v>
      </c>
      <c r="AV320" s="13" t="s">
        <v>81</v>
      </c>
      <c r="AW320" s="13" t="s">
        <v>30</v>
      </c>
      <c r="AX320" s="13" t="s">
        <v>73</v>
      </c>
      <c r="AY320" s="220" t="s">
        <v>117</v>
      </c>
    </row>
    <row r="321" spans="1:65" s="14" customFormat="1" ht="11.25">
      <c r="B321" s="221"/>
      <c r="C321" s="222"/>
      <c r="D321" s="201" t="s">
        <v>174</v>
      </c>
      <c r="E321" s="223" t="s">
        <v>1</v>
      </c>
      <c r="F321" s="224" t="s">
        <v>363</v>
      </c>
      <c r="G321" s="222"/>
      <c r="H321" s="225">
        <v>3.2320000000000002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174</v>
      </c>
      <c r="AU321" s="231" t="s">
        <v>81</v>
      </c>
      <c r="AV321" s="14" t="s">
        <v>83</v>
      </c>
      <c r="AW321" s="14" t="s">
        <v>30</v>
      </c>
      <c r="AX321" s="14" t="s">
        <v>73</v>
      </c>
      <c r="AY321" s="231" t="s">
        <v>117</v>
      </c>
    </row>
    <row r="322" spans="1:65" s="13" customFormat="1" ht="11.25">
      <c r="B322" s="211"/>
      <c r="C322" s="212"/>
      <c r="D322" s="201" t="s">
        <v>174</v>
      </c>
      <c r="E322" s="213" t="s">
        <v>1</v>
      </c>
      <c r="F322" s="214" t="s">
        <v>344</v>
      </c>
      <c r="G322" s="212"/>
      <c r="H322" s="213" t="s">
        <v>1</v>
      </c>
      <c r="I322" s="215"/>
      <c r="J322" s="212"/>
      <c r="K322" s="212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174</v>
      </c>
      <c r="AU322" s="220" t="s">
        <v>81</v>
      </c>
      <c r="AV322" s="13" t="s">
        <v>81</v>
      </c>
      <c r="AW322" s="13" t="s">
        <v>30</v>
      </c>
      <c r="AX322" s="13" t="s">
        <v>73</v>
      </c>
      <c r="AY322" s="220" t="s">
        <v>117</v>
      </c>
    </row>
    <row r="323" spans="1:65" s="14" customFormat="1" ht="11.25">
      <c r="B323" s="221"/>
      <c r="C323" s="222"/>
      <c r="D323" s="201" t="s">
        <v>174</v>
      </c>
      <c r="E323" s="223" t="s">
        <v>1</v>
      </c>
      <c r="F323" s="224" t="s">
        <v>364</v>
      </c>
      <c r="G323" s="222"/>
      <c r="H323" s="225">
        <v>1.4139999999999999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174</v>
      </c>
      <c r="AU323" s="231" t="s">
        <v>81</v>
      </c>
      <c r="AV323" s="14" t="s">
        <v>83</v>
      </c>
      <c r="AW323" s="14" t="s">
        <v>30</v>
      </c>
      <c r="AX323" s="14" t="s">
        <v>73</v>
      </c>
      <c r="AY323" s="231" t="s">
        <v>117</v>
      </c>
    </row>
    <row r="324" spans="1:65" s="14" customFormat="1" ht="11.25">
      <c r="B324" s="221"/>
      <c r="C324" s="222"/>
      <c r="D324" s="201" t="s">
        <v>174</v>
      </c>
      <c r="E324" s="223" t="s">
        <v>1</v>
      </c>
      <c r="F324" s="224" t="s">
        <v>365</v>
      </c>
      <c r="G324" s="222"/>
      <c r="H324" s="225">
        <v>1.8180000000000001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174</v>
      </c>
      <c r="AU324" s="231" t="s">
        <v>81</v>
      </c>
      <c r="AV324" s="14" t="s">
        <v>83</v>
      </c>
      <c r="AW324" s="14" t="s">
        <v>30</v>
      </c>
      <c r="AX324" s="14" t="s">
        <v>73</v>
      </c>
      <c r="AY324" s="231" t="s">
        <v>117</v>
      </c>
    </row>
    <row r="325" spans="1:65" s="15" customFormat="1" ht="11.25">
      <c r="B325" s="232"/>
      <c r="C325" s="233"/>
      <c r="D325" s="201" t="s">
        <v>174</v>
      </c>
      <c r="E325" s="234" t="s">
        <v>1</v>
      </c>
      <c r="F325" s="235" t="s">
        <v>179</v>
      </c>
      <c r="G325" s="233"/>
      <c r="H325" s="236">
        <v>8.8879999999999999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174</v>
      </c>
      <c r="AU325" s="242" t="s">
        <v>81</v>
      </c>
      <c r="AV325" s="15" t="s">
        <v>124</v>
      </c>
      <c r="AW325" s="15" t="s">
        <v>30</v>
      </c>
      <c r="AX325" s="15" t="s">
        <v>81</v>
      </c>
      <c r="AY325" s="242" t="s">
        <v>117</v>
      </c>
    </row>
    <row r="326" spans="1:65" s="2" customFormat="1" ht="14.45" customHeight="1">
      <c r="A326" s="34"/>
      <c r="B326" s="35"/>
      <c r="C326" s="187" t="s">
        <v>263</v>
      </c>
      <c r="D326" s="187" t="s">
        <v>120</v>
      </c>
      <c r="E326" s="188" t="s">
        <v>366</v>
      </c>
      <c r="F326" s="189" t="s">
        <v>367</v>
      </c>
      <c r="G326" s="190" t="s">
        <v>182</v>
      </c>
      <c r="H326" s="191">
        <v>6.75</v>
      </c>
      <c r="I326" s="192"/>
      <c r="J326" s="193">
        <f>ROUND(I326*H326,2)</f>
        <v>0</v>
      </c>
      <c r="K326" s="194"/>
      <c r="L326" s="39"/>
      <c r="M326" s="195" t="s">
        <v>1</v>
      </c>
      <c r="N326" s="196" t="s">
        <v>38</v>
      </c>
      <c r="O326" s="71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124</v>
      </c>
      <c r="AT326" s="199" t="s">
        <v>120</v>
      </c>
      <c r="AU326" s="199" t="s">
        <v>81</v>
      </c>
      <c r="AY326" s="17" t="s">
        <v>117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81</v>
      </c>
      <c r="BK326" s="200">
        <f>ROUND(I326*H326,2)</f>
        <v>0</v>
      </c>
      <c r="BL326" s="17" t="s">
        <v>124</v>
      </c>
      <c r="BM326" s="199" t="s">
        <v>368</v>
      </c>
    </row>
    <row r="327" spans="1:65" s="2" customFormat="1" ht="11.25">
      <c r="A327" s="34"/>
      <c r="B327" s="35"/>
      <c r="C327" s="36"/>
      <c r="D327" s="201" t="s">
        <v>125</v>
      </c>
      <c r="E327" s="36"/>
      <c r="F327" s="202" t="s">
        <v>367</v>
      </c>
      <c r="G327" s="36"/>
      <c r="H327" s="36"/>
      <c r="I327" s="203"/>
      <c r="J327" s="36"/>
      <c r="K327" s="36"/>
      <c r="L327" s="39"/>
      <c r="M327" s="204"/>
      <c r="N327" s="205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125</v>
      </c>
      <c r="AU327" s="17" t="s">
        <v>81</v>
      </c>
    </row>
    <row r="328" spans="1:65" s="13" customFormat="1" ht="11.25">
      <c r="B328" s="211"/>
      <c r="C328" s="212"/>
      <c r="D328" s="201" t="s">
        <v>174</v>
      </c>
      <c r="E328" s="213" t="s">
        <v>1</v>
      </c>
      <c r="F328" s="214" t="s">
        <v>329</v>
      </c>
      <c r="G328" s="212"/>
      <c r="H328" s="213" t="s">
        <v>1</v>
      </c>
      <c r="I328" s="215"/>
      <c r="J328" s="212"/>
      <c r="K328" s="212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174</v>
      </c>
      <c r="AU328" s="220" t="s">
        <v>81</v>
      </c>
      <c r="AV328" s="13" t="s">
        <v>81</v>
      </c>
      <c r="AW328" s="13" t="s">
        <v>30</v>
      </c>
      <c r="AX328" s="13" t="s">
        <v>73</v>
      </c>
      <c r="AY328" s="220" t="s">
        <v>117</v>
      </c>
    </row>
    <row r="329" spans="1:65" s="14" customFormat="1" ht="11.25">
      <c r="B329" s="221"/>
      <c r="C329" s="222"/>
      <c r="D329" s="201" t="s">
        <v>174</v>
      </c>
      <c r="E329" s="223" t="s">
        <v>1</v>
      </c>
      <c r="F329" s="224" t="s">
        <v>369</v>
      </c>
      <c r="G329" s="222"/>
      <c r="H329" s="225">
        <v>6.75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174</v>
      </c>
      <c r="AU329" s="231" t="s">
        <v>81</v>
      </c>
      <c r="AV329" s="14" t="s">
        <v>83</v>
      </c>
      <c r="AW329" s="14" t="s">
        <v>30</v>
      </c>
      <c r="AX329" s="14" t="s">
        <v>73</v>
      </c>
      <c r="AY329" s="231" t="s">
        <v>117</v>
      </c>
    </row>
    <row r="330" spans="1:65" s="15" customFormat="1" ht="11.25">
      <c r="B330" s="232"/>
      <c r="C330" s="233"/>
      <c r="D330" s="201" t="s">
        <v>174</v>
      </c>
      <c r="E330" s="234" t="s">
        <v>1</v>
      </c>
      <c r="F330" s="235" t="s">
        <v>179</v>
      </c>
      <c r="G330" s="233"/>
      <c r="H330" s="236">
        <v>6.75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174</v>
      </c>
      <c r="AU330" s="242" t="s">
        <v>81</v>
      </c>
      <c r="AV330" s="15" t="s">
        <v>124</v>
      </c>
      <c r="AW330" s="15" t="s">
        <v>30</v>
      </c>
      <c r="AX330" s="15" t="s">
        <v>81</v>
      </c>
      <c r="AY330" s="242" t="s">
        <v>117</v>
      </c>
    </row>
    <row r="331" spans="1:65" s="2" customFormat="1" ht="24.2" customHeight="1">
      <c r="A331" s="34"/>
      <c r="B331" s="35"/>
      <c r="C331" s="187" t="s">
        <v>370</v>
      </c>
      <c r="D331" s="187" t="s">
        <v>120</v>
      </c>
      <c r="E331" s="188" t="s">
        <v>371</v>
      </c>
      <c r="F331" s="189" t="s">
        <v>372</v>
      </c>
      <c r="G331" s="190" t="s">
        <v>254</v>
      </c>
      <c r="H331" s="191">
        <v>42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38</v>
      </c>
      <c r="O331" s="7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124</v>
      </c>
      <c r="AT331" s="199" t="s">
        <v>120</v>
      </c>
      <c r="AU331" s="199" t="s">
        <v>81</v>
      </c>
      <c r="AY331" s="17" t="s">
        <v>117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81</v>
      </c>
      <c r="BK331" s="200">
        <f>ROUND(I331*H331,2)</f>
        <v>0</v>
      </c>
      <c r="BL331" s="17" t="s">
        <v>124</v>
      </c>
      <c r="BM331" s="199" t="s">
        <v>373</v>
      </c>
    </row>
    <row r="332" spans="1:65" s="2" customFormat="1" ht="19.5">
      <c r="A332" s="34"/>
      <c r="B332" s="35"/>
      <c r="C332" s="36"/>
      <c r="D332" s="201" t="s">
        <v>125</v>
      </c>
      <c r="E332" s="36"/>
      <c r="F332" s="202" t="s">
        <v>372</v>
      </c>
      <c r="G332" s="36"/>
      <c r="H332" s="36"/>
      <c r="I332" s="203"/>
      <c r="J332" s="36"/>
      <c r="K332" s="36"/>
      <c r="L332" s="39"/>
      <c r="M332" s="204"/>
      <c r="N332" s="205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125</v>
      </c>
      <c r="AU332" s="17" t="s">
        <v>81</v>
      </c>
    </row>
    <row r="333" spans="1:65" s="13" customFormat="1" ht="11.25">
      <c r="B333" s="211"/>
      <c r="C333" s="212"/>
      <c r="D333" s="201" t="s">
        <v>174</v>
      </c>
      <c r="E333" s="213" t="s">
        <v>1</v>
      </c>
      <c r="F333" s="214" t="s">
        <v>374</v>
      </c>
      <c r="G333" s="212"/>
      <c r="H333" s="213" t="s">
        <v>1</v>
      </c>
      <c r="I333" s="215"/>
      <c r="J333" s="212"/>
      <c r="K333" s="212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174</v>
      </c>
      <c r="AU333" s="220" t="s">
        <v>81</v>
      </c>
      <c r="AV333" s="13" t="s">
        <v>81</v>
      </c>
      <c r="AW333" s="13" t="s">
        <v>30</v>
      </c>
      <c r="AX333" s="13" t="s">
        <v>73</v>
      </c>
      <c r="AY333" s="220" t="s">
        <v>117</v>
      </c>
    </row>
    <row r="334" spans="1:65" s="14" customFormat="1" ht="11.25">
      <c r="B334" s="221"/>
      <c r="C334" s="222"/>
      <c r="D334" s="201" t="s">
        <v>174</v>
      </c>
      <c r="E334" s="223" t="s">
        <v>1</v>
      </c>
      <c r="F334" s="224" t="s">
        <v>375</v>
      </c>
      <c r="G334" s="222"/>
      <c r="H334" s="225">
        <v>42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174</v>
      </c>
      <c r="AU334" s="231" t="s">
        <v>81</v>
      </c>
      <c r="AV334" s="14" t="s">
        <v>83</v>
      </c>
      <c r="AW334" s="14" t="s">
        <v>30</v>
      </c>
      <c r="AX334" s="14" t="s">
        <v>73</v>
      </c>
      <c r="AY334" s="231" t="s">
        <v>117</v>
      </c>
    </row>
    <row r="335" spans="1:65" s="15" customFormat="1" ht="11.25">
      <c r="B335" s="232"/>
      <c r="C335" s="233"/>
      <c r="D335" s="201" t="s">
        <v>174</v>
      </c>
      <c r="E335" s="234" t="s">
        <v>1</v>
      </c>
      <c r="F335" s="235" t="s">
        <v>179</v>
      </c>
      <c r="G335" s="233"/>
      <c r="H335" s="236">
        <v>42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AT335" s="242" t="s">
        <v>174</v>
      </c>
      <c r="AU335" s="242" t="s">
        <v>81</v>
      </c>
      <c r="AV335" s="15" t="s">
        <v>124</v>
      </c>
      <c r="AW335" s="15" t="s">
        <v>30</v>
      </c>
      <c r="AX335" s="15" t="s">
        <v>81</v>
      </c>
      <c r="AY335" s="242" t="s">
        <v>117</v>
      </c>
    </row>
    <row r="336" spans="1:65" s="2" customFormat="1" ht="14.45" customHeight="1">
      <c r="A336" s="34"/>
      <c r="B336" s="35"/>
      <c r="C336" s="187" t="s">
        <v>266</v>
      </c>
      <c r="D336" s="187" t="s">
        <v>120</v>
      </c>
      <c r="E336" s="188" t="s">
        <v>376</v>
      </c>
      <c r="F336" s="189" t="s">
        <v>377</v>
      </c>
      <c r="G336" s="190" t="s">
        <v>173</v>
      </c>
      <c r="H336" s="191">
        <v>0.222</v>
      </c>
      <c r="I336" s="192"/>
      <c r="J336" s="193">
        <f>ROUND(I336*H336,2)</f>
        <v>0</v>
      </c>
      <c r="K336" s="194"/>
      <c r="L336" s="39"/>
      <c r="M336" s="195" t="s">
        <v>1</v>
      </c>
      <c r="N336" s="196" t="s">
        <v>38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124</v>
      </c>
      <c r="AT336" s="199" t="s">
        <v>120</v>
      </c>
      <c r="AU336" s="199" t="s">
        <v>81</v>
      </c>
      <c r="AY336" s="17" t="s">
        <v>117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81</v>
      </c>
      <c r="BK336" s="200">
        <f>ROUND(I336*H336,2)</f>
        <v>0</v>
      </c>
      <c r="BL336" s="17" t="s">
        <v>124</v>
      </c>
      <c r="BM336" s="199" t="s">
        <v>378</v>
      </c>
    </row>
    <row r="337" spans="1:65" s="2" customFormat="1" ht="11.25">
      <c r="A337" s="34"/>
      <c r="B337" s="35"/>
      <c r="C337" s="36"/>
      <c r="D337" s="201" t="s">
        <v>125</v>
      </c>
      <c r="E337" s="36"/>
      <c r="F337" s="202" t="s">
        <v>377</v>
      </c>
      <c r="G337" s="36"/>
      <c r="H337" s="36"/>
      <c r="I337" s="203"/>
      <c r="J337" s="36"/>
      <c r="K337" s="36"/>
      <c r="L337" s="39"/>
      <c r="M337" s="204"/>
      <c r="N337" s="205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125</v>
      </c>
      <c r="AU337" s="17" t="s">
        <v>81</v>
      </c>
    </row>
    <row r="338" spans="1:65" s="13" customFormat="1" ht="11.25">
      <c r="B338" s="211"/>
      <c r="C338" s="212"/>
      <c r="D338" s="201" t="s">
        <v>174</v>
      </c>
      <c r="E338" s="213" t="s">
        <v>1</v>
      </c>
      <c r="F338" s="214" t="s">
        <v>379</v>
      </c>
      <c r="G338" s="212"/>
      <c r="H338" s="213" t="s">
        <v>1</v>
      </c>
      <c r="I338" s="215"/>
      <c r="J338" s="212"/>
      <c r="K338" s="212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174</v>
      </c>
      <c r="AU338" s="220" t="s">
        <v>81</v>
      </c>
      <c r="AV338" s="13" t="s">
        <v>81</v>
      </c>
      <c r="AW338" s="13" t="s">
        <v>30</v>
      </c>
      <c r="AX338" s="13" t="s">
        <v>73</v>
      </c>
      <c r="AY338" s="220" t="s">
        <v>117</v>
      </c>
    </row>
    <row r="339" spans="1:65" s="14" customFormat="1" ht="11.25">
      <c r="B339" s="221"/>
      <c r="C339" s="222"/>
      <c r="D339" s="201" t="s">
        <v>174</v>
      </c>
      <c r="E339" s="223" t="s">
        <v>1</v>
      </c>
      <c r="F339" s="224" t="s">
        <v>380</v>
      </c>
      <c r="G339" s="222"/>
      <c r="H339" s="225">
        <v>0.222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174</v>
      </c>
      <c r="AU339" s="231" t="s">
        <v>81</v>
      </c>
      <c r="AV339" s="14" t="s">
        <v>83</v>
      </c>
      <c r="AW339" s="14" t="s">
        <v>30</v>
      </c>
      <c r="AX339" s="14" t="s">
        <v>73</v>
      </c>
      <c r="AY339" s="231" t="s">
        <v>117</v>
      </c>
    </row>
    <row r="340" spans="1:65" s="15" customFormat="1" ht="11.25">
      <c r="B340" s="232"/>
      <c r="C340" s="233"/>
      <c r="D340" s="201" t="s">
        <v>174</v>
      </c>
      <c r="E340" s="234" t="s">
        <v>1</v>
      </c>
      <c r="F340" s="235" t="s">
        <v>179</v>
      </c>
      <c r="G340" s="233"/>
      <c r="H340" s="236">
        <v>0.222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174</v>
      </c>
      <c r="AU340" s="242" t="s">
        <v>81</v>
      </c>
      <c r="AV340" s="15" t="s">
        <v>124</v>
      </c>
      <c r="AW340" s="15" t="s">
        <v>30</v>
      </c>
      <c r="AX340" s="15" t="s">
        <v>81</v>
      </c>
      <c r="AY340" s="242" t="s">
        <v>117</v>
      </c>
    </row>
    <row r="341" spans="1:65" s="2" customFormat="1" ht="24.2" customHeight="1">
      <c r="A341" s="34"/>
      <c r="B341" s="35"/>
      <c r="C341" s="187" t="s">
        <v>381</v>
      </c>
      <c r="D341" s="187" t="s">
        <v>120</v>
      </c>
      <c r="E341" s="188" t="s">
        <v>382</v>
      </c>
      <c r="F341" s="189" t="s">
        <v>383</v>
      </c>
      <c r="G341" s="190" t="s">
        <v>182</v>
      </c>
      <c r="H341" s="191">
        <v>2.77</v>
      </c>
      <c r="I341" s="192"/>
      <c r="J341" s="193">
        <f>ROUND(I341*H341,2)</f>
        <v>0</v>
      </c>
      <c r="K341" s="194"/>
      <c r="L341" s="39"/>
      <c r="M341" s="195" t="s">
        <v>1</v>
      </c>
      <c r="N341" s="196" t="s">
        <v>38</v>
      </c>
      <c r="O341" s="71"/>
      <c r="P341" s="197">
        <f>O341*H341</f>
        <v>0</v>
      </c>
      <c r="Q341" s="197">
        <v>0</v>
      </c>
      <c r="R341" s="197">
        <f>Q341*H341</f>
        <v>0</v>
      </c>
      <c r="S341" s="197">
        <v>0</v>
      </c>
      <c r="T341" s="19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9" t="s">
        <v>124</v>
      </c>
      <c r="AT341" s="199" t="s">
        <v>120</v>
      </c>
      <c r="AU341" s="199" t="s">
        <v>81</v>
      </c>
      <c r="AY341" s="17" t="s">
        <v>117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17" t="s">
        <v>81</v>
      </c>
      <c r="BK341" s="200">
        <f>ROUND(I341*H341,2)</f>
        <v>0</v>
      </c>
      <c r="BL341" s="17" t="s">
        <v>124</v>
      </c>
      <c r="BM341" s="199" t="s">
        <v>384</v>
      </c>
    </row>
    <row r="342" spans="1:65" s="2" customFormat="1" ht="11.25">
      <c r="A342" s="34"/>
      <c r="B342" s="35"/>
      <c r="C342" s="36"/>
      <c r="D342" s="201" t="s">
        <v>125</v>
      </c>
      <c r="E342" s="36"/>
      <c r="F342" s="202" t="s">
        <v>383</v>
      </c>
      <c r="G342" s="36"/>
      <c r="H342" s="36"/>
      <c r="I342" s="203"/>
      <c r="J342" s="36"/>
      <c r="K342" s="36"/>
      <c r="L342" s="39"/>
      <c r="M342" s="204"/>
      <c r="N342" s="205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125</v>
      </c>
      <c r="AU342" s="17" t="s">
        <v>81</v>
      </c>
    </row>
    <row r="343" spans="1:65" s="13" customFormat="1" ht="11.25">
      <c r="B343" s="211"/>
      <c r="C343" s="212"/>
      <c r="D343" s="201" t="s">
        <v>174</v>
      </c>
      <c r="E343" s="213" t="s">
        <v>1</v>
      </c>
      <c r="F343" s="214" t="s">
        <v>374</v>
      </c>
      <c r="G343" s="212"/>
      <c r="H343" s="213" t="s">
        <v>1</v>
      </c>
      <c r="I343" s="215"/>
      <c r="J343" s="212"/>
      <c r="K343" s="212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174</v>
      </c>
      <c r="AU343" s="220" t="s">
        <v>81</v>
      </c>
      <c r="AV343" s="13" t="s">
        <v>81</v>
      </c>
      <c r="AW343" s="13" t="s">
        <v>30</v>
      </c>
      <c r="AX343" s="13" t="s">
        <v>73</v>
      </c>
      <c r="AY343" s="220" t="s">
        <v>117</v>
      </c>
    </row>
    <row r="344" spans="1:65" s="14" customFormat="1" ht="11.25">
      <c r="B344" s="221"/>
      <c r="C344" s="222"/>
      <c r="D344" s="201" t="s">
        <v>174</v>
      </c>
      <c r="E344" s="223" t="s">
        <v>1</v>
      </c>
      <c r="F344" s="224" t="s">
        <v>385</v>
      </c>
      <c r="G344" s="222"/>
      <c r="H344" s="225">
        <v>2.77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174</v>
      </c>
      <c r="AU344" s="231" t="s">
        <v>81</v>
      </c>
      <c r="AV344" s="14" t="s">
        <v>83</v>
      </c>
      <c r="AW344" s="14" t="s">
        <v>30</v>
      </c>
      <c r="AX344" s="14" t="s">
        <v>73</v>
      </c>
      <c r="AY344" s="231" t="s">
        <v>117</v>
      </c>
    </row>
    <row r="345" spans="1:65" s="15" customFormat="1" ht="11.25">
      <c r="B345" s="232"/>
      <c r="C345" s="233"/>
      <c r="D345" s="201" t="s">
        <v>174</v>
      </c>
      <c r="E345" s="234" t="s">
        <v>1</v>
      </c>
      <c r="F345" s="235" t="s">
        <v>179</v>
      </c>
      <c r="G345" s="233"/>
      <c r="H345" s="236">
        <v>2.77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174</v>
      </c>
      <c r="AU345" s="242" t="s">
        <v>81</v>
      </c>
      <c r="AV345" s="15" t="s">
        <v>124</v>
      </c>
      <c r="AW345" s="15" t="s">
        <v>30</v>
      </c>
      <c r="AX345" s="15" t="s">
        <v>81</v>
      </c>
      <c r="AY345" s="242" t="s">
        <v>117</v>
      </c>
    </row>
    <row r="346" spans="1:65" s="2" customFormat="1" ht="24.2" customHeight="1">
      <c r="A346" s="34"/>
      <c r="B346" s="35"/>
      <c r="C346" s="187" t="s">
        <v>274</v>
      </c>
      <c r="D346" s="187" t="s">
        <v>120</v>
      </c>
      <c r="E346" s="188" t="s">
        <v>386</v>
      </c>
      <c r="F346" s="189" t="s">
        <v>387</v>
      </c>
      <c r="G346" s="190" t="s">
        <v>182</v>
      </c>
      <c r="H346" s="191">
        <v>2.77</v>
      </c>
      <c r="I346" s="192"/>
      <c r="J346" s="193">
        <f>ROUND(I346*H346,2)</f>
        <v>0</v>
      </c>
      <c r="K346" s="194"/>
      <c r="L346" s="39"/>
      <c r="M346" s="195" t="s">
        <v>1</v>
      </c>
      <c r="N346" s="196" t="s">
        <v>38</v>
      </c>
      <c r="O346" s="71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124</v>
      </c>
      <c r="AT346" s="199" t="s">
        <v>120</v>
      </c>
      <c r="AU346" s="199" t="s">
        <v>81</v>
      </c>
      <c r="AY346" s="17" t="s">
        <v>117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7" t="s">
        <v>81</v>
      </c>
      <c r="BK346" s="200">
        <f>ROUND(I346*H346,2)</f>
        <v>0</v>
      </c>
      <c r="BL346" s="17" t="s">
        <v>124</v>
      </c>
      <c r="BM346" s="199" t="s">
        <v>388</v>
      </c>
    </row>
    <row r="347" spans="1:65" s="2" customFormat="1" ht="19.5">
      <c r="A347" s="34"/>
      <c r="B347" s="35"/>
      <c r="C347" s="36"/>
      <c r="D347" s="201" t="s">
        <v>125</v>
      </c>
      <c r="E347" s="36"/>
      <c r="F347" s="202" t="s">
        <v>387</v>
      </c>
      <c r="G347" s="36"/>
      <c r="H347" s="36"/>
      <c r="I347" s="203"/>
      <c r="J347" s="36"/>
      <c r="K347" s="36"/>
      <c r="L347" s="39"/>
      <c r="M347" s="204"/>
      <c r="N347" s="205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125</v>
      </c>
      <c r="AU347" s="17" t="s">
        <v>81</v>
      </c>
    </row>
    <row r="348" spans="1:65" s="2" customFormat="1" ht="24.2" customHeight="1">
      <c r="A348" s="34"/>
      <c r="B348" s="35"/>
      <c r="C348" s="187" t="s">
        <v>389</v>
      </c>
      <c r="D348" s="187" t="s">
        <v>120</v>
      </c>
      <c r="E348" s="188" t="s">
        <v>390</v>
      </c>
      <c r="F348" s="189" t="s">
        <v>391</v>
      </c>
      <c r="G348" s="190" t="s">
        <v>173</v>
      </c>
      <c r="H348" s="191">
        <v>1.236</v>
      </c>
      <c r="I348" s="192"/>
      <c r="J348" s="193">
        <f>ROUND(I348*H348,2)</f>
        <v>0</v>
      </c>
      <c r="K348" s="194"/>
      <c r="L348" s="39"/>
      <c r="M348" s="195" t="s">
        <v>1</v>
      </c>
      <c r="N348" s="196" t="s">
        <v>38</v>
      </c>
      <c r="O348" s="71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124</v>
      </c>
      <c r="AT348" s="199" t="s">
        <v>120</v>
      </c>
      <c r="AU348" s="199" t="s">
        <v>81</v>
      </c>
      <c r="AY348" s="17" t="s">
        <v>117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81</v>
      </c>
      <c r="BK348" s="200">
        <f>ROUND(I348*H348,2)</f>
        <v>0</v>
      </c>
      <c r="BL348" s="17" t="s">
        <v>124</v>
      </c>
      <c r="BM348" s="199" t="s">
        <v>392</v>
      </c>
    </row>
    <row r="349" spans="1:65" s="2" customFormat="1" ht="19.5">
      <c r="A349" s="34"/>
      <c r="B349" s="35"/>
      <c r="C349" s="36"/>
      <c r="D349" s="201" t="s">
        <v>125</v>
      </c>
      <c r="E349" s="36"/>
      <c r="F349" s="202" t="s">
        <v>391</v>
      </c>
      <c r="G349" s="36"/>
      <c r="H349" s="36"/>
      <c r="I349" s="203"/>
      <c r="J349" s="36"/>
      <c r="K349" s="36"/>
      <c r="L349" s="39"/>
      <c r="M349" s="204"/>
      <c r="N349" s="205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125</v>
      </c>
      <c r="AU349" s="17" t="s">
        <v>81</v>
      </c>
    </row>
    <row r="350" spans="1:65" s="13" customFormat="1" ht="11.25">
      <c r="B350" s="211"/>
      <c r="C350" s="212"/>
      <c r="D350" s="201" t="s">
        <v>174</v>
      </c>
      <c r="E350" s="213" t="s">
        <v>1</v>
      </c>
      <c r="F350" s="214" t="s">
        <v>329</v>
      </c>
      <c r="G350" s="212"/>
      <c r="H350" s="213" t="s">
        <v>1</v>
      </c>
      <c r="I350" s="215"/>
      <c r="J350" s="212"/>
      <c r="K350" s="212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174</v>
      </c>
      <c r="AU350" s="220" t="s">
        <v>81</v>
      </c>
      <c r="AV350" s="13" t="s">
        <v>81</v>
      </c>
      <c r="AW350" s="13" t="s">
        <v>30</v>
      </c>
      <c r="AX350" s="13" t="s">
        <v>73</v>
      </c>
      <c r="AY350" s="220" t="s">
        <v>117</v>
      </c>
    </row>
    <row r="351" spans="1:65" s="13" customFormat="1" ht="11.25">
      <c r="B351" s="211"/>
      <c r="C351" s="212"/>
      <c r="D351" s="201" t="s">
        <v>174</v>
      </c>
      <c r="E351" s="213" t="s">
        <v>1</v>
      </c>
      <c r="F351" s="214" t="s">
        <v>393</v>
      </c>
      <c r="G351" s="212"/>
      <c r="H351" s="213" t="s">
        <v>1</v>
      </c>
      <c r="I351" s="215"/>
      <c r="J351" s="212"/>
      <c r="K351" s="212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174</v>
      </c>
      <c r="AU351" s="220" t="s">
        <v>81</v>
      </c>
      <c r="AV351" s="13" t="s">
        <v>81</v>
      </c>
      <c r="AW351" s="13" t="s">
        <v>30</v>
      </c>
      <c r="AX351" s="13" t="s">
        <v>73</v>
      </c>
      <c r="AY351" s="220" t="s">
        <v>117</v>
      </c>
    </row>
    <row r="352" spans="1:65" s="14" customFormat="1" ht="11.25">
      <c r="B352" s="221"/>
      <c r="C352" s="222"/>
      <c r="D352" s="201" t="s">
        <v>174</v>
      </c>
      <c r="E352" s="223" t="s">
        <v>1</v>
      </c>
      <c r="F352" s="224" t="s">
        <v>394</v>
      </c>
      <c r="G352" s="222"/>
      <c r="H352" s="225">
        <v>0.36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174</v>
      </c>
      <c r="AU352" s="231" t="s">
        <v>81</v>
      </c>
      <c r="AV352" s="14" t="s">
        <v>83</v>
      </c>
      <c r="AW352" s="14" t="s">
        <v>30</v>
      </c>
      <c r="AX352" s="14" t="s">
        <v>73</v>
      </c>
      <c r="AY352" s="231" t="s">
        <v>117</v>
      </c>
    </row>
    <row r="353" spans="1:65" s="13" customFormat="1" ht="11.25">
      <c r="B353" s="211"/>
      <c r="C353" s="212"/>
      <c r="D353" s="201" t="s">
        <v>174</v>
      </c>
      <c r="E353" s="213" t="s">
        <v>1</v>
      </c>
      <c r="F353" s="214" t="s">
        <v>344</v>
      </c>
      <c r="G353" s="212"/>
      <c r="H353" s="213" t="s">
        <v>1</v>
      </c>
      <c r="I353" s="215"/>
      <c r="J353" s="212"/>
      <c r="K353" s="212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174</v>
      </c>
      <c r="AU353" s="220" t="s">
        <v>81</v>
      </c>
      <c r="AV353" s="13" t="s">
        <v>81</v>
      </c>
      <c r="AW353" s="13" t="s">
        <v>30</v>
      </c>
      <c r="AX353" s="13" t="s">
        <v>73</v>
      </c>
      <c r="AY353" s="220" t="s">
        <v>117</v>
      </c>
    </row>
    <row r="354" spans="1:65" s="13" customFormat="1" ht="11.25">
      <c r="B354" s="211"/>
      <c r="C354" s="212"/>
      <c r="D354" s="201" t="s">
        <v>174</v>
      </c>
      <c r="E354" s="213" t="s">
        <v>1</v>
      </c>
      <c r="F354" s="214" t="s">
        <v>393</v>
      </c>
      <c r="G354" s="212"/>
      <c r="H354" s="213" t="s">
        <v>1</v>
      </c>
      <c r="I354" s="215"/>
      <c r="J354" s="212"/>
      <c r="K354" s="212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174</v>
      </c>
      <c r="AU354" s="220" t="s">
        <v>81</v>
      </c>
      <c r="AV354" s="13" t="s">
        <v>81</v>
      </c>
      <c r="AW354" s="13" t="s">
        <v>30</v>
      </c>
      <c r="AX354" s="13" t="s">
        <v>73</v>
      </c>
      <c r="AY354" s="220" t="s">
        <v>117</v>
      </c>
    </row>
    <row r="355" spans="1:65" s="14" customFormat="1" ht="11.25">
      <c r="B355" s="221"/>
      <c r="C355" s="222"/>
      <c r="D355" s="201" t="s">
        <v>174</v>
      </c>
      <c r="E355" s="223" t="s">
        <v>1</v>
      </c>
      <c r="F355" s="224" t="s">
        <v>395</v>
      </c>
      <c r="G355" s="222"/>
      <c r="H355" s="225">
        <v>0.84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174</v>
      </c>
      <c r="AU355" s="231" t="s">
        <v>81</v>
      </c>
      <c r="AV355" s="14" t="s">
        <v>83</v>
      </c>
      <c r="AW355" s="14" t="s">
        <v>30</v>
      </c>
      <c r="AX355" s="14" t="s">
        <v>73</v>
      </c>
      <c r="AY355" s="231" t="s">
        <v>117</v>
      </c>
    </row>
    <row r="356" spans="1:65" s="13" customFormat="1" ht="11.25">
      <c r="B356" s="211"/>
      <c r="C356" s="212"/>
      <c r="D356" s="201" t="s">
        <v>174</v>
      </c>
      <c r="E356" s="213" t="s">
        <v>1</v>
      </c>
      <c r="F356" s="214" t="s">
        <v>332</v>
      </c>
      <c r="G356" s="212"/>
      <c r="H356" s="213" t="s">
        <v>1</v>
      </c>
      <c r="I356" s="215"/>
      <c r="J356" s="212"/>
      <c r="K356" s="212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174</v>
      </c>
      <c r="AU356" s="220" t="s">
        <v>81</v>
      </c>
      <c r="AV356" s="13" t="s">
        <v>81</v>
      </c>
      <c r="AW356" s="13" t="s">
        <v>30</v>
      </c>
      <c r="AX356" s="13" t="s">
        <v>73</v>
      </c>
      <c r="AY356" s="220" t="s">
        <v>117</v>
      </c>
    </row>
    <row r="357" spans="1:65" s="13" customFormat="1" ht="11.25">
      <c r="B357" s="211"/>
      <c r="C357" s="212"/>
      <c r="D357" s="201" t="s">
        <v>174</v>
      </c>
      <c r="E357" s="213" t="s">
        <v>1</v>
      </c>
      <c r="F357" s="214" t="s">
        <v>393</v>
      </c>
      <c r="G357" s="212"/>
      <c r="H357" s="213" t="s">
        <v>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174</v>
      </c>
      <c r="AU357" s="220" t="s">
        <v>81</v>
      </c>
      <c r="AV357" s="13" t="s">
        <v>81</v>
      </c>
      <c r="AW357" s="13" t="s">
        <v>30</v>
      </c>
      <c r="AX357" s="13" t="s">
        <v>73</v>
      </c>
      <c r="AY357" s="220" t="s">
        <v>117</v>
      </c>
    </row>
    <row r="358" spans="1:65" s="14" customFormat="1" ht="11.25">
      <c r="B358" s="221"/>
      <c r="C358" s="222"/>
      <c r="D358" s="201" t="s">
        <v>174</v>
      </c>
      <c r="E358" s="223" t="s">
        <v>1</v>
      </c>
      <c r="F358" s="224" t="s">
        <v>396</v>
      </c>
      <c r="G358" s="222"/>
      <c r="H358" s="225">
        <v>3.5999999999999997E-2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174</v>
      </c>
      <c r="AU358" s="231" t="s">
        <v>81</v>
      </c>
      <c r="AV358" s="14" t="s">
        <v>83</v>
      </c>
      <c r="AW358" s="14" t="s">
        <v>30</v>
      </c>
      <c r="AX358" s="14" t="s">
        <v>73</v>
      </c>
      <c r="AY358" s="231" t="s">
        <v>117</v>
      </c>
    </row>
    <row r="359" spans="1:65" s="15" customFormat="1" ht="11.25">
      <c r="B359" s="232"/>
      <c r="C359" s="233"/>
      <c r="D359" s="201" t="s">
        <v>174</v>
      </c>
      <c r="E359" s="234" t="s">
        <v>1</v>
      </c>
      <c r="F359" s="235" t="s">
        <v>179</v>
      </c>
      <c r="G359" s="233"/>
      <c r="H359" s="236">
        <v>1.236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AT359" s="242" t="s">
        <v>174</v>
      </c>
      <c r="AU359" s="242" t="s">
        <v>81</v>
      </c>
      <c r="AV359" s="15" t="s">
        <v>124</v>
      </c>
      <c r="AW359" s="15" t="s">
        <v>30</v>
      </c>
      <c r="AX359" s="15" t="s">
        <v>81</v>
      </c>
      <c r="AY359" s="242" t="s">
        <v>117</v>
      </c>
    </row>
    <row r="360" spans="1:65" s="2" customFormat="1" ht="14.45" customHeight="1">
      <c r="A360" s="34"/>
      <c r="B360" s="35"/>
      <c r="C360" s="187" t="s">
        <v>279</v>
      </c>
      <c r="D360" s="187" t="s">
        <v>120</v>
      </c>
      <c r="E360" s="188" t="s">
        <v>397</v>
      </c>
      <c r="F360" s="189" t="s">
        <v>398</v>
      </c>
      <c r="G360" s="190" t="s">
        <v>399</v>
      </c>
      <c r="H360" s="191">
        <v>5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38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124</v>
      </c>
      <c r="AT360" s="199" t="s">
        <v>120</v>
      </c>
      <c r="AU360" s="199" t="s">
        <v>81</v>
      </c>
      <c r="AY360" s="17" t="s">
        <v>117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81</v>
      </c>
      <c r="BK360" s="200">
        <f>ROUND(I360*H360,2)</f>
        <v>0</v>
      </c>
      <c r="BL360" s="17" t="s">
        <v>124</v>
      </c>
      <c r="BM360" s="199" t="s">
        <v>400</v>
      </c>
    </row>
    <row r="361" spans="1:65" s="2" customFormat="1" ht="11.25">
      <c r="A361" s="34"/>
      <c r="B361" s="35"/>
      <c r="C361" s="36"/>
      <c r="D361" s="201" t="s">
        <v>125</v>
      </c>
      <c r="E361" s="36"/>
      <c r="F361" s="202" t="s">
        <v>398</v>
      </c>
      <c r="G361" s="36"/>
      <c r="H361" s="36"/>
      <c r="I361" s="203"/>
      <c r="J361" s="36"/>
      <c r="K361" s="36"/>
      <c r="L361" s="39"/>
      <c r="M361" s="204"/>
      <c r="N361" s="205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125</v>
      </c>
      <c r="AU361" s="17" t="s">
        <v>81</v>
      </c>
    </row>
    <row r="362" spans="1:65" s="13" customFormat="1" ht="11.25">
      <c r="B362" s="211"/>
      <c r="C362" s="212"/>
      <c r="D362" s="201" t="s">
        <v>174</v>
      </c>
      <c r="E362" s="213" t="s">
        <v>1</v>
      </c>
      <c r="F362" s="214" t="s">
        <v>329</v>
      </c>
      <c r="G362" s="212"/>
      <c r="H362" s="213" t="s">
        <v>1</v>
      </c>
      <c r="I362" s="215"/>
      <c r="J362" s="212"/>
      <c r="K362" s="212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174</v>
      </c>
      <c r="AU362" s="220" t="s">
        <v>81</v>
      </c>
      <c r="AV362" s="13" t="s">
        <v>81</v>
      </c>
      <c r="AW362" s="13" t="s">
        <v>30</v>
      </c>
      <c r="AX362" s="13" t="s">
        <v>73</v>
      </c>
      <c r="AY362" s="220" t="s">
        <v>117</v>
      </c>
    </row>
    <row r="363" spans="1:65" s="14" customFormat="1" ht="11.25">
      <c r="B363" s="221"/>
      <c r="C363" s="222"/>
      <c r="D363" s="201" t="s">
        <v>174</v>
      </c>
      <c r="E363" s="223" t="s">
        <v>1</v>
      </c>
      <c r="F363" s="224" t="s">
        <v>138</v>
      </c>
      <c r="G363" s="222"/>
      <c r="H363" s="225">
        <v>5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174</v>
      </c>
      <c r="AU363" s="231" t="s">
        <v>81</v>
      </c>
      <c r="AV363" s="14" t="s">
        <v>83</v>
      </c>
      <c r="AW363" s="14" t="s">
        <v>30</v>
      </c>
      <c r="AX363" s="14" t="s">
        <v>73</v>
      </c>
      <c r="AY363" s="231" t="s">
        <v>117</v>
      </c>
    </row>
    <row r="364" spans="1:65" s="15" customFormat="1" ht="11.25">
      <c r="B364" s="232"/>
      <c r="C364" s="233"/>
      <c r="D364" s="201" t="s">
        <v>174</v>
      </c>
      <c r="E364" s="234" t="s">
        <v>1</v>
      </c>
      <c r="F364" s="235" t="s">
        <v>179</v>
      </c>
      <c r="G364" s="233"/>
      <c r="H364" s="236">
        <v>5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174</v>
      </c>
      <c r="AU364" s="242" t="s">
        <v>81</v>
      </c>
      <c r="AV364" s="15" t="s">
        <v>124</v>
      </c>
      <c r="AW364" s="15" t="s">
        <v>30</v>
      </c>
      <c r="AX364" s="15" t="s">
        <v>81</v>
      </c>
      <c r="AY364" s="242" t="s">
        <v>117</v>
      </c>
    </row>
    <row r="365" spans="1:65" s="2" customFormat="1" ht="14.45" customHeight="1">
      <c r="A365" s="34"/>
      <c r="B365" s="35"/>
      <c r="C365" s="187" t="s">
        <v>401</v>
      </c>
      <c r="D365" s="187" t="s">
        <v>120</v>
      </c>
      <c r="E365" s="188" t="s">
        <v>402</v>
      </c>
      <c r="F365" s="189" t="s">
        <v>403</v>
      </c>
      <c r="G365" s="190" t="s">
        <v>182</v>
      </c>
      <c r="H365" s="191">
        <v>54.613999999999997</v>
      </c>
      <c r="I365" s="192"/>
      <c r="J365" s="193">
        <f>ROUND(I365*H365,2)</f>
        <v>0</v>
      </c>
      <c r="K365" s="194"/>
      <c r="L365" s="39"/>
      <c r="M365" s="195" t="s">
        <v>1</v>
      </c>
      <c r="N365" s="196" t="s">
        <v>38</v>
      </c>
      <c r="O365" s="71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124</v>
      </c>
      <c r="AT365" s="199" t="s">
        <v>120</v>
      </c>
      <c r="AU365" s="199" t="s">
        <v>81</v>
      </c>
      <c r="AY365" s="17" t="s">
        <v>117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7" t="s">
        <v>81</v>
      </c>
      <c r="BK365" s="200">
        <f>ROUND(I365*H365,2)</f>
        <v>0</v>
      </c>
      <c r="BL365" s="17" t="s">
        <v>124</v>
      </c>
      <c r="BM365" s="199" t="s">
        <v>404</v>
      </c>
    </row>
    <row r="366" spans="1:65" s="2" customFormat="1" ht="11.25">
      <c r="A366" s="34"/>
      <c r="B366" s="35"/>
      <c r="C366" s="36"/>
      <c r="D366" s="201" t="s">
        <v>125</v>
      </c>
      <c r="E366" s="36"/>
      <c r="F366" s="202" t="s">
        <v>403</v>
      </c>
      <c r="G366" s="36"/>
      <c r="H366" s="36"/>
      <c r="I366" s="203"/>
      <c r="J366" s="36"/>
      <c r="K366" s="36"/>
      <c r="L366" s="39"/>
      <c r="M366" s="204"/>
      <c r="N366" s="205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125</v>
      </c>
      <c r="AU366" s="17" t="s">
        <v>81</v>
      </c>
    </row>
    <row r="367" spans="1:65" s="13" customFormat="1" ht="11.25">
      <c r="B367" s="211"/>
      <c r="C367" s="212"/>
      <c r="D367" s="201" t="s">
        <v>174</v>
      </c>
      <c r="E367" s="213" t="s">
        <v>1</v>
      </c>
      <c r="F367" s="214" t="s">
        <v>344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174</v>
      </c>
      <c r="AU367" s="220" t="s">
        <v>81</v>
      </c>
      <c r="AV367" s="13" t="s">
        <v>81</v>
      </c>
      <c r="AW367" s="13" t="s">
        <v>30</v>
      </c>
      <c r="AX367" s="13" t="s">
        <v>73</v>
      </c>
      <c r="AY367" s="220" t="s">
        <v>117</v>
      </c>
    </row>
    <row r="368" spans="1:65" s="14" customFormat="1" ht="11.25">
      <c r="B368" s="221"/>
      <c r="C368" s="222"/>
      <c r="D368" s="201" t="s">
        <v>174</v>
      </c>
      <c r="E368" s="223" t="s">
        <v>1</v>
      </c>
      <c r="F368" s="224" t="s">
        <v>405</v>
      </c>
      <c r="G368" s="222"/>
      <c r="H368" s="225">
        <v>6.9249999999999998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174</v>
      </c>
      <c r="AU368" s="231" t="s">
        <v>81</v>
      </c>
      <c r="AV368" s="14" t="s">
        <v>83</v>
      </c>
      <c r="AW368" s="14" t="s">
        <v>30</v>
      </c>
      <c r="AX368" s="14" t="s">
        <v>73</v>
      </c>
      <c r="AY368" s="231" t="s">
        <v>117</v>
      </c>
    </row>
    <row r="369" spans="1:65" s="13" customFormat="1" ht="11.25">
      <c r="B369" s="211"/>
      <c r="C369" s="212"/>
      <c r="D369" s="201" t="s">
        <v>174</v>
      </c>
      <c r="E369" s="213" t="s">
        <v>1</v>
      </c>
      <c r="F369" s="214" t="s">
        <v>406</v>
      </c>
      <c r="G369" s="212"/>
      <c r="H369" s="213" t="s">
        <v>1</v>
      </c>
      <c r="I369" s="215"/>
      <c r="J369" s="212"/>
      <c r="K369" s="212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174</v>
      </c>
      <c r="AU369" s="220" t="s">
        <v>81</v>
      </c>
      <c r="AV369" s="13" t="s">
        <v>81</v>
      </c>
      <c r="AW369" s="13" t="s">
        <v>30</v>
      </c>
      <c r="AX369" s="13" t="s">
        <v>73</v>
      </c>
      <c r="AY369" s="220" t="s">
        <v>117</v>
      </c>
    </row>
    <row r="370" spans="1:65" s="14" customFormat="1" ht="11.25">
      <c r="B370" s="221"/>
      <c r="C370" s="222"/>
      <c r="D370" s="201" t="s">
        <v>174</v>
      </c>
      <c r="E370" s="223" t="s">
        <v>1</v>
      </c>
      <c r="F370" s="224" t="s">
        <v>407</v>
      </c>
      <c r="G370" s="222"/>
      <c r="H370" s="225">
        <v>29.564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174</v>
      </c>
      <c r="AU370" s="231" t="s">
        <v>81</v>
      </c>
      <c r="AV370" s="14" t="s">
        <v>83</v>
      </c>
      <c r="AW370" s="14" t="s">
        <v>30</v>
      </c>
      <c r="AX370" s="14" t="s">
        <v>73</v>
      </c>
      <c r="AY370" s="231" t="s">
        <v>117</v>
      </c>
    </row>
    <row r="371" spans="1:65" s="13" customFormat="1" ht="11.25">
      <c r="B371" s="211"/>
      <c r="C371" s="212"/>
      <c r="D371" s="201" t="s">
        <v>174</v>
      </c>
      <c r="E371" s="213" t="s">
        <v>1</v>
      </c>
      <c r="F371" s="214" t="s">
        <v>408</v>
      </c>
      <c r="G371" s="212"/>
      <c r="H371" s="213" t="s">
        <v>1</v>
      </c>
      <c r="I371" s="215"/>
      <c r="J371" s="212"/>
      <c r="K371" s="212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174</v>
      </c>
      <c r="AU371" s="220" t="s">
        <v>81</v>
      </c>
      <c r="AV371" s="13" t="s">
        <v>81</v>
      </c>
      <c r="AW371" s="13" t="s">
        <v>30</v>
      </c>
      <c r="AX371" s="13" t="s">
        <v>73</v>
      </c>
      <c r="AY371" s="220" t="s">
        <v>117</v>
      </c>
    </row>
    <row r="372" spans="1:65" s="14" customFormat="1" ht="11.25">
      <c r="B372" s="221"/>
      <c r="C372" s="222"/>
      <c r="D372" s="201" t="s">
        <v>174</v>
      </c>
      <c r="E372" s="223" t="s">
        <v>1</v>
      </c>
      <c r="F372" s="224" t="s">
        <v>409</v>
      </c>
      <c r="G372" s="222"/>
      <c r="H372" s="225">
        <v>13.568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174</v>
      </c>
      <c r="AU372" s="231" t="s">
        <v>81</v>
      </c>
      <c r="AV372" s="14" t="s">
        <v>83</v>
      </c>
      <c r="AW372" s="14" t="s">
        <v>30</v>
      </c>
      <c r="AX372" s="14" t="s">
        <v>73</v>
      </c>
      <c r="AY372" s="231" t="s">
        <v>117</v>
      </c>
    </row>
    <row r="373" spans="1:65" s="14" customFormat="1" ht="11.25">
      <c r="B373" s="221"/>
      <c r="C373" s="222"/>
      <c r="D373" s="201" t="s">
        <v>174</v>
      </c>
      <c r="E373" s="223" t="s">
        <v>1</v>
      </c>
      <c r="F373" s="224" t="s">
        <v>410</v>
      </c>
      <c r="G373" s="222"/>
      <c r="H373" s="225">
        <v>4.5570000000000004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174</v>
      </c>
      <c r="AU373" s="231" t="s">
        <v>81</v>
      </c>
      <c r="AV373" s="14" t="s">
        <v>83</v>
      </c>
      <c r="AW373" s="14" t="s">
        <v>30</v>
      </c>
      <c r="AX373" s="14" t="s">
        <v>73</v>
      </c>
      <c r="AY373" s="231" t="s">
        <v>117</v>
      </c>
    </row>
    <row r="374" spans="1:65" s="15" customFormat="1" ht="11.25">
      <c r="B374" s="232"/>
      <c r="C374" s="233"/>
      <c r="D374" s="201" t="s">
        <v>174</v>
      </c>
      <c r="E374" s="234" t="s">
        <v>1</v>
      </c>
      <c r="F374" s="235" t="s">
        <v>179</v>
      </c>
      <c r="G374" s="233"/>
      <c r="H374" s="236">
        <v>54.613999999999997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AT374" s="242" t="s">
        <v>174</v>
      </c>
      <c r="AU374" s="242" t="s">
        <v>81</v>
      </c>
      <c r="AV374" s="15" t="s">
        <v>124</v>
      </c>
      <c r="AW374" s="15" t="s">
        <v>30</v>
      </c>
      <c r="AX374" s="15" t="s">
        <v>81</v>
      </c>
      <c r="AY374" s="242" t="s">
        <v>117</v>
      </c>
    </row>
    <row r="375" spans="1:65" s="2" customFormat="1" ht="24.2" customHeight="1">
      <c r="A375" s="34"/>
      <c r="B375" s="35"/>
      <c r="C375" s="187" t="s">
        <v>284</v>
      </c>
      <c r="D375" s="187" t="s">
        <v>120</v>
      </c>
      <c r="E375" s="188" t="s">
        <v>411</v>
      </c>
      <c r="F375" s="189" t="s">
        <v>412</v>
      </c>
      <c r="G375" s="190" t="s">
        <v>182</v>
      </c>
      <c r="H375" s="191">
        <v>5.625</v>
      </c>
      <c r="I375" s="192"/>
      <c r="J375" s="193">
        <f>ROUND(I375*H375,2)</f>
        <v>0</v>
      </c>
      <c r="K375" s="194"/>
      <c r="L375" s="39"/>
      <c r="M375" s="195" t="s">
        <v>1</v>
      </c>
      <c r="N375" s="196" t="s">
        <v>38</v>
      </c>
      <c r="O375" s="71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124</v>
      </c>
      <c r="AT375" s="199" t="s">
        <v>120</v>
      </c>
      <c r="AU375" s="199" t="s">
        <v>81</v>
      </c>
      <c r="AY375" s="17" t="s">
        <v>117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81</v>
      </c>
      <c r="BK375" s="200">
        <f>ROUND(I375*H375,2)</f>
        <v>0</v>
      </c>
      <c r="BL375" s="17" t="s">
        <v>124</v>
      </c>
      <c r="BM375" s="199" t="s">
        <v>413</v>
      </c>
    </row>
    <row r="376" spans="1:65" s="2" customFormat="1" ht="11.25">
      <c r="A376" s="34"/>
      <c r="B376" s="35"/>
      <c r="C376" s="36"/>
      <c r="D376" s="201" t="s">
        <v>125</v>
      </c>
      <c r="E376" s="36"/>
      <c r="F376" s="202" t="s">
        <v>412</v>
      </c>
      <c r="G376" s="36"/>
      <c r="H376" s="36"/>
      <c r="I376" s="203"/>
      <c r="J376" s="36"/>
      <c r="K376" s="36"/>
      <c r="L376" s="39"/>
      <c r="M376" s="204"/>
      <c r="N376" s="205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125</v>
      </c>
      <c r="AU376" s="17" t="s">
        <v>81</v>
      </c>
    </row>
    <row r="377" spans="1:65" s="13" customFormat="1" ht="11.25">
      <c r="B377" s="211"/>
      <c r="C377" s="212"/>
      <c r="D377" s="201" t="s">
        <v>174</v>
      </c>
      <c r="E377" s="213" t="s">
        <v>1</v>
      </c>
      <c r="F377" s="214" t="s">
        <v>414</v>
      </c>
      <c r="G377" s="212"/>
      <c r="H377" s="213" t="s">
        <v>1</v>
      </c>
      <c r="I377" s="215"/>
      <c r="J377" s="212"/>
      <c r="K377" s="212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174</v>
      </c>
      <c r="AU377" s="220" t="s">
        <v>81</v>
      </c>
      <c r="AV377" s="13" t="s">
        <v>81</v>
      </c>
      <c r="AW377" s="13" t="s">
        <v>30</v>
      </c>
      <c r="AX377" s="13" t="s">
        <v>73</v>
      </c>
      <c r="AY377" s="220" t="s">
        <v>117</v>
      </c>
    </row>
    <row r="378" spans="1:65" s="14" customFormat="1" ht="11.25">
      <c r="B378" s="221"/>
      <c r="C378" s="222"/>
      <c r="D378" s="201" t="s">
        <v>174</v>
      </c>
      <c r="E378" s="223" t="s">
        <v>1</v>
      </c>
      <c r="F378" s="224" t="s">
        <v>415</v>
      </c>
      <c r="G378" s="222"/>
      <c r="H378" s="225">
        <v>4.992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174</v>
      </c>
      <c r="AU378" s="231" t="s">
        <v>81</v>
      </c>
      <c r="AV378" s="14" t="s">
        <v>83</v>
      </c>
      <c r="AW378" s="14" t="s">
        <v>30</v>
      </c>
      <c r="AX378" s="14" t="s">
        <v>73</v>
      </c>
      <c r="AY378" s="231" t="s">
        <v>117</v>
      </c>
    </row>
    <row r="379" spans="1:65" s="14" customFormat="1" ht="11.25">
      <c r="B379" s="221"/>
      <c r="C379" s="222"/>
      <c r="D379" s="201" t="s">
        <v>174</v>
      </c>
      <c r="E379" s="223" t="s">
        <v>1</v>
      </c>
      <c r="F379" s="224" t="s">
        <v>416</v>
      </c>
      <c r="G379" s="222"/>
      <c r="H379" s="225">
        <v>0.63300000000000001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174</v>
      </c>
      <c r="AU379" s="231" t="s">
        <v>81</v>
      </c>
      <c r="AV379" s="14" t="s">
        <v>83</v>
      </c>
      <c r="AW379" s="14" t="s">
        <v>30</v>
      </c>
      <c r="AX379" s="14" t="s">
        <v>73</v>
      </c>
      <c r="AY379" s="231" t="s">
        <v>117</v>
      </c>
    </row>
    <row r="380" spans="1:65" s="15" customFormat="1" ht="11.25">
      <c r="B380" s="232"/>
      <c r="C380" s="233"/>
      <c r="D380" s="201" t="s">
        <v>174</v>
      </c>
      <c r="E380" s="234" t="s">
        <v>1</v>
      </c>
      <c r="F380" s="235" t="s">
        <v>179</v>
      </c>
      <c r="G380" s="233"/>
      <c r="H380" s="236">
        <v>5.625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174</v>
      </c>
      <c r="AU380" s="242" t="s">
        <v>81</v>
      </c>
      <c r="AV380" s="15" t="s">
        <v>124</v>
      </c>
      <c r="AW380" s="15" t="s">
        <v>30</v>
      </c>
      <c r="AX380" s="15" t="s">
        <v>81</v>
      </c>
      <c r="AY380" s="242" t="s">
        <v>117</v>
      </c>
    </row>
    <row r="381" spans="1:65" s="2" customFormat="1" ht="14.45" customHeight="1">
      <c r="A381" s="34"/>
      <c r="B381" s="35"/>
      <c r="C381" s="187" t="s">
        <v>417</v>
      </c>
      <c r="D381" s="187" t="s">
        <v>120</v>
      </c>
      <c r="E381" s="188" t="s">
        <v>418</v>
      </c>
      <c r="F381" s="189" t="s">
        <v>419</v>
      </c>
      <c r="G381" s="190" t="s">
        <v>420</v>
      </c>
      <c r="H381" s="191">
        <v>2</v>
      </c>
      <c r="I381" s="192"/>
      <c r="J381" s="193">
        <f>ROUND(I381*H381,2)</f>
        <v>0</v>
      </c>
      <c r="K381" s="194"/>
      <c r="L381" s="39"/>
      <c r="M381" s="195" t="s">
        <v>1</v>
      </c>
      <c r="N381" s="196" t="s">
        <v>38</v>
      </c>
      <c r="O381" s="71"/>
      <c r="P381" s="197">
        <f>O381*H381</f>
        <v>0</v>
      </c>
      <c r="Q381" s="197">
        <v>0</v>
      </c>
      <c r="R381" s="197">
        <f>Q381*H381</f>
        <v>0</v>
      </c>
      <c r="S381" s="197">
        <v>0</v>
      </c>
      <c r="T381" s="19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124</v>
      </c>
      <c r="AT381" s="199" t="s">
        <v>120</v>
      </c>
      <c r="AU381" s="199" t="s">
        <v>81</v>
      </c>
      <c r="AY381" s="17" t="s">
        <v>117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81</v>
      </c>
      <c r="BK381" s="200">
        <f>ROUND(I381*H381,2)</f>
        <v>0</v>
      </c>
      <c r="BL381" s="17" t="s">
        <v>124</v>
      </c>
      <c r="BM381" s="199" t="s">
        <v>421</v>
      </c>
    </row>
    <row r="382" spans="1:65" s="2" customFormat="1" ht="11.25">
      <c r="A382" s="34"/>
      <c r="B382" s="35"/>
      <c r="C382" s="36"/>
      <c r="D382" s="201" t="s">
        <v>125</v>
      </c>
      <c r="E382" s="36"/>
      <c r="F382" s="202" t="s">
        <v>419</v>
      </c>
      <c r="G382" s="36"/>
      <c r="H382" s="36"/>
      <c r="I382" s="203"/>
      <c r="J382" s="36"/>
      <c r="K382" s="36"/>
      <c r="L382" s="39"/>
      <c r="M382" s="204"/>
      <c r="N382" s="205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125</v>
      </c>
      <c r="AU382" s="17" t="s">
        <v>81</v>
      </c>
    </row>
    <row r="383" spans="1:65" s="13" customFormat="1" ht="11.25">
      <c r="B383" s="211"/>
      <c r="C383" s="212"/>
      <c r="D383" s="201" t="s">
        <v>174</v>
      </c>
      <c r="E383" s="213" t="s">
        <v>1</v>
      </c>
      <c r="F383" s="214" t="s">
        <v>422</v>
      </c>
      <c r="G383" s="212"/>
      <c r="H383" s="213" t="s">
        <v>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174</v>
      </c>
      <c r="AU383" s="220" t="s">
        <v>81</v>
      </c>
      <c r="AV383" s="13" t="s">
        <v>81</v>
      </c>
      <c r="AW383" s="13" t="s">
        <v>30</v>
      </c>
      <c r="AX383" s="13" t="s">
        <v>73</v>
      </c>
      <c r="AY383" s="220" t="s">
        <v>117</v>
      </c>
    </row>
    <row r="384" spans="1:65" s="13" customFormat="1" ht="11.25">
      <c r="B384" s="211"/>
      <c r="C384" s="212"/>
      <c r="D384" s="201" t="s">
        <v>174</v>
      </c>
      <c r="E384" s="213" t="s">
        <v>1</v>
      </c>
      <c r="F384" s="214" t="s">
        <v>423</v>
      </c>
      <c r="G384" s="212"/>
      <c r="H384" s="213" t="s">
        <v>1</v>
      </c>
      <c r="I384" s="215"/>
      <c r="J384" s="212"/>
      <c r="K384" s="212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174</v>
      </c>
      <c r="AU384" s="220" t="s">
        <v>81</v>
      </c>
      <c r="AV384" s="13" t="s">
        <v>81</v>
      </c>
      <c r="AW384" s="13" t="s">
        <v>30</v>
      </c>
      <c r="AX384" s="13" t="s">
        <v>73</v>
      </c>
      <c r="AY384" s="220" t="s">
        <v>117</v>
      </c>
    </row>
    <row r="385" spans="1:65" s="14" customFormat="1" ht="11.25">
      <c r="B385" s="221"/>
      <c r="C385" s="222"/>
      <c r="D385" s="201" t="s">
        <v>174</v>
      </c>
      <c r="E385" s="223" t="s">
        <v>1</v>
      </c>
      <c r="F385" s="224" t="s">
        <v>83</v>
      </c>
      <c r="G385" s="222"/>
      <c r="H385" s="225">
        <v>2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174</v>
      </c>
      <c r="AU385" s="231" t="s">
        <v>81</v>
      </c>
      <c r="AV385" s="14" t="s">
        <v>83</v>
      </c>
      <c r="AW385" s="14" t="s">
        <v>30</v>
      </c>
      <c r="AX385" s="14" t="s">
        <v>73</v>
      </c>
      <c r="AY385" s="231" t="s">
        <v>117</v>
      </c>
    </row>
    <row r="386" spans="1:65" s="15" customFormat="1" ht="11.25">
      <c r="B386" s="232"/>
      <c r="C386" s="233"/>
      <c r="D386" s="201" t="s">
        <v>174</v>
      </c>
      <c r="E386" s="234" t="s">
        <v>1</v>
      </c>
      <c r="F386" s="235" t="s">
        <v>179</v>
      </c>
      <c r="G386" s="233"/>
      <c r="H386" s="236">
        <v>2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174</v>
      </c>
      <c r="AU386" s="242" t="s">
        <v>81</v>
      </c>
      <c r="AV386" s="15" t="s">
        <v>124</v>
      </c>
      <c r="AW386" s="15" t="s">
        <v>30</v>
      </c>
      <c r="AX386" s="15" t="s">
        <v>81</v>
      </c>
      <c r="AY386" s="242" t="s">
        <v>117</v>
      </c>
    </row>
    <row r="387" spans="1:65" s="2" customFormat="1" ht="37.9" customHeight="1">
      <c r="A387" s="34"/>
      <c r="B387" s="35"/>
      <c r="C387" s="187" t="s">
        <v>289</v>
      </c>
      <c r="D387" s="187" t="s">
        <v>120</v>
      </c>
      <c r="E387" s="188" t="s">
        <v>424</v>
      </c>
      <c r="F387" s="189" t="s">
        <v>425</v>
      </c>
      <c r="G387" s="190" t="s">
        <v>420</v>
      </c>
      <c r="H387" s="191">
        <v>2.37</v>
      </c>
      <c r="I387" s="192"/>
      <c r="J387" s="193">
        <f>ROUND(I387*H387,2)</f>
        <v>0</v>
      </c>
      <c r="K387" s="194"/>
      <c r="L387" s="39"/>
      <c r="M387" s="195" t="s">
        <v>1</v>
      </c>
      <c r="N387" s="196" t="s">
        <v>38</v>
      </c>
      <c r="O387" s="71"/>
      <c r="P387" s="197">
        <f>O387*H387</f>
        <v>0</v>
      </c>
      <c r="Q387" s="197">
        <v>0</v>
      </c>
      <c r="R387" s="197">
        <f>Q387*H387</f>
        <v>0</v>
      </c>
      <c r="S387" s="197">
        <v>0</v>
      </c>
      <c r="T387" s="19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124</v>
      </c>
      <c r="AT387" s="199" t="s">
        <v>120</v>
      </c>
      <c r="AU387" s="199" t="s">
        <v>81</v>
      </c>
      <c r="AY387" s="17" t="s">
        <v>117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7" t="s">
        <v>81</v>
      </c>
      <c r="BK387" s="200">
        <f>ROUND(I387*H387,2)</f>
        <v>0</v>
      </c>
      <c r="BL387" s="17" t="s">
        <v>124</v>
      </c>
      <c r="BM387" s="199" t="s">
        <v>426</v>
      </c>
    </row>
    <row r="388" spans="1:65" s="2" customFormat="1" ht="29.25">
      <c r="A388" s="34"/>
      <c r="B388" s="35"/>
      <c r="C388" s="36"/>
      <c r="D388" s="201" t="s">
        <v>125</v>
      </c>
      <c r="E388" s="36"/>
      <c r="F388" s="202" t="s">
        <v>425</v>
      </c>
      <c r="G388" s="36"/>
      <c r="H388" s="36"/>
      <c r="I388" s="203"/>
      <c r="J388" s="36"/>
      <c r="K388" s="36"/>
      <c r="L388" s="39"/>
      <c r="M388" s="204"/>
      <c r="N388" s="205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125</v>
      </c>
      <c r="AU388" s="17" t="s">
        <v>81</v>
      </c>
    </row>
    <row r="389" spans="1:65" s="13" customFormat="1" ht="11.25">
      <c r="B389" s="211"/>
      <c r="C389" s="212"/>
      <c r="D389" s="201" t="s">
        <v>174</v>
      </c>
      <c r="E389" s="213" t="s">
        <v>1</v>
      </c>
      <c r="F389" s="214" t="s">
        <v>332</v>
      </c>
      <c r="G389" s="212"/>
      <c r="H389" s="213" t="s">
        <v>1</v>
      </c>
      <c r="I389" s="215"/>
      <c r="J389" s="212"/>
      <c r="K389" s="212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174</v>
      </c>
      <c r="AU389" s="220" t="s">
        <v>81</v>
      </c>
      <c r="AV389" s="13" t="s">
        <v>81</v>
      </c>
      <c r="AW389" s="13" t="s">
        <v>30</v>
      </c>
      <c r="AX389" s="13" t="s">
        <v>73</v>
      </c>
      <c r="AY389" s="220" t="s">
        <v>117</v>
      </c>
    </row>
    <row r="390" spans="1:65" s="14" customFormat="1" ht="11.25">
      <c r="B390" s="221"/>
      <c r="C390" s="222"/>
      <c r="D390" s="201" t="s">
        <v>174</v>
      </c>
      <c r="E390" s="223" t="s">
        <v>1</v>
      </c>
      <c r="F390" s="224" t="s">
        <v>427</v>
      </c>
      <c r="G390" s="222"/>
      <c r="H390" s="225">
        <v>2.37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174</v>
      </c>
      <c r="AU390" s="231" t="s">
        <v>81</v>
      </c>
      <c r="AV390" s="14" t="s">
        <v>83</v>
      </c>
      <c r="AW390" s="14" t="s">
        <v>30</v>
      </c>
      <c r="AX390" s="14" t="s">
        <v>73</v>
      </c>
      <c r="AY390" s="231" t="s">
        <v>117</v>
      </c>
    </row>
    <row r="391" spans="1:65" s="15" customFormat="1" ht="11.25">
      <c r="B391" s="232"/>
      <c r="C391" s="233"/>
      <c r="D391" s="201" t="s">
        <v>174</v>
      </c>
      <c r="E391" s="234" t="s">
        <v>1</v>
      </c>
      <c r="F391" s="235" t="s">
        <v>179</v>
      </c>
      <c r="G391" s="233"/>
      <c r="H391" s="236">
        <v>2.37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AT391" s="242" t="s">
        <v>174</v>
      </c>
      <c r="AU391" s="242" t="s">
        <v>81</v>
      </c>
      <c r="AV391" s="15" t="s">
        <v>124</v>
      </c>
      <c r="AW391" s="15" t="s">
        <v>30</v>
      </c>
      <c r="AX391" s="15" t="s">
        <v>81</v>
      </c>
      <c r="AY391" s="242" t="s">
        <v>117</v>
      </c>
    </row>
    <row r="392" spans="1:65" s="2" customFormat="1" ht="24.2" customHeight="1">
      <c r="A392" s="34"/>
      <c r="B392" s="35"/>
      <c r="C392" s="187" t="s">
        <v>428</v>
      </c>
      <c r="D392" s="187" t="s">
        <v>120</v>
      </c>
      <c r="E392" s="188" t="s">
        <v>429</v>
      </c>
      <c r="F392" s="189" t="s">
        <v>430</v>
      </c>
      <c r="G392" s="190" t="s">
        <v>182</v>
      </c>
      <c r="H392" s="191">
        <v>99.561999999999998</v>
      </c>
      <c r="I392" s="192"/>
      <c r="J392" s="193">
        <f>ROUND(I392*H392,2)</f>
        <v>0</v>
      </c>
      <c r="K392" s="194"/>
      <c r="L392" s="39"/>
      <c r="M392" s="195" t="s">
        <v>1</v>
      </c>
      <c r="N392" s="196" t="s">
        <v>38</v>
      </c>
      <c r="O392" s="71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124</v>
      </c>
      <c r="AT392" s="199" t="s">
        <v>120</v>
      </c>
      <c r="AU392" s="199" t="s">
        <v>81</v>
      </c>
      <c r="AY392" s="17" t="s">
        <v>117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81</v>
      </c>
      <c r="BK392" s="200">
        <f>ROUND(I392*H392,2)</f>
        <v>0</v>
      </c>
      <c r="BL392" s="17" t="s">
        <v>124</v>
      </c>
      <c r="BM392" s="199" t="s">
        <v>431</v>
      </c>
    </row>
    <row r="393" spans="1:65" s="2" customFormat="1" ht="19.5">
      <c r="A393" s="34"/>
      <c r="B393" s="35"/>
      <c r="C393" s="36"/>
      <c r="D393" s="201" t="s">
        <v>125</v>
      </c>
      <c r="E393" s="36"/>
      <c r="F393" s="202" t="s">
        <v>430</v>
      </c>
      <c r="G393" s="36"/>
      <c r="H393" s="36"/>
      <c r="I393" s="203"/>
      <c r="J393" s="36"/>
      <c r="K393" s="36"/>
      <c r="L393" s="39"/>
      <c r="M393" s="204"/>
      <c r="N393" s="205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125</v>
      </c>
      <c r="AU393" s="17" t="s">
        <v>81</v>
      </c>
    </row>
    <row r="394" spans="1:65" s="13" customFormat="1" ht="11.25">
      <c r="B394" s="211"/>
      <c r="C394" s="212"/>
      <c r="D394" s="201" t="s">
        <v>174</v>
      </c>
      <c r="E394" s="213" t="s">
        <v>1</v>
      </c>
      <c r="F394" s="214" t="s">
        <v>329</v>
      </c>
      <c r="G394" s="212"/>
      <c r="H394" s="213" t="s">
        <v>1</v>
      </c>
      <c r="I394" s="215"/>
      <c r="J394" s="212"/>
      <c r="K394" s="212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174</v>
      </c>
      <c r="AU394" s="220" t="s">
        <v>81</v>
      </c>
      <c r="AV394" s="13" t="s">
        <v>81</v>
      </c>
      <c r="AW394" s="13" t="s">
        <v>30</v>
      </c>
      <c r="AX394" s="13" t="s">
        <v>73</v>
      </c>
      <c r="AY394" s="220" t="s">
        <v>117</v>
      </c>
    </row>
    <row r="395" spans="1:65" s="14" customFormat="1" ht="11.25">
      <c r="B395" s="221"/>
      <c r="C395" s="222"/>
      <c r="D395" s="201" t="s">
        <v>174</v>
      </c>
      <c r="E395" s="223" t="s">
        <v>1</v>
      </c>
      <c r="F395" s="224" t="s">
        <v>432</v>
      </c>
      <c r="G395" s="222"/>
      <c r="H395" s="225">
        <v>15.56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174</v>
      </c>
      <c r="AU395" s="231" t="s">
        <v>81</v>
      </c>
      <c r="AV395" s="14" t="s">
        <v>83</v>
      </c>
      <c r="AW395" s="14" t="s">
        <v>30</v>
      </c>
      <c r="AX395" s="14" t="s">
        <v>73</v>
      </c>
      <c r="AY395" s="231" t="s">
        <v>117</v>
      </c>
    </row>
    <row r="396" spans="1:65" s="13" customFormat="1" ht="11.25">
      <c r="B396" s="211"/>
      <c r="C396" s="212"/>
      <c r="D396" s="201" t="s">
        <v>174</v>
      </c>
      <c r="E396" s="213" t="s">
        <v>1</v>
      </c>
      <c r="F396" s="214" t="s">
        <v>332</v>
      </c>
      <c r="G396" s="212"/>
      <c r="H396" s="213" t="s">
        <v>1</v>
      </c>
      <c r="I396" s="215"/>
      <c r="J396" s="212"/>
      <c r="K396" s="212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174</v>
      </c>
      <c r="AU396" s="220" t="s">
        <v>81</v>
      </c>
      <c r="AV396" s="13" t="s">
        <v>81</v>
      </c>
      <c r="AW396" s="13" t="s">
        <v>30</v>
      </c>
      <c r="AX396" s="13" t="s">
        <v>73</v>
      </c>
      <c r="AY396" s="220" t="s">
        <v>117</v>
      </c>
    </row>
    <row r="397" spans="1:65" s="14" customFormat="1" ht="11.25">
      <c r="B397" s="221"/>
      <c r="C397" s="222"/>
      <c r="D397" s="201" t="s">
        <v>174</v>
      </c>
      <c r="E397" s="223" t="s">
        <v>1</v>
      </c>
      <c r="F397" s="224" t="s">
        <v>433</v>
      </c>
      <c r="G397" s="222"/>
      <c r="H397" s="225">
        <v>75.489999999999995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174</v>
      </c>
      <c r="AU397" s="231" t="s">
        <v>81</v>
      </c>
      <c r="AV397" s="14" t="s">
        <v>83</v>
      </c>
      <c r="AW397" s="14" t="s">
        <v>30</v>
      </c>
      <c r="AX397" s="14" t="s">
        <v>73</v>
      </c>
      <c r="AY397" s="231" t="s">
        <v>117</v>
      </c>
    </row>
    <row r="398" spans="1:65" s="14" customFormat="1" ht="11.25">
      <c r="B398" s="221"/>
      <c r="C398" s="222"/>
      <c r="D398" s="201" t="s">
        <v>174</v>
      </c>
      <c r="E398" s="223" t="s">
        <v>1</v>
      </c>
      <c r="F398" s="224" t="s">
        <v>434</v>
      </c>
      <c r="G398" s="222"/>
      <c r="H398" s="225">
        <v>8.5120000000000005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174</v>
      </c>
      <c r="AU398" s="231" t="s">
        <v>81</v>
      </c>
      <c r="AV398" s="14" t="s">
        <v>83</v>
      </c>
      <c r="AW398" s="14" t="s">
        <v>30</v>
      </c>
      <c r="AX398" s="14" t="s">
        <v>73</v>
      </c>
      <c r="AY398" s="231" t="s">
        <v>117</v>
      </c>
    </row>
    <row r="399" spans="1:65" s="15" customFormat="1" ht="11.25">
      <c r="B399" s="232"/>
      <c r="C399" s="233"/>
      <c r="D399" s="201" t="s">
        <v>174</v>
      </c>
      <c r="E399" s="234" t="s">
        <v>1</v>
      </c>
      <c r="F399" s="235" t="s">
        <v>179</v>
      </c>
      <c r="G399" s="233"/>
      <c r="H399" s="236">
        <v>99.561999999999998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174</v>
      </c>
      <c r="AU399" s="242" t="s">
        <v>81</v>
      </c>
      <c r="AV399" s="15" t="s">
        <v>124</v>
      </c>
      <c r="AW399" s="15" t="s">
        <v>30</v>
      </c>
      <c r="AX399" s="15" t="s">
        <v>81</v>
      </c>
      <c r="AY399" s="242" t="s">
        <v>117</v>
      </c>
    </row>
    <row r="400" spans="1:65" s="2" customFormat="1" ht="14.45" customHeight="1">
      <c r="A400" s="34"/>
      <c r="B400" s="35"/>
      <c r="C400" s="187" t="s">
        <v>294</v>
      </c>
      <c r="D400" s="187" t="s">
        <v>120</v>
      </c>
      <c r="E400" s="188" t="s">
        <v>435</v>
      </c>
      <c r="F400" s="189" t="s">
        <v>436</v>
      </c>
      <c r="G400" s="190" t="s">
        <v>182</v>
      </c>
      <c r="H400" s="191">
        <v>52.534999999999997</v>
      </c>
      <c r="I400" s="192"/>
      <c r="J400" s="193">
        <f>ROUND(I400*H400,2)</f>
        <v>0</v>
      </c>
      <c r="K400" s="194"/>
      <c r="L400" s="39"/>
      <c r="M400" s="195" t="s">
        <v>1</v>
      </c>
      <c r="N400" s="196" t="s">
        <v>38</v>
      </c>
      <c r="O400" s="71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9" t="s">
        <v>124</v>
      </c>
      <c r="AT400" s="199" t="s">
        <v>120</v>
      </c>
      <c r="AU400" s="199" t="s">
        <v>81</v>
      </c>
      <c r="AY400" s="17" t="s">
        <v>117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17" t="s">
        <v>81</v>
      </c>
      <c r="BK400" s="200">
        <f>ROUND(I400*H400,2)</f>
        <v>0</v>
      </c>
      <c r="BL400" s="17" t="s">
        <v>124</v>
      </c>
      <c r="BM400" s="199" t="s">
        <v>437</v>
      </c>
    </row>
    <row r="401" spans="1:65" s="2" customFormat="1" ht="11.25">
      <c r="A401" s="34"/>
      <c r="B401" s="35"/>
      <c r="C401" s="36"/>
      <c r="D401" s="201" t="s">
        <v>125</v>
      </c>
      <c r="E401" s="36"/>
      <c r="F401" s="202" t="s">
        <v>436</v>
      </c>
      <c r="G401" s="36"/>
      <c r="H401" s="36"/>
      <c r="I401" s="203"/>
      <c r="J401" s="36"/>
      <c r="K401" s="36"/>
      <c r="L401" s="39"/>
      <c r="M401" s="204"/>
      <c r="N401" s="205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125</v>
      </c>
      <c r="AU401" s="17" t="s">
        <v>81</v>
      </c>
    </row>
    <row r="402" spans="1:65" s="13" customFormat="1" ht="11.25">
      <c r="B402" s="211"/>
      <c r="C402" s="212"/>
      <c r="D402" s="201" t="s">
        <v>174</v>
      </c>
      <c r="E402" s="213" t="s">
        <v>1</v>
      </c>
      <c r="F402" s="214" t="s">
        <v>332</v>
      </c>
      <c r="G402" s="212"/>
      <c r="H402" s="213" t="s">
        <v>1</v>
      </c>
      <c r="I402" s="215"/>
      <c r="J402" s="212"/>
      <c r="K402" s="212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174</v>
      </c>
      <c r="AU402" s="220" t="s">
        <v>81</v>
      </c>
      <c r="AV402" s="13" t="s">
        <v>81</v>
      </c>
      <c r="AW402" s="13" t="s">
        <v>30</v>
      </c>
      <c r="AX402" s="13" t="s">
        <v>73</v>
      </c>
      <c r="AY402" s="220" t="s">
        <v>117</v>
      </c>
    </row>
    <row r="403" spans="1:65" s="14" customFormat="1" ht="11.25">
      <c r="B403" s="221"/>
      <c r="C403" s="222"/>
      <c r="D403" s="201" t="s">
        <v>174</v>
      </c>
      <c r="E403" s="223" t="s">
        <v>1</v>
      </c>
      <c r="F403" s="224" t="s">
        <v>438</v>
      </c>
      <c r="G403" s="222"/>
      <c r="H403" s="225">
        <v>10.220000000000001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174</v>
      </c>
      <c r="AU403" s="231" t="s">
        <v>81</v>
      </c>
      <c r="AV403" s="14" t="s">
        <v>83</v>
      </c>
      <c r="AW403" s="14" t="s">
        <v>30</v>
      </c>
      <c r="AX403" s="14" t="s">
        <v>73</v>
      </c>
      <c r="AY403" s="231" t="s">
        <v>117</v>
      </c>
    </row>
    <row r="404" spans="1:65" s="14" customFormat="1" ht="11.25">
      <c r="B404" s="221"/>
      <c r="C404" s="222"/>
      <c r="D404" s="201" t="s">
        <v>174</v>
      </c>
      <c r="E404" s="223" t="s">
        <v>1</v>
      </c>
      <c r="F404" s="224" t="s">
        <v>439</v>
      </c>
      <c r="G404" s="222"/>
      <c r="H404" s="225">
        <v>10.255000000000001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174</v>
      </c>
      <c r="AU404" s="231" t="s">
        <v>81</v>
      </c>
      <c r="AV404" s="14" t="s">
        <v>83</v>
      </c>
      <c r="AW404" s="14" t="s">
        <v>30</v>
      </c>
      <c r="AX404" s="14" t="s">
        <v>73</v>
      </c>
      <c r="AY404" s="231" t="s">
        <v>117</v>
      </c>
    </row>
    <row r="405" spans="1:65" s="14" customFormat="1" ht="11.25">
      <c r="B405" s="221"/>
      <c r="C405" s="222"/>
      <c r="D405" s="201" t="s">
        <v>174</v>
      </c>
      <c r="E405" s="223" t="s">
        <v>1</v>
      </c>
      <c r="F405" s="224" t="s">
        <v>440</v>
      </c>
      <c r="G405" s="222"/>
      <c r="H405" s="225">
        <v>10.115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174</v>
      </c>
      <c r="AU405" s="231" t="s">
        <v>81</v>
      </c>
      <c r="AV405" s="14" t="s">
        <v>83</v>
      </c>
      <c r="AW405" s="14" t="s">
        <v>30</v>
      </c>
      <c r="AX405" s="14" t="s">
        <v>73</v>
      </c>
      <c r="AY405" s="231" t="s">
        <v>117</v>
      </c>
    </row>
    <row r="406" spans="1:65" s="14" customFormat="1" ht="11.25">
      <c r="B406" s="221"/>
      <c r="C406" s="222"/>
      <c r="D406" s="201" t="s">
        <v>174</v>
      </c>
      <c r="E406" s="223" t="s">
        <v>1</v>
      </c>
      <c r="F406" s="224" t="s">
        <v>441</v>
      </c>
      <c r="G406" s="222"/>
      <c r="H406" s="225">
        <v>11.025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174</v>
      </c>
      <c r="AU406" s="231" t="s">
        <v>81</v>
      </c>
      <c r="AV406" s="14" t="s">
        <v>83</v>
      </c>
      <c r="AW406" s="14" t="s">
        <v>30</v>
      </c>
      <c r="AX406" s="14" t="s">
        <v>73</v>
      </c>
      <c r="AY406" s="231" t="s">
        <v>117</v>
      </c>
    </row>
    <row r="407" spans="1:65" s="14" customFormat="1" ht="11.25">
      <c r="B407" s="221"/>
      <c r="C407" s="222"/>
      <c r="D407" s="201" t="s">
        <v>174</v>
      </c>
      <c r="E407" s="223" t="s">
        <v>1</v>
      </c>
      <c r="F407" s="224" t="s">
        <v>442</v>
      </c>
      <c r="G407" s="222"/>
      <c r="H407" s="225">
        <v>10.92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AT407" s="231" t="s">
        <v>174</v>
      </c>
      <c r="AU407" s="231" t="s">
        <v>81</v>
      </c>
      <c r="AV407" s="14" t="s">
        <v>83</v>
      </c>
      <c r="AW407" s="14" t="s">
        <v>30</v>
      </c>
      <c r="AX407" s="14" t="s">
        <v>73</v>
      </c>
      <c r="AY407" s="231" t="s">
        <v>117</v>
      </c>
    </row>
    <row r="408" spans="1:65" s="15" customFormat="1" ht="11.25">
      <c r="B408" s="232"/>
      <c r="C408" s="233"/>
      <c r="D408" s="201" t="s">
        <v>174</v>
      </c>
      <c r="E408" s="234" t="s">
        <v>1</v>
      </c>
      <c r="F408" s="235" t="s">
        <v>179</v>
      </c>
      <c r="G408" s="233"/>
      <c r="H408" s="236">
        <v>52.535000000000004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174</v>
      </c>
      <c r="AU408" s="242" t="s">
        <v>81</v>
      </c>
      <c r="AV408" s="15" t="s">
        <v>124</v>
      </c>
      <c r="AW408" s="15" t="s">
        <v>30</v>
      </c>
      <c r="AX408" s="15" t="s">
        <v>81</v>
      </c>
      <c r="AY408" s="242" t="s">
        <v>117</v>
      </c>
    </row>
    <row r="409" spans="1:65" s="2" customFormat="1" ht="24.2" customHeight="1">
      <c r="A409" s="34"/>
      <c r="B409" s="35"/>
      <c r="C409" s="187" t="s">
        <v>443</v>
      </c>
      <c r="D409" s="187" t="s">
        <v>120</v>
      </c>
      <c r="E409" s="188" t="s">
        <v>444</v>
      </c>
      <c r="F409" s="189" t="s">
        <v>445</v>
      </c>
      <c r="G409" s="190" t="s">
        <v>182</v>
      </c>
      <c r="H409" s="191">
        <v>500</v>
      </c>
      <c r="I409" s="192"/>
      <c r="J409" s="193">
        <f>ROUND(I409*H409,2)</f>
        <v>0</v>
      </c>
      <c r="K409" s="194"/>
      <c r="L409" s="39"/>
      <c r="M409" s="195" t="s">
        <v>1</v>
      </c>
      <c r="N409" s="196" t="s">
        <v>38</v>
      </c>
      <c r="O409" s="71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124</v>
      </c>
      <c r="AT409" s="199" t="s">
        <v>120</v>
      </c>
      <c r="AU409" s="199" t="s">
        <v>81</v>
      </c>
      <c r="AY409" s="17" t="s">
        <v>117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7" t="s">
        <v>81</v>
      </c>
      <c r="BK409" s="200">
        <f>ROUND(I409*H409,2)</f>
        <v>0</v>
      </c>
      <c r="BL409" s="17" t="s">
        <v>124</v>
      </c>
      <c r="BM409" s="199" t="s">
        <v>446</v>
      </c>
    </row>
    <row r="410" spans="1:65" s="2" customFormat="1" ht="19.5">
      <c r="A410" s="34"/>
      <c r="B410" s="35"/>
      <c r="C410" s="36"/>
      <c r="D410" s="201" t="s">
        <v>125</v>
      </c>
      <c r="E410" s="36"/>
      <c r="F410" s="202" t="s">
        <v>445</v>
      </c>
      <c r="G410" s="36"/>
      <c r="H410" s="36"/>
      <c r="I410" s="203"/>
      <c r="J410" s="36"/>
      <c r="K410" s="36"/>
      <c r="L410" s="39"/>
      <c r="M410" s="204"/>
      <c r="N410" s="205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125</v>
      </c>
      <c r="AU410" s="17" t="s">
        <v>81</v>
      </c>
    </row>
    <row r="411" spans="1:65" s="12" customFormat="1" ht="25.9" customHeight="1">
      <c r="B411" s="171"/>
      <c r="C411" s="172"/>
      <c r="D411" s="173" t="s">
        <v>72</v>
      </c>
      <c r="E411" s="174" t="s">
        <v>447</v>
      </c>
      <c r="F411" s="174" t="s">
        <v>448</v>
      </c>
      <c r="G411" s="172"/>
      <c r="H411" s="172"/>
      <c r="I411" s="175"/>
      <c r="J411" s="176">
        <f>BK411</f>
        <v>0</v>
      </c>
      <c r="K411" s="172"/>
      <c r="L411" s="177"/>
      <c r="M411" s="178"/>
      <c r="N411" s="179"/>
      <c r="O411" s="179"/>
      <c r="P411" s="180">
        <f>SUM(P412:P426)</f>
        <v>0</v>
      </c>
      <c r="Q411" s="179"/>
      <c r="R411" s="180">
        <f>SUM(R412:R426)</f>
        <v>0</v>
      </c>
      <c r="S411" s="179"/>
      <c r="T411" s="181">
        <f>SUM(T412:T426)</f>
        <v>0</v>
      </c>
      <c r="AR411" s="182" t="s">
        <v>81</v>
      </c>
      <c r="AT411" s="183" t="s">
        <v>72</v>
      </c>
      <c r="AU411" s="183" t="s">
        <v>73</v>
      </c>
      <c r="AY411" s="182" t="s">
        <v>117</v>
      </c>
      <c r="BK411" s="184">
        <f>SUM(BK412:BK426)</f>
        <v>0</v>
      </c>
    </row>
    <row r="412" spans="1:65" s="2" customFormat="1" ht="24.2" customHeight="1">
      <c r="A412" s="34"/>
      <c r="B412" s="35"/>
      <c r="C412" s="187" t="s">
        <v>300</v>
      </c>
      <c r="D412" s="187" t="s">
        <v>120</v>
      </c>
      <c r="E412" s="188" t="s">
        <v>449</v>
      </c>
      <c r="F412" s="189" t="s">
        <v>450</v>
      </c>
      <c r="G412" s="190" t="s">
        <v>194</v>
      </c>
      <c r="H412" s="191">
        <v>54.890999999999998</v>
      </c>
      <c r="I412" s="192"/>
      <c r="J412" s="193">
        <f>ROUND(I412*H412,2)</f>
        <v>0</v>
      </c>
      <c r="K412" s="194"/>
      <c r="L412" s="39"/>
      <c r="M412" s="195" t="s">
        <v>1</v>
      </c>
      <c r="N412" s="196" t="s">
        <v>38</v>
      </c>
      <c r="O412" s="71"/>
      <c r="P412" s="197">
        <f>O412*H412</f>
        <v>0</v>
      </c>
      <c r="Q412" s="197">
        <v>0</v>
      </c>
      <c r="R412" s="197">
        <f>Q412*H412</f>
        <v>0</v>
      </c>
      <c r="S412" s="197">
        <v>0</v>
      </c>
      <c r="T412" s="19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124</v>
      </c>
      <c r="AT412" s="199" t="s">
        <v>120</v>
      </c>
      <c r="AU412" s="199" t="s">
        <v>81</v>
      </c>
      <c r="AY412" s="17" t="s">
        <v>117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17" t="s">
        <v>81</v>
      </c>
      <c r="BK412" s="200">
        <f>ROUND(I412*H412,2)</f>
        <v>0</v>
      </c>
      <c r="BL412" s="17" t="s">
        <v>124</v>
      </c>
      <c r="BM412" s="199" t="s">
        <v>451</v>
      </c>
    </row>
    <row r="413" spans="1:65" s="2" customFormat="1" ht="19.5">
      <c r="A413" s="34"/>
      <c r="B413" s="35"/>
      <c r="C413" s="36"/>
      <c r="D413" s="201" t="s">
        <v>125</v>
      </c>
      <c r="E413" s="36"/>
      <c r="F413" s="202" t="s">
        <v>450</v>
      </c>
      <c r="G413" s="36"/>
      <c r="H413" s="36"/>
      <c r="I413" s="203"/>
      <c r="J413" s="36"/>
      <c r="K413" s="36"/>
      <c r="L413" s="39"/>
      <c r="M413" s="204"/>
      <c r="N413" s="205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125</v>
      </c>
      <c r="AU413" s="17" t="s">
        <v>81</v>
      </c>
    </row>
    <row r="414" spans="1:65" s="2" customFormat="1" ht="14.45" customHeight="1">
      <c r="A414" s="34"/>
      <c r="B414" s="35"/>
      <c r="C414" s="187" t="s">
        <v>452</v>
      </c>
      <c r="D414" s="187" t="s">
        <v>120</v>
      </c>
      <c r="E414" s="188" t="s">
        <v>453</v>
      </c>
      <c r="F414" s="189" t="s">
        <v>454</v>
      </c>
      <c r="G414" s="190" t="s">
        <v>194</v>
      </c>
      <c r="H414" s="191">
        <v>768.47400000000005</v>
      </c>
      <c r="I414" s="192"/>
      <c r="J414" s="193">
        <f>ROUND(I414*H414,2)</f>
        <v>0</v>
      </c>
      <c r="K414" s="194"/>
      <c r="L414" s="39"/>
      <c r="M414" s="195" t="s">
        <v>1</v>
      </c>
      <c r="N414" s="196" t="s">
        <v>38</v>
      </c>
      <c r="O414" s="71"/>
      <c r="P414" s="197">
        <f>O414*H414</f>
        <v>0</v>
      </c>
      <c r="Q414" s="197">
        <v>0</v>
      </c>
      <c r="R414" s="197">
        <f>Q414*H414</f>
        <v>0</v>
      </c>
      <c r="S414" s="197">
        <v>0</v>
      </c>
      <c r="T414" s="19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9" t="s">
        <v>124</v>
      </c>
      <c r="AT414" s="199" t="s">
        <v>120</v>
      </c>
      <c r="AU414" s="199" t="s">
        <v>81</v>
      </c>
      <c r="AY414" s="17" t="s">
        <v>117</v>
      </c>
      <c r="BE414" s="200">
        <f>IF(N414="základní",J414,0)</f>
        <v>0</v>
      </c>
      <c r="BF414" s="200">
        <f>IF(N414="snížená",J414,0)</f>
        <v>0</v>
      </c>
      <c r="BG414" s="200">
        <f>IF(N414="zákl. přenesená",J414,0)</f>
        <v>0</v>
      </c>
      <c r="BH414" s="200">
        <f>IF(N414="sníž. přenesená",J414,0)</f>
        <v>0</v>
      </c>
      <c r="BI414" s="200">
        <f>IF(N414="nulová",J414,0)</f>
        <v>0</v>
      </c>
      <c r="BJ414" s="17" t="s">
        <v>81</v>
      </c>
      <c r="BK414" s="200">
        <f>ROUND(I414*H414,2)</f>
        <v>0</v>
      </c>
      <c r="BL414" s="17" t="s">
        <v>124</v>
      </c>
      <c r="BM414" s="199" t="s">
        <v>455</v>
      </c>
    </row>
    <row r="415" spans="1:65" s="2" customFormat="1" ht="11.25">
      <c r="A415" s="34"/>
      <c r="B415" s="35"/>
      <c r="C415" s="36"/>
      <c r="D415" s="201" t="s">
        <v>125</v>
      </c>
      <c r="E415" s="36"/>
      <c r="F415" s="202" t="s">
        <v>454</v>
      </c>
      <c r="G415" s="36"/>
      <c r="H415" s="36"/>
      <c r="I415" s="203"/>
      <c r="J415" s="36"/>
      <c r="K415" s="36"/>
      <c r="L415" s="39"/>
      <c r="M415" s="204"/>
      <c r="N415" s="205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125</v>
      </c>
      <c r="AU415" s="17" t="s">
        <v>81</v>
      </c>
    </row>
    <row r="416" spans="1:65" s="13" customFormat="1" ht="11.25">
      <c r="B416" s="211"/>
      <c r="C416" s="212"/>
      <c r="D416" s="201" t="s">
        <v>174</v>
      </c>
      <c r="E416" s="213" t="s">
        <v>1</v>
      </c>
      <c r="F416" s="214" t="s">
        <v>456</v>
      </c>
      <c r="G416" s="212"/>
      <c r="H416" s="213" t="s">
        <v>1</v>
      </c>
      <c r="I416" s="215"/>
      <c r="J416" s="212"/>
      <c r="K416" s="212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174</v>
      </c>
      <c r="AU416" s="220" t="s">
        <v>81</v>
      </c>
      <c r="AV416" s="13" t="s">
        <v>81</v>
      </c>
      <c r="AW416" s="13" t="s">
        <v>30</v>
      </c>
      <c r="AX416" s="13" t="s">
        <v>73</v>
      </c>
      <c r="AY416" s="220" t="s">
        <v>117</v>
      </c>
    </row>
    <row r="417" spans="1:65" s="14" customFormat="1" ht="11.25">
      <c r="B417" s="221"/>
      <c r="C417" s="222"/>
      <c r="D417" s="201" t="s">
        <v>174</v>
      </c>
      <c r="E417" s="223" t="s">
        <v>1</v>
      </c>
      <c r="F417" s="224" t="s">
        <v>457</v>
      </c>
      <c r="G417" s="222"/>
      <c r="H417" s="225">
        <v>768.47400000000005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174</v>
      </c>
      <c r="AU417" s="231" t="s">
        <v>81</v>
      </c>
      <c r="AV417" s="14" t="s">
        <v>83</v>
      </c>
      <c r="AW417" s="14" t="s">
        <v>30</v>
      </c>
      <c r="AX417" s="14" t="s">
        <v>73</v>
      </c>
      <c r="AY417" s="231" t="s">
        <v>117</v>
      </c>
    </row>
    <row r="418" spans="1:65" s="15" customFormat="1" ht="11.25">
      <c r="B418" s="232"/>
      <c r="C418" s="233"/>
      <c r="D418" s="201" t="s">
        <v>174</v>
      </c>
      <c r="E418" s="234" t="s">
        <v>1</v>
      </c>
      <c r="F418" s="235" t="s">
        <v>179</v>
      </c>
      <c r="G418" s="233"/>
      <c r="H418" s="236">
        <v>768.47400000000005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AT418" s="242" t="s">
        <v>174</v>
      </c>
      <c r="AU418" s="242" t="s">
        <v>81</v>
      </c>
      <c r="AV418" s="15" t="s">
        <v>124</v>
      </c>
      <c r="AW418" s="15" t="s">
        <v>30</v>
      </c>
      <c r="AX418" s="15" t="s">
        <v>81</v>
      </c>
      <c r="AY418" s="242" t="s">
        <v>117</v>
      </c>
    </row>
    <row r="419" spans="1:65" s="2" customFormat="1" ht="14.45" customHeight="1">
      <c r="A419" s="34"/>
      <c r="B419" s="35"/>
      <c r="C419" s="187" t="s">
        <v>306</v>
      </c>
      <c r="D419" s="187" t="s">
        <v>120</v>
      </c>
      <c r="E419" s="188" t="s">
        <v>458</v>
      </c>
      <c r="F419" s="189" t="s">
        <v>459</v>
      </c>
      <c r="G419" s="190" t="s">
        <v>194</v>
      </c>
      <c r="H419" s="191">
        <v>54.890999999999998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38</v>
      </c>
      <c r="O419" s="7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124</v>
      </c>
      <c r="AT419" s="199" t="s">
        <v>120</v>
      </c>
      <c r="AU419" s="199" t="s">
        <v>81</v>
      </c>
      <c r="AY419" s="17" t="s">
        <v>117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81</v>
      </c>
      <c r="BK419" s="200">
        <f>ROUND(I419*H419,2)</f>
        <v>0</v>
      </c>
      <c r="BL419" s="17" t="s">
        <v>124</v>
      </c>
      <c r="BM419" s="199" t="s">
        <v>460</v>
      </c>
    </row>
    <row r="420" spans="1:65" s="2" customFormat="1" ht="11.25">
      <c r="A420" s="34"/>
      <c r="B420" s="35"/>
      <c r="C420" s="36"/>
      <c r="D420" s="201" t="s">
        <v>125</v>
      </c>
      <c r="E420" s="36"/>
      <c r="F420" s="202" t="s">
        <v>459</v>
      </c>
      <c r="G420" s="36"/>
      <c r="H420" s="36"/>
      <c r="I420" s="203"/>
      <c r="J420" s="36"/>
      <c r="K420" s="36"/>
      <c r="L420" s="39"/>
      <c r="M420" s="204"/>
      <c r="N420" s="205"/>
      <c r="O420" s="71"/>
      <c r="P420" s="71"/>
      <c r="Q420" s="71"/>
      <c r="R420" s="71"/>
      <c r="S420" s="71"/>
      <c r="T420" s="72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125</v>
      </c>
      <c r="AU420" s="17" t="s">
        <v>81</v>
      </c>
    </row>
    <row r="421" spans="1:65" s="2" customFormat="1" ht="24.2" customHeight="1">
      <c r="A421" s="34"/>
      <c r="B421" s="35"/>
      <c r="C421" s="187" t="s">
        <v>461</v>
      </c>
      <c r="D421" s="187" t="s">
        <v>120</v>
      </c>
      <c r="E421" s="188" t="s">
        <v>462</v>
      </c>
      <c r="F421" s="189" t="s">
        <v>463</v>
      </c>
      <c r="G421" s="190" t="s">
        <v>194</v>
      </c>
      <c r="H421" s="191">
        <v>54.890999999999998</v>
      </c>
      <c r="I421" s="192"/>
      <c r="J421" s="193">
        <f>ROUND(I421*H421,2)</f>
        <v>0</v>
      </c>
      <c r="K421" s="194"/>
      <c r="L421" s="39"/>
      <c r="M421" s="195" t="s">
        <v>1</v>
      </c>
      <c r="N421" s="196" t="s">
        <v>38</v>
      </c>
      <c r="O421" s="71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9" t="s">
        <v>124</v>
      </c>
      <c r="AT421" s="199" t="s">
        <v>120</v>
      </c>
      <c r="AU421" s="199" t="s">
        <v>81</v>
      </c>
      <c r="AY421" s="17" t="s">
        <v>117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7" t="s">
        <v>81</v>
      </c>
      <c r="BK421" s="200">
        <f>ROUND(I421*H421,2)</f>
        <v>0</v>
      </c>
      <c r="BL421" s="17" t="s">
        <v>124</v>
      </c>
      <c r="BM421" s="199" t="s">
        <v>464</v>
      </c>
    </row>
    <row r="422" spans="1:65" s="2" customFormat="1" ht="19.5">
      <c r="A422" s="34"/>
      <c r="B422" s="35"/>
      <c r="C422" s="36"/>
      <c r="D422" s="201" t="s">
        <v>125</v>
      </c>
      <c r="E422" s="36"/>
      <c r="F422" s="202" t="s">
        <v>463</v>
      </c>
      <c r="G422" s="36"/>
      <c r="H422" s="36"/>
      <c r="I422" s="203"/>
      <c r="J422" s="36"/>
      <c r="K422" s="36"/>
      <c r="L422" s="39"/>
      <c r="M422" s="204"/>
      <c r="N422" s="205"/>
      <c r="O422" s="71"/>
      <c r="P422" s="71"/>
      <c r="Q422" s="71"/>
      <c r="R422" s="71"/>
      <c r="S422" s="71"/>
      <c r="T422" s="72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125</v>
      </c>
      <c r="AU422" s="17" t="s">
        <v>81</v>
      </c>
    </row>
    <row r="423" spans="1:65" s="2" customFormat="1" ht="24.2" customHeight="1">
      <c r="A423" s="34"/>
      <c r="B423" s="35"/>
      <c r="C423" s="187" t="s">
        <v>311</v>
      </c>
      <c r="D423" s="187" t="s">
        <v>120</v>
      </c>
      <c r="E423" s="188" t="s">
        <v>465</v>
      </c>
      <c r="F423" s="189" t="s">
        <v>466</v>
      </c>
      <c r="G423" s="190" t="s">
        <v>194</v>
      </c>
      <c r="H423" s="191">
        <v>54.890999999999998</v>
      </c>
      <c r="I423" s="192"/>
      <c r="J423" s="193">
        <f>ROUND(I423*H423,2)</f>
        <v>0</v>
      </c>
      <c r="K423" s="194"/>
      <c r="L423" s="39"/>
      <c r="M423" s="195" t="s">
        <v>1</v>
      </c>
      <c r="N423" s="196" t="s">
        <v>38</v>
      </c>
      <c r="O423" s="71"/>
      <c r="P423" s="197">
        <f>O423*H423</f>
        <v>0</v>
      </c>
      <c r="Q423" s="197">
        <v>0</v>
      </c>
      <c r="R423" s="197">
        <f>Q423*H423</f>
        <v>0</v>
      </c>
      <c r="S423" s="197">
        <v>0</v>
      </c>
      <c r="T423" s="19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9" t="s">
        <v>124</v>
      </c>
      <c r="AT423" s="199" t="s">
        <v>120</v>
      </c>
      <c r="AU423" s="199" t="s">
        <v>81</v>
      </c>
      <c r="AY423" s="17" t="s">
        <v>117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7" t="s">
        <v>81</v>
      </c>
      <c r="BK423" s="200">
        <f>ROUND(I423*H423,2)</f>
        <v>0</v>
      </c>
      <c r="BL423" s="17" t="s">
        <v>124</v>
      </c>
      <c r="BM423" s="199" t="s">
        <v>467</v>
      </c>
    </row>
    <row r="424" spans="1:65" s="2" customFormat="1" ht="19.5">
      <c r="A424" s="34"/>
      <c r="B424" s="35"/>
      <c r="C424" s="36"/>
      <c r="D424" s="201" t="s">
        <v>125</v>
      </c>
      <c r="E424" s="36"/>
      <c r="F424" s="202" t="s">
        <v>466</v>
      </c>
      <c r="G424" s="36"/>
      <c r="H424" s="36"/>
      <c r="I424" s="203"/>
      <c r="J424" s="36"/>
      <c r="K424" s="36"/>
      <c r="L424" s="39"/>
      <c r="M424" s="204"/>
      <c r="N424" s="205"/>
      <c r="O424" s="71"/>
      <c r="P424" s="71"/>
      <c r="Q424" s="71"/>
      <c r="R424" s="71"/>
      <c r="S424" s="71"/>
      <c r="T424" s="72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125</v>
      </c>
      <c r="AU424" s="17" t="s">
        <v>81</v>
      </c>
    </row>
    <row r="425" spans="1:65" s="2" customFormat="1" ht="24.2" customHeight="1">
      <c r="A425" s="34"/>
      <c r="B425" s="35"/>
      <c r="C425" s="187" t="s">
        <v>468</v>
      </c>
      <c r="D425" s="187" t="s">
        <v>120</v>
      </c>
      <c r="E425" s="188" t="s">
        <v>469</v>
      </c>
      <c r="F425" s="189" t="s">
        <v>470</v>
      </c>
      <c r="G425" s="190" t="s">
        <v>182</v>
      </c>
      <c r="H425" s="191">
        <v>330</v>
      </c>
      <c r="I425" s="192"/>
      <c r="J425" s="193">
        <f>ROUND(I425*H425,2)</f>
        <v>0</v>
      </c>
      <c r="K425" s="194"/>
      <c r="L425" s="39"/>
      <c r="M425" s="195" t="s">
        <v>1</v>
      </c>
      <c r="N425" s="196" t="s">
        <v>38</v>
      </c>
      <c r="O425" s="71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9" t="s">
        <v>124</v>
      </c>
      <c r="AT425" s="199" t="s">
        <v>120</v>
      </c>
      <c r="AU425" s="199" t="s">
        <v>81</v>
      </c>
      <c r="AY425" s="17" t="s">
        <v>117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7" t="s">
        <v>81</v>
      </c>
      <c r="BK425" s="200">
        <f>ROUND(I425*H425,2)</f>
        <v>0</v>
      </c>
      <c r="BL425" s="17" t="s">
        <v>124</v>
      </c>
      <c r="BM425" s="199" t="s">
        <v>471</v>
      </c>
    </row>
    <row r="426" spans="1:65" s="2" customFormat="1" ht="19.5">
      <c r="A426" s="34"/>
      <c r="B426" s="35"/>
      <c r="C426" s="36"/>
      <c r="D426" s="201" t="s">
        <v>125</v>
      </c>
      <c r="E426" s="36"/>
      <c r="F426" s="202" t="s">
        <v>472</v>
      </c>
      <c r="G426" s="36"/>
      <c r="H426" s="36"/>
      <c r="I426" s="203"/>
      <c r="J426" s="36"/>
      <c r="K426" s="36"/>
      <c r="L426" s="39"/>
      <c r="M426" s="204"/>
      <c r="N426" s="205"/>
      <c r="O426" s="71"/>
      <c r="P426" s="71"/>
      <c r="Q426" s="71"/>
      <c r="R426" s="71"/>
      <c r="S426" s="71"/>
      <c r="T426" s="72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125</v>
      </c>
      <c r="AU426" s="17" t="s">
        <v>81</v>
      </c>
    </row>
    <row r="427" spans="1:65" s="12" customFormat="1" ht="25.9" customHeight="1">
      <c r="B427" s="171"/>
      <c r="C427" s="172"/>
      <c r="D427" s="173" t="s">
        <v>72</v>
      </c>
      <c r="E427" s="174" t="s">
        <v>473</v>
      </c>
      <c r="F427" s="174" t="s">
        <v>474</v>
      </c>
      <c r="G427" s="172"/>
      <c r="H427" s="172"/>
      <c r="I427" s="175"/>
      <c r="J427" s="176">
        <f>BK427</f>
        <v>0</v>
      </c>
      <c r="K427" s="172"/>
      <c r="L427" s="177"/>
      <c r="M427" s="178"/>
      <c r="N427" s="179"/>
      <c r="O427" s="179"/>
      <c r="P427" s="180">
        <f>SUM(P428:P444)</f>
        <v>0</v>
      </c>
      <c r="Q427" s="179"/>
      <c r="R427" s="180">
        <f>SUM(R428:R444)</f>
        <v>0</v>
      </c>
      <c r="S427" s="179"/>
      <c r="T427" s="181">
        <f>SUM(T428:T444)</f>
        <v>0</v>
      </c>
      <c r="AR427" s="182" t="s">
        <v>81</v>
      </c>
      <c r="AT427" s="183" t="s">
        <v>72</v>
      </c>
      <c r="AU427" s="183" t="s">
        <v>73</v>
      </c>
      <c r="AY427" s="182" t="s">
        <v>117</v>
      </c>
      <c r="BK427" s="184">
        <f>SUM(BK428:BK444)</f>
        <v>0</v>
      </c>
    </row>
    <row r="428" spans="1:65" s="2" customFormat="1" ht="24.2" customHeight="1">
      <c r="A428" s="34"/>
      <c r="B428" s="35"/>
      <c r="C428" s="187" t="s">
        <v>316</v>
      </c>
      <c r="D428" s="187" t="s">
        <v>120</v>
      </c>
      <c r="E428" s="188" t="s">
        <v>475</v>
      </c>
      <c r="F428" s="189" t="s">
        <v>476</v>
      </c>
      <c r="G428" s="190" t="s">
        <v>182</v>
      </c>
      <c r="H428" s="191">
        <v>43.548000000000002</v>
      </c>
      <c r="I428" s="192"/>
      <c r="J428" s="193">
        <f>ROUND(I428*H428,2)</f>
        <v>0</v>
      </c>
      <c r="K428" s="194"/>
      <c r="L428" s="39"/>
      <c r="M428" s="195" t="s">
        <v>1</v>
      </c>
      <c r="N428" s="196" t="s">
        <v>38</v>
      </c>
      <c r="O428" s="71"/>
      <c r="P428" s="197">
        <f>O428*H428</f>
        <v>0</v>
      </c>
      <c r="Q428" s="197">
        <v>0</v>
      </c>
      <c r="R428" s="197">
        <f>Q428*H428</f>
        <v>0</v>
      </c>
      <c r="S428" s="197">
        <v>0</v>
      </c>
      <c r="T428" s="19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9" t="s">
        <v>124</v>
      </c>
      <c r="AT428" s="199" t="s">
        <v>120</v>
      </c>
      <c r="AU428" s="199" t="s">
        <v>81</v>
      </c>
      <c r="AY428" s="17" t="s">
        <v>117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7" t="s">
        <v>81</v>
      </c>
      <c r="BK428" s="200">
        <f>ROUND(I428*H428,2)</f>
        <v>0</v>
      </c>
      <c r="BL428" s="17" t="s">
        <v>124</v>
      </c>
      <c r="BM428" s="199" t="s">
        <v>477</v>
      </c>
    </row>
    <row r="429" spans="1:65" s="2" customFormat="1" ht="19.5">
      <c r="A429" s="34"/>
      <c r="B429" s="35"/>
      <c r="C429" s="36"/>
      <c r="D429" s="201" t="s">
        <v>125</v>
      </c>
      <c r="E429" s="36"/>
      <c r="F429" s="202" t="s">
        <v>476</v>
      </c>
      <c r="G429" s="36"/>
      <c r="H429" s="36"/>
      <c r="I429" s="203"/>
      <c r="J429" s="36"/>
      <c r="K429" s="36"/>
      <c r="L429" s="39"/>
      <c r="M429" s="204"/>
      <c r="N429" s="205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125</v>
      </c>
      <c r="AU429" s="17" t="s">
        <v>81</v>
      </c>
    </row>
    <row r="430" spans="1:65" s="13" customFormat="1" ht="11.25">
      <c r="B430" s="211"/>
      <c r="C430" s="212"/>
      <c r="D430" s="201" t="s">
        <v>174</v>
      </c>
      <c r="E430" s="213" t="s">
        <v>1</v>
      </c>
      <c r="F430" s="214" t="s">
        <v>301</v>
      </c>
      <c r="G430" s="212"/>
      <c r="H430" s="213" t="s">
        <v>1</v>
      </c>
      <c r="I430" s="215"/>
      <c r="J430" s="212"/>
      <c r="K430" s="212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174</v>
      </c>
      <c r="AU430" s="220" t="s">
        <v>81</v>
      </c>
      <c r="AV430" s="13" t="s">
        <v>81</v>
      </c>
      <c r="AW430" s="13" t="s">
        <v>30</v>
      </c>
      <c r="AX430" s="13" t="s">
        <v>73</v>
      </c>
      <c r="AY430" s="220" t="s">
        <v>117</v>
      </c>
    </row>
    <row r="431" spans="1:65" s="14" customFormat="1" ht="11.25">
      <c r="B431" s="221"/>
      <c r="C431" s="222"/>
      <c r="D431" s="201" t="s">
        <v>174</v>
      </c>
      <c r="E431" s="223" t="s">
        <v>1</v>
      </c>
      <c r="F431" s="224" t="s">
        <v>478</v>
      </c>
      <c r="G431" s="222"/>
      <c r="H431" s="225">
        <v>43.548000000000002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174</v>
      </c>
      <c r="AU431" s="231" t="s">
        <v>81</v>
      </c>
      <c r="AV431" s="14" t="s">
        <v>83</v>
      </c>
      <c r="AW431" s="14" t="s">
        <v>30</v>
      </c>
      <c r="AX431" s="14" t="s">
        <v>73</v>
      </c>
      <c r="AY431" s="231" t="s">
        <v>117</v>
      </c>
    </row>
    <row r="432" spans="1:65" s="15" customFormat="1" ht="11.25">
      <c r="B432" s="232"/>
      <c r="C432" s="233"/>
      <c r="D432" s="201" t="s">
        <v>174</v>
      </c>
      <c r="E432" s="234" t="s">
        <v>1</v>
      </c>
      <c r="F432" s="235" t="s">
        <v>179</v>
      </c>
      <c r="G432" s="233"/>
      <c r="H432" s="236">
        <v>43.548000000000002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AT432" s="242" t="s">
        <v>174</v>
      </c>
      <c r="AU432" s="242" t="s">
        <v>81</v>
      </c>
      <c r="AV432" s="15" t="s">
        <v>124</v>
      </c>
      <c r="AW432" s="15" t="s">
        <v>30</v>
      </c>
      <c r="AX432" s="15" t="s">
        <v>81</v>
      </c>
      <c r="AY432" s="242" t="s">
        <v>117</v>
      </c>
    </row>
    <row r="433" spans="1:65" s="2" customFormat="1" ht="14.45" customHeight="1">
      <c r="A433" s="34"/>
      <c r="B433" s="35"/>
      <c r="C433" s="243" t="s">
        <v>479</v>
      </c>
      <c r="D433" s="243" t="s">
        <v>205</v>
      </c>
      <c r="E433" s="244" t="s">
        <v>480</v>
      </c>
      <c r="F433" s="245" t="s">
        <v>481</v>
      </c>
      <c r="G433" s="246" t="s">
        <v>182</v>
      </c>
      <c r="H433" s="247">
        <v>23.951000000000001</v>
      </c>
      <c r="I433" s="248"/>
      <c r="J433" s="249">
        <f>ROUND(I433*H433,2)</f>
        <v>0</v>
      </c>
      <c r="K433" s="250"/>
      <c r="L433" s="251"/>
      <c r="M433" s="252" t="s">
        <v>1</v>
      </c>
      <c r="N433" s="253" t="s">
        <v>38</v>
      </c>
      <c r="O433" s="71"/>
      <c r="P433" s="197">
        <f>O433*H433</f>
        <v>0</v>
      </c>
      <c r="Q433" s="197">
        <v>0</v>
      </c>
      <c r="R433" s="197">
        <f>Q433*H433</f>
        <v>0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136</v>
      </c>
      <c r="AT433" s="199" t="s">
        <v>205</v>
      </c>
      <c r="AU433" s="199" t="s">
        <v>81</v>
      </c>
      <c r="AY433" s="17" t="s">
        <v>117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81</v>
      </c>
      <c r="BK433" s="200">
        <f>ROUND(I433*H433,2)</f>
        <v>0</v>
      </c>
      <c r="BL433" s="17" t="s">
        <v>124</v>
      </c>
      <c r="BM433" s="199" t="s">
        <v>482</v>
      </c>
    </row>
    <row r="434" spans="1:65" s="2" customFormat="1" ht="11.25">
      <c r="A434" s="34"/>
      <c r="B434" s="35"/>
      <c r="C434" s="36"/>
      <c r="D434" s="201" t="s">
        <v>125</v>
      </c>
      <c r="E434" s="36"/>
      <c r="F434" s="202" t="s">
        <v>481</v>
      </c>
      <c r="G434" s="36"/>
      <c r="H434" s="36"/>
      <c r="I434" s="203"/>
      <c r="J434" s="36"/>
      <c r="K434" s="36"/>
      <c r="L434" s="39"/>
      <c r="M434" s="204"/>
      <c r="N434" s="205"/>
      <c r="O434" s="71"/>
      <c r="P434" s="71"/>
      <c r="Q434" s="71"/>
      <c r="R434" s="71"/>
      <c r="S434" s="71"/>
      <c r="T434" s="72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125</v>
      </c>
      <c r="AU434" s="17" t="s">
        <v>81</v>
      </c>
    </row>
    <row r="435" spans="1:65" s="13" customFormat="1" ht="11.25">
      <c r="B435" s="211"/>
      <c r="C435" s="212"/>
      <c r="D435" s="201" t="s">
        <v>174</v>
      </c>
      <c r="E435" s="213" t="s">
        <v>1</v>
      </c>
      <c r="F435" s="214" t="s">
        <v>301</v>
      </c>
      <c r="G435" s="212"/>
      <c r="H435" s="213" t="s">
        <v>1</v>
      </c>
      <c r="I435" s="215"/>
      <c r="J435" s="212"/>
      <c r="K435" s="212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174</v>
      </c>
      <c r="AU435" s="220" t="s">
        <v>81</v>
      </c>
      <c r="AV435" s="13" t="s">
        <v>81</v>
      </c>
      <c r="AW435" s="13" t="s">
        <v>30</v>
      </c>
      <c r="AX435" s="13" t="s">
        <v>73</v>
      </c>
      <c r="AY435" s="220" t="s">
        <v>117</v>
      </c>
    </row>
    <row r="436" spans="1:65" s="14" customFormat="1" ht="11.25">
      <c r="B436" s="221"/>
      <c r="C436" s="222"/>
      <c r="D436" s="201" t="s">
        <v>174</v>
      </c>
      <c r="E436" s="223" t="s">
        <v>1</v>
      </c>
      <c r="F436" s="224" t="s">
        <v>483</v>
      </c>
      <c r="G436" s="222"/>
      <c r="H436" s="225">
        <v>23.951000000000001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174</v>
      </c>
      <c r="AU436" s="231" t="s">
        <v>81</v>
      </c>
      <c r="AV436" s="14" t="s">
        <v>83</v>
      </c>
      <c r="AW436" s="14" t="s">
        <v>30</v>
      </c>
      <c r="AX436" s="14" t="s">
        <v>73</v>
      </c>
      <c r="AY436" s="231" t="s">
        <v>117</v>
      </c>
    </row>
    <row r="437" spans="1:65" s="15" customFormat="1" ht="11.25">
      <c r="B437" s="232"/>
      <c r="C437" s="233"/>
      <c r="D437" s="201" t="s">
        <v>174</v>
      </c>
      <c r="E437" s="234" t="s">
        <v>1</v>
      </c>
      <c r="F437" s="235" t="s">
        <v>179</v>
      </c>
      <c r="G437" s="233"/>
      <c r="H437" s="236">
        <v>23.951000000000001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174</v>
      </c>
      <c r="AU437" s="242" t="s">
        <v>81</v>
      </c>
      <c r="AV437" s="15" t="s">
        <v>124</v>
      </c>
      <c r="AW437" s="15" t="s">
        <v>30</v>
      </c>
      <c r="AX437" s="15" t="s">
        <v>81</v>
      </c>
      <c r="AY437" s="242" t="s">
        <v>117</v>
      </c>
    </row>
    <row r="438" spans="1:65" s="2" customFormat="1" ht="24.2" customHeight="1">
      <c r="A438" s="34"/>
      <c r="B438" s="35"/>
      <c r="C438" s="243" t="s">
        <v>323</v>
      </c>
      <c r="D438" s="243" t="s">
        <v>205</v>
      </c>
      <c r="E438" s="244" t="s">
        <v>484</v>
      </c>
      <c r="F438" s="245" t="s">
        <v>485</v>
      </c>
      <c r="G438" s="246" t="s">
        <v>182</v>
      </c>
      <c r="H438" s="247">
        <v>23.951000000000001</v>
      </c>
      <c r="I438" s="248"/>
      <c r="J438" s="249">
        <f>ROUND(I438*H438,2)</f>
        <v>0</v>
      </c>
      <c r="K438" s="250"/>
      <c r="L438" s="251"/>
      <c r="M438" s="252" t="s">
        <v>1</v>
      </c>
      <c r="N438" s="253" t="s">
        <v>38</v>
      </c>
      <c r="O438" s="71"/>
      <c r="P438" s="197">
        <f>O438*H438</f>
        <v>0</v>
      </c>
      <c r="Q438" s="197">
        <v>0</v>
      </c>
      <c r="R438" s="197">
        <f>Q438*H438</f>
        <v>0</v>
      </c>
      <c r="S438" s="197">
        <v>0</v>
      </c>
      <c r="T438" s="198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9" t="s">
        <v>136</v>
      </c>
      <c r="AT438" s="199" t="s">
        <v>205</v>
      </c>
      <c r="AU438" s="199" t="s">
        <v>81</v>
      </c>
      <c r="AY438" s="17" t="s">
        <v>117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17" t="s">
        <v>81</v>
      </c>
      <c r="BK438" s="200">
        <f>ROUND(I438*H438,2)</f>
        <v>0</v>
      </c>
      <c r="BL438" s="17" t="s">
        <v>124</v>
      </c>
      <c r="BM438" s="199" t="s">
        <v>486</v>
      </c>
    </row>
    <row r="439" spans="1:65" s="2" customFormat="1" ht="19.5">
      <c r="A439" s="34"/>
      <c r="B439" s="35"/>
      <c r="C439" s="36"/>
      <c r="D439" s="201" t="s">
        <v>125</v>
      </c>
      <c r="E439" s="36"/>
      <c r="F439" s="202" t="s">
        <v>485</v>
      </c>
      <c r="G439" s="36"/>
      <c r="H439" s="36"/>
      <c r="I439" s="203"/>
      <c r="J439" s="36"/>
      <c r="K439" s="36"/>
      <c r="L439" s="39"/>
      <c r="M439" s="204"/>
      <c r="N439" s="205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125</v>
      </c>
      <c r="AU439" s="17" t="s">
        <v>81</v>
      </c>
    </row>
    <row r="440" spans="1:65" s="13" customFormat="1" ht="11.25">
      <c r="B440" s="211"/>
      <c r="C440" s="212"/>
      <c r="D440" s="201" t="s">
        <v>174</v>
      </c>
      <c r="E440" s="213" t="s">
        <v>1</v>
      </c>
      <c r="F440" s="214" t="s">
        <v>301</v>
      </c>
      <c r="G440" s="212"/>
      <c r="H440" s="213" t="s">
        <v>1</v>
      </c>
      <c r="I440" s="215"/>
      <c r="J440" s="212"/>
      <c r="K440" s="212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174</v>
      </c>
      <c r="AU440" s="220" t="s">
        <v>81</v>
      </c>
      <c r="AV440" s="13" t="s">
        <v>81</v>
      </c>
      <c r="AW440" s="13" t="s">
        <v>30</v>
      </c>
      <c r="AX440" s="13" t="s">
        <v>73</v>
      </c>
      <c r="AY440" s="220" t="s">
        <v>117</v>
      </c>
    </row>
    <row r="441" spans="1:65" s="14" customFormat="1" ht="11.25">
      <c r="B441" s="221"/>
      <c r="C441" s="222"/>
      <c r="D441" s="201" t="s">
        <v>174</v>
      </c>
      <c r="E441" s="223" t="s">
        <v>1</v>
      </c>
      <c r="F441" s="224" t="s">
        <v>483</v>
      </c>
      <c r="G441" s="222"/>
      <c r="H441" s="225">
        <v>23.951000000000001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AT441" s="231" t="s">
        <v>174</v>
      </c>
      <c r="AU441" s="231" t="s">
        <v>81</v>
      </c>
      <c r="AV441" s="14" t="s">
        <v>83</v>
      </c>
      <c r="AW441" s="14" t="s">
        <v>30</v>
      </c>
      <c r="AX441" s="14" t="s">
        <v>73</v>
      </c>
      <c r="AY441" s="231" t="s">
        <v>117</v>
      </c>
    </row>
    <row r="442" spans="1:65" s="15" customFormat="1" ht="11.25">
      <c r="B442" s="232"/>
      <c r="C442" s="233"/>
      <c r="D442" s="201" t="s">
        <v>174</v>
      </c>
      <c r="E442" s="234" t="s">
        <v>1</v>
      </c>
      <c r="F442" s="235" t="s">
        <v>179</v>
      </c>
      <c r="G442" s="233"/>
      <c r="H442" s="236">
        <v>23.951000000000001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AT442" s="242" t="s">
        <v>174</v>
      </c>
      <c r="AU442" s="242" t="s">
        <v>81</v>
      </c>
      <c r="AV442" s="15" t="s">
        <v>124</v>
      </c>
      <c r="AW442" s="15" t="s">
        <v>30</v>
      </c>
      <c r="AX442" s="15" t="s">
        <v>81</v>
      </c>
      <c r="AY442" s="242" t="s">
        <v>117</v>
      </c>
    </row>
    <row r="443" spans="1:65" s="2" customFormat="1" ht="24.2" customHeight="1">
      <c r="A443" s="34"/>
      <c r="B443" s="35"/>
      <c r="C443" s="187" t="s">
        <v>487</v>
      </c>
      <c r="D443" s="187" t="s">
        <v>120</v>
      </c>
      <c r="E443" s="188" t="s">
        <v>488</v>
      </c>
      <c r="F443" s="189" t="s">
        <v>489</v>
      </c>
      <c r="G443" s="190" t="s">
        <v>144</v>
      </c>
      <c r="H443" s="206"/>
      <c r="I443" s="192"/>
      <c r="J443" s="193">
        <f>ROUND(I443*H443,2)</f>
        <v>0</v>
      </c>
      <c r="K443" s="194"/>
      <c r="L443" s="39"/>
      <c r="M443" s="195" t="s">
        <v>1</v>
      </c>
      <c r="N443" s="196" t="s">
        <v>38</v>
      </c>
      <c r="O443" s="71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124</v>
      </c>
      <c r="AT443" s="199" t="s">
        <v>120</v>
      </c>
      <c r="AU443" s="199" t="s">
        <v>81</v>
      </c>
      <c r="AY443" s="17" t="s">
        <v>117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81</v>
      </c>
      <c r="BK443" s="200">
        <f>ROUND(I443*H443,2)</f>
        <v>0</v>
      </c>
      <c r="BL443" s="17" t="s">
        <v>124</v>
      </c>
      <c r="BM443" s="199" t="s">
        <v>490</v>
      </c>
    </row>
    <row r="444" spans="1:65" s="2" customFormat="1" ht="11.25">
      <c r="A444" s="34"/>
      <c r="B444" s="35"/>
      <c r="C444" s="36"/>
      <c r="D444" s="201" t="s">
        <v>125</v>
      </c>
      <c r="E444" s="36"/>
      <c r="F444" s="202" t="s">
        <v>489</v>
      </c>
      <c r="G444" s="36"/>
      <c r="H444" s="36"/>
      <c r="I444" s="203"/>
      <c r="J444" s="36"/>
      <c r="K444" s="36"/>
      <c r="L444" s="39"/>
      <c r="M444" s="204"/>
      <c r="N444" s="205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125</v>
      </c>
      <c r="AU444" s="17" t="s">
        <v>81</v>
      </c>
    </row>
    <row r="445" spans="1:65" s="12" customFormat="1" ht="25.9" customHeight="1">
      <c r="B445" s="171"/>
      <c r="C445" s="172"/>
      <c r="D445" s="173" t="s">
        <v>72</v>
      </c>
      <c r="E445" s="174" t="s">
        <v>491</v>
      </c>
      <c r="F445" s="174" t="s">
        <v>492</v>
      </c>
      <c r="G445" s="172"/>
      <c r="H445" s="172"/>
      <c r="I445" s="175"/>
      <c r="J445" s="176">
        <f>BK445</f>
        <v>0</v>
      </c>
      <c r="K445" s="172"/>
      <c r="L445" s="177"/>
      <c r="M445" s="178"/>
      <c r="N445" s="179"/>
      <c r="O445" s="179"/>
      <c r="P445" s="180">
        <f>SUM(P446:P451)</f>
        <v>0</v>
      </c>
      <c r="Q445" s="179"/>
      <c r="R445" s="180">
        <f>SUM(R446:R451)</f>
        <v>0</v>
      </c>
      <c r="S445" s="179"/>
      <c r="T445" s="181">
        <f>SUM(T446:T451)</f>
        <v>0</v>
      </c>
      <c r="AR445" s="182" t="s">
        <v>81</v>
      </c>
      <c r="AT445" s="183" t="s">
        <v>72</v>
      </c>
      <c r="AU445" s="183" t="s">
        <v>73</v>
      </c>
      <c r="AY445" s="182" t="s">
        <v>117</v>
      </c>
      <c r="BK445" s="184">
        <f>SUM(BK446:BK451)</f>
        <v>0</v>
      </c>
    </row>
    <row r="446" spans="1:65" s="2" customFormat="1" ht="14.45" customHeight="1">
      <c r="A446" s="34"/>
      <c r="B446" s="35"/>
      <c r="C446" s="187" t="s">
        <v>343</v>
      </c>
      <c r="D446" s="187" t="s">
        <v>120</v>
      </c>
      <c r="E446" s="188" t="s">
        <v>493</v>
      </c>
      <c r="F446" s="189" t="s">
        <v>494</v>
      </c>
      <c r="G446" s="190" t="s">
        <v>123</v>
      </c>
      <c r="H446" s="191">
        <v>1</v>
      </c>
      <c r="I446" s="192"/>
      <c r="J446" s="193">
        <f>ROUND(I446*H446,2)</f>
        <v>0</v>
      </c>
      <c r="K446" s="194"/>
      <c r="L446" s="39"/>
      <c r="M446" s="195" t="s">
        <v>1</v>
      </c>
      <c r="N446" s="196" t="s">
        <v>38</v>
      </c>
      <c r="O446" s="71"/>
      <c r="P446" s="197">
        <f>O446*H446</f>
        <v>0</v>
      </c>
      <c r="Q446" s="197">
        <v>0</v>
      </c>
      <c r="R446" s="197">
        <f>Q446*H446</f>
        <v>0</v>
      </c>
      <c r="S446" s="197">
        <v>0</v>
      </c>
      <c r="T446" s="19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9" t="s">
        <v>124</v>
      </c>
      <c r="AT446" s="199" t="s">
        <v>120</v>
      </c>
      <c r="AU446" s="199" t="s">
        <v>81</v>
      </c>
      <c r="AY446" s="17" t="s">
        <v>117</v>
      </c>
      <c r="BE446" s="200">
        <f>IF(N446="základní",J446,0)</f>
        <v>0</v>
      </c>
      <c r="BF446" s="200">
        <f>IF(N446="snížená",J446,0)</f>
        <v>0</v>
      </c>
      <c r="BG446" s="200">
        <f>IF(N446="zákl. přenesená",J446,0)</f>
        <v>0</v>
      </c>
      <c r="BH446" s="200">
        <f>IF(N446="sníž. přenesená",J446,0)</f>
        <v>0</v>
      </c>
      <c r="BI446" s="200">
        <f>IF(N446="nulová",J446,0)</f>
        <v>0</v>
      </c>
      <c r="BJ446" s="17" t="s">
        <v>81</v>
      </c>
      <c r="BK446" s="200">
        <f>ROUND(I446*H446,2)</f>
        <v>0</v>
      </c>
      <c r="BL446" s="17" t="s">
        <v>124</v>
      </c>
      <c r="BM446" s="199" t="s">
        <v>495</v>
      </c>
    </row>
    <row r="447" spans="1:65" s="2" customFormat="1" ht="11.25">
      <c r="A447" s="34"/>
      <c r="B447" s="35"/>
      <c r="C447" s="36"/>
      <c r="D447" s="201" t="s">
        <v>125</v>
      </c>
      <c r="E447" s="36"/>
      <c r="F447" s="202" t="s">
        <v>494</v>
      </c>
      <c r="G447" s="36"/>
      <c r="H447" s="36"/>
      <c r="I447" s="203"/>
      <c r="J447" s="36"/>
      <c r="K447" s="36"/>
      <c r="L447" s="39"/>
      <c r="M447" s="204"/>
      <c r="N447" s="205"/>
      <c r="O447" s="71"/>
      <c r="P447" s="71"/>
      <c r="Q447" s="71"/>
      <c r="R447" s="71"/>
      <c r="S447" s="71"/>
      <c r="T447" s="72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7" t="s">
        <v>125</v>
      </c>
      <c r="AU447" s="17" t="s">
        <v>81</v>
      </c>
    </row>
    <row r="448" spans="1:65" s="2" customFormat="1" ht="14.45" customHeight="1">
      <c r="A448" s="34"/>
      <c r="B448" s="35"/>
      <c r="C448" s="187" t="s">
        <v>496</v>
      </c>
      <c r="D448" s="187" t="s">
        <v>120</v>
      </c>
      <c r="E448" s="188" t="s">
        <v>497</v>
      </c>
      <c r="F448" s="189" t="s">
        <v>498</v>
      </c>
      <c r="G448" s="190" t="s">
        <v>123</v>
      </c>
      <c r="H448" s="191">
        <v>1</v>
      </c>
      <c r="I448" s="192"/>
      <c r="J448" s="193">
        <f>ROUND(I448*H448,2)</f>
        <v>0</v>
      </c>
      <c r="K448" s="194"/>
      <c r="L448" s="39"/>
      <c r="M448" s="195" t="s">
        <v>1</v>
      </c>
      <c r="N448" s="196" t="s">
        <v>38</v>
      </c>
      <c r="O448" s="71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9" t="s">
        <v>124</v>
      </c>
      <c r="AT448" s="199" t="s">
        <v>120</v>
      </c>
      <c r="AU448" s="199" t="s">
        <v>81</v>
      </c>
      <c r="AY448" s="17" t="s">
        <v>117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81</v>
      </c>
      <c r="BK448" s="200">
        <f>ROUND(I448*H448,2)</f>
        <v>0</v>
      </c>
      <c r="BL448" s="17" t="s">
        <v>124</v>
      </c>
      <c r="BM448" s="199" t="s">
        <v>499</v>
      </c>
    </row>
    <row r="449" spans="1:65" s="2" customFormat="1" ht="11.25">
      <c r="A449" s="34"/>
      <c r="B449" s="35"/>
      <c r="C449" s="36"/>
      <c r="D449" s="201" t="s">
        <v>125</v>
      </c>
      <c r="E449" s="36"/>
      <c r="F449" s="202" t="s">
        <v>498</v>
      </c>
      <c r="G449" s="36"/>
      <c r="H449" s="36"/>
      <c r="I449" s="203"/>
      <c r="J449" s="36"/>
      <c r="K449" s="36"/>
      <c r="L449" s="39"/>
      <c r="M449" s="204"/>
      <c r="N449" s="205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125</v>
      </c>
      <c r="AU449" s="17" t="s">
        <v>81</v>
      </c>
    </row>
    <row r="450" spans="1:65" s="2" customFormat="1" ht="14.45" customHeight="1">
      <c r="A450" s="34"/>
      <c r="B450" s="35"/>
      <c r="C450" s="187" t="s">
        <v>353</v>
      </c>
      <c r="D450" s="187" t="s">
        <v>120</v>
      </c>
      <c r="E450" s="188" t="s">
        <v>500</v>
      </c>
      <c r="F450" s="189" t="s">
        <v>501</v>
      </c>
      <c r="G450" s="190" t="s">
        <v>123</v>
      </c>
      <c r="H450" s="191">
        <v>1</v>
      </c>
      <c r="I450" s="192"/>
      <c r="J450" s="193">
        <f>ROUND(I450*H450,2)</f>
        <v>0</v>
      </c>
      <c r="K450" s="194"/>
      <c r="L450" s="39"/>
      <c r="M450" s="195" t="s">
        <v>1</v>
      </c>
      <c r="N450" s="196" t="s">
        <v>38</v>
      </c>
      <c r="O450" s="71"/>
      <c r="P450" s="197">
        <f>O450*H450</f>
        <v>0</v>
      </c>
      <c r="Q450" s="197">
        <v>0</v>
      </c>
      <c r="R450" s="197">
        <f>Q450*H450</f>
        <v>0</v>
      </c>
      <c r="S450" s="197">
        <v>0</v>
      </c>
      <c r="T450" s="19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9" t="s">
        <v>124</v>
      </c>
      <c r="AT450" s="199" t="s">
        <v>120</v>
      </c>
      <c r="AU450" s="199" t="s">
        <v>81</v>
      </c>
      <c r="AY450" s="17" t="s">
        <v>117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7" t="s">
        <v>81</v>
      </c>
      <c r="BK450" s="200">
        <f>ROUND(I450*H450,2)</f>
        <v>0</v>
      </c>
      <c r="BL450" s="17" t="s">
        <v>124</v>
      </c>
      <c r="BM450" s="199" t="s">
        <v>502</v>
      </c>
    </row>
    <row r="451" spans="1:65" s="2" customFormat="1" ht="11.25">
      <c r="A451" s="34"/>
      <c r="B451" s="35"/>
      <c r="C451" s="36"/>
      <c r="D451" s="201" t="s">
        <v>125</v>
      </c>
      <c r="E451" s="36"/>
      <c r="F451" s="202" t="s">
        <v>501</v>
      </c>
      <c r="G451" s="36"/>
      <c r="H451" s="36"/>
      <c r="I451" s="203"/>
      <c r="J451" s="36"/>
      <c r="K451" s="36"/>
      <c r="L451" s="39"/>
      <c r="M451" s="204"/>
      <c r="N451" s="205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125</v>
      </c>
      <c r="AU451" s="17" t="s">
        <v>81</v>
      </c>
    </row>
    <row r="452" spans="1:65" s="12" customFormat="1" ht="25.9" customHeight="1">
      <c r="B452" s="171"/>
      <c r="C452" s="172"/>
      <c r="D452" s="173" t="s">
        <v>72</v>
      </c>
      <c r="E452" s="174" t="s">
        <v>503</v>
      </c>
      <c r="F452" s="174" t="s">
        <v>504</v>
      </c>
      <c r="G452" s="172"/>
      <c r="H452" s="172"/>
      <c r="I452" s="175"/>
      <c r="J452" s="176">
        <f>BK452</f>
        <v>0</v>
      </c>
      <c r="K452" s="172"/>
      <c r="L452" s="177"/>
      <c r="M452" s="178"/>
      <c r="N452" s="179"/>
      <c r="O452" s="179"/>
      <c r="P452" s="180">
        <f>SUM(P453:P567)</f>
        <v>0</v>
      </c>
      <c r="Q452" s="179"/>
      <c r="R452" s="180">
        <f>SUM(R453:R567)</f>
        <v>0</v>
      </c>
      <c r="S452" s="179"/>
      <c r="T452" s="181">
        <f>SUM(T453:T567)</f>
        <v>0</v>
      </c>
      <c r="AR452" s="182" t="s">
        <v>81</v>
      </c>
      <c r="AT452" s="183" t="s">
        <v>72</v>
      </c>
      <c r="AU452" s="183" t="s">
        <v>73</v>
      </c>
      <c r="AY452" s="182" t="s">
        <v>117</v>
      </c>
      <c r="BK452" s="184">
        <f>SUM(BK453:BK567)</f>
        <v>0</v>
      </c>
    </row>
    <row r="453" spans="1:65" s="2" customFormat="1" ht="24.2" customHeight="1">
      <c r="A453" s="34"/>
      <c r="B453" s="35"/>
      <c r="C453" s="187" t="s">
        <v>505</v>
      </c>
      <c r="D453" s="187" t="s">
        <v>120</v>
      </c>
      <c r="E453" s="188" t="s">
        <v>506</v>
      </c>
      <c r="F453" s="189" t="s">
        <v>507</v>
      </c>
      <c r="G453" s="190" t="s">
        <v>182</v>
      </c>
      <c r="H453" s="191">
        <v>360.00599999999997</v>
      </c>
      <c r="I453" s="192"/>
      <c r="J453" s="193">
        <f>ROUND(I453*H453,2)</f>
        <v>0</v>
      </c>
      <c r="K453" s="194"/>
      <c r="L453" s="39"/>
      <c r="M453" s="195" t="s">
        <v>1</v>
      </c>
      <c r="N453" s="196" t="s">
        <v>38</v>
      </c>
      <c r="O453" s="71"/>
      <c r="P453" s="197">
        <f>O453*H453</f>
        <v>0</v>
      </c>
      <c r="Q453" s="197">
        <v>0</v>
      </c>
      <c r="R453" s="197">
        <f>Q453*H453</f>
        <v>0</v>
      </c>
      <c r="S453" s="197">
        <v>0</v>
      </c>
      <c r="T453" s="19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9" t="s">
        <v>124</v>
      </c>
      <c r="AT453" s="199" t="s">
        <v>120</v>
      </c>
      <c r="AU453" s="199" t="s">
        <v>81</v>
      </c>
      <c r="AY453" s="17" t="s">
        <v>117</v>
      </c>
      <c r="BE453" s="200">
        <f>IF(N453="základní",J453,0)</f>
        <v>0</v>
      </c>
      <c r="BF453" s="200">
        <f>IF(N453="snížená",J453,0)</f>
        <v>0</v>
      </c>
      <c r="BG453" s="200">
        <f>IF(N453="zákl. přenesená",J453,0)</f>
        <v>0</v>
      </c>
      <c r="BH453" s="200">
        <f>IF(N453="sníž. přenesená",J453,0)</f>
        <v>0</v>
      </c>
      <c r="BI453" s="200">
        <f>IF(N453="nulová",J453,0)</f>
        <v>0</v>
      </c>
      <c r="BJ453" s="17" t="s">
        <v>81</v>
      </c>
      <c r="BK453" s="200">
        <f>ROUND(I453*H453,2)</f>
        <v>0</v>
      </c>
      <c r="BL453" s="17" t="s">
        <v>124</v>
      </c>
      <c r="BM453" s="199" t="s">
        <v>508</v>
      </c>
    </row>
    <row r="454" spans="1:65" s="2" customFormat="1" ht="19.5">
      <c r="A454" s="34"/>
      <c r="B454" s="35"/>
      <c r="C454" s="36"/>
      <c r="D454" s="201" t="s">
        <v>125</v>
      </c>
      <c r="E454" s="36"/>
      <c r="F454" s="202" t="s">
        <v>507</v>
      </c>
      <c r="G454" s="36"/>
      <c r="H454" s="36"/>
      <c r="I454" s="203"/>
      <c r="J454" s="36"/>
      <c r="K454" s="36"/>
      <c r="L454" s="39"/>
      <c r="M454" s="204"/>
      <c r="N454" s="205"/>
      <c r="O454" s="71"/>
      <c r="P454" s="71"/>
      <c r="Q454" s="71"/>
      <c r="R454" s="71"/>
      <c r="S454" s="71"/>
      <c r="T454" s="72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125</v>
      </c>
      <c r="AU454" s="17" t="s">
        <v>81</v>
      </c>
    </row>
    <row r="455" spans="1:65" s="2" customFormat="1" ht="24.2" customHeight="1">
      <c r="A455" s="34"/>
      <c r="B455" s="35"/>
      <c r="C455" s="187" t="s">
        <v>361</v>
      </c>
      <c r="D455" s="187" t="s">
        <v>120</v>
      </c>
      <c r="E455" s="188" t="s">
        <v>509</v>
      </c>
      <c r="F455" s="189" t="s">
        <v>510</v>
      </c>
      <c r="G455" s="190" t="s">
        <v>420</v>
      </c>
      <c r="H455" s="191">
        <v>55.615000000000002</v>
      </c>
      <c r="I455" s="192"/>
      <c r="J455" s="193">
        <f>ROUND(I455*H455,2)</f>
        <v>0</v>
      </c>
      <c r="K455" s="194"/>
      <c r="L455" s="39"/>
      <c r="M455" s="195" t="s">
        <v>1</v>
      </c>
      <c r="N455" s="196" t="s">
        <v>38</v>
      </c>
      <c r="O455" s="71"/>
      <c r="P455" s="197">
        <f>O455*H455</f>
        <v>0</v>
      </c>
      <c r="Q455" s="197">
        <v>0</v>
      </c>
      <c r="R455" s="197">
        <f>Q455*H455</f>
        <v>0</v>
      </c>
      <c r="S455" s="197">
        <v>0</v>
      </c>
      <c r="T455" s="198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9" t="s">
        <v>124</v>
      </c>
      <c r="AT455" s="199" t="s">
        <v>120</v>
      </c>
      <c r="AU455" s="199" t="s">
        <v>81</v>
      </c>
      <c r="AY455" s="17" t="s">
        <v>117</v>
      </c>
      <c r="BE455" s="200">
        <f>IF(N455="základní",J455,0)</f>
        <v>0</v>
      </c>
      <c r="BF455" s="200">
        <f>IF(N455="snížená",J455,0)</f>
        <v>0</v>
      </c>
      <c r="BG455" s="200">
        <f>IF(N455="zákl. přenesená",J455,0)</f>
        <v>0</v>
      </c>
      <c r="BH455" s="200">
        <f>IF(N455="sníž. přenesená",J455,0)</f>
        <v>0</v>
      </c>
      <c r="BI455" s="200">
        <f>IF(N455="nulová",J455,0)</f>
        <v>0</v>
      </c>
      <c r="BJ455" s="17" t="s">
        <v>81</v>
      </c>
      <c r="BK455" s="200">
        <f>ROUND(I455*H455,2)</f>
        <v>0</v>
      </c>
      <c r="BL455" s="17" t="s">
        <v>124</v>
      </c>
      <c r="BM455" s="199" t="s">
        <v>511</v>
      </c>
    </row>
    <row r="456" spans="1:65" s="2" customFormat="1" ht="19.5">
      <c r="A456" s="34"/>
      <c r="B456" s="35"/>
      <c r="C456" s="36"/>
      <c r="D456" s="201" t="s">
        <v>125</v>
      </c>
      <c r="E456" s="36"/>
      <c r="F456" s="202" t="s">
        <v>510</v>
      </c>
      <c r="G456" s="36"/>
      <c r="H456" s="36"/>
      <c r="I456" s="203"/>
      <c r="J456" s="36"/>
      <c r="K456" s="36"/>
      <c r="L456" s="39"/>
      <c r="M456" s="204"/>
      <c r="N456" s="205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125</v>
      </c>
      <c r="AU456" s="17" t="s">
        <v>81</v>
      </c>
    </row>
    <row r="457" spans="1:65" s="13" customFormat="1" ht="11.25">
      <c r="B457" s="211"/>
      <c r="C457" s="212"/>
      <c r="D457" s="201" t="s">
        <v>174</v>
      </c>
      <c r="E457" s="213" t="s">
        <v>1</v>
      </c>
      <c r="F457" s="214" t="s">
        <v>512</v>
      </c>
      <c r="G457" s="212"/>
      <c r="H457" s="213" t="s">
        <v>1</v>
      </c>
      <c r="I457" s="215"/>
      <c r="J457" s="212"/>
      <c r="K457" s="212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174</v>
      </c>
      <c r="AU457" s="220" t="s">
        <v>81</v>
      </c>
      <c r="AV457" s="13" t="s">
        <v>81</v>
      </c>
      <c r="AW457" s="13" t="s">
        <v>30</v>
      </c>
      <c r="AX457" s="13" t="s">
        <v>73</v>
      </c>
      <c r="AY457" s="220" t="s">
        <v>117</v>
      </c>
    </row>
    <row r="458" spans="1:65" s="14" customFormat="1" ht="11.25">
      <c r="B458" s="221"/>
      <c r="C458" s="222"/>
      <c r="D458" s="201" t="s">
        <v>174</v>
      </c>
      <c r="E458" s="223" t="s">
        <v>1</v>
      </c>
      <c r="F458" s="224" t="s">
        <v>513</v>
      </c>
      <c r="G458" s="222"/>
      <c r="H458" s="225">
        <v>54.13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174</v>
      </c>
      <c r="AU458" s="231" t="s">
        <v>81</v>
      </c>
      <c r="AV458" s="14" t="s">
        <v>83</v>
      </c>
      <c r="AW458" s="14" t="s">
        <v>30</v>
      </c>
      <c r="AX458" s="14" t="s">
        <v>73</v>
      </c>
      <c r="AY458" s="231" t="s">
        <v>117</v>
      </c>
    </row>
    <row r="459" spans="1:65" s="13" customFormat="1" ht="11.25">
      <c r="B459" s="211"/>
      <c r="C459" s="212"/>
      <c r="D459" s="201" t="s">
        <v>174</v>
      </c>
      <c r="E459" s="213" t="s">
        <v>1</v>
      </c>
      <c r="F459" s="214" t="s">
        <v>514</v>
      </c>
      <c r="G459" s="212"/>
      <c r="H459" s="213" t="s">
        <v>1</v>
      </c>
      <c r="I459" s="215"/>
      <c r="J459" s="212"/>
      <c r="K459" s="212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174</v>
      </c>
      <c r="AU459" s="220" t="s">
        <v>81</v>
      </c>
      <c r="AV459" s="13" t="s">
        <v>81</v>
      </c>
      <c r="AW459" s="13" t="s">
        <v>30</v>
      </c>
      <c r="AX459" s="13" t="s">
        <v>73</v>
      </c>
      <c r="AY459" s="220" t="s">
        <v>117</v>
      </c>
    </row>
    <row r="460" spans="1:65" s="14" customFormat="1" ht="11.25">
      <c r="B460" s="221"/>
      <c r="C460" s="222"/>
      <c r="D460" s="201" t="s">
        <v>174</v>
      </c>
      <c r="E460" s="223" t="s">
        <v>1</v>
      </c>
      <c r="F460" s="224" t="s">
        <v>515</v>
      </c>
      <c r="G460" s="222"/>
      <c r="H460" s="225">
        <v>1.4850000000000001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174</v>
      </c>
      <c r="AU460" s="231" t="s">
        <v>81</v>
      </c>
      <c r="AV460" s="14" t="s">
        <v>83</v>
      </c>
      <c r="AW460" s="14" t="s">
        <v>30</v>
      </c>
      <c r="AX460" s="14" t="s">
        <v>73</v>
      </c>
      <c r="AY460" s="231" t="s">
        <v>117</v>
      </c>
    </row>
    <row r="461" spans="1:65" s="15" customFormat="1" ht="11.25">
      <c r="B461" s="232"/>
      <c r="C461" s="233"/>
      <c r="D461" s="201" t="s">
        <v>174</v>
      </c>
      <c r="E461" s="234" t="s">
        <v>1</v>
      </c>
      <c r="F461" s="235" t="s">
        <v>179</v>
      </c>
      <c r="G461" s="233"/>
      <c r="H461" s="236">
        <v>55.615000000000002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174</v>
      </c>
      <c r="AU461" s="242" t="s">
        <v>81</v>
      </c>
      <c r="AV461" s="15" t="s">
        <v>124</v>
      </c>
      <c r="AW461" s="15" t="s">
        <v>30</v>
      </c>
      <c r="AX461" s="15" t="s">
        <v>81</v>
      </c>
      <c r="AY461" s="242" t="s">
        <v>117</v>
      </c>
    </row>
    <row r="462" spans="1:65" s="2" customFormat="1" ht="14.45" customHeight="1">
      <c r="A462" s="34"/>
      <c r="B462" s="35"/>
      <c r="C462" s="243" t="s">
        <v>516</v>
      </c>
      <c r="D462" s="243" t="s">
        <v>205</v>
      </c>
      <c r="E462" s="244" t="s">
        <v>517</v>
      </c>
      <c r="F462" s="245" t="s">
        <v>518</v>
      </c>
      <c r="G462" s="246" t="s">
        <v>182</v>
      </c>
      <c r="H462" s="247">
        <v>61.177</v>
      </c>
      <c r="I462" s="248"/>
      <c r="J462" s="249">
        <f>ROUND(I462*H462,2)</f>
        <v>0</v>
      </c>
      <c r="K462" s="250"/>
      <c r="L462" s="251"/>
      <c r="M462" s="252" t="s">
        <v>1</v>
      </c>
      <c r="N462" s="253" t="s">
        <v>38</v>
      </c>
      <c r="O462" s="71"/>
      <c r="P462" s="197">
        <f>O462*H462</f>
        <v>0</v>
      </c>
      <c r="Q462" s="197">
        <v>0</v>
      </c>
      <c r="R462" s="197">
        <f>Q462*H462</f>
        <v>0</v>
      </c>
      <c r="S462" s="197">
        <v>0</v>
      </c>
      <c r="T462" s="198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9" t="s">
        <v>136</v>
      </c>
      <c r="AT462" s="199" t="s">
        <v>205</v>
      </c>
      <c r="AU462" s="199" t="s">
        <v>81</v>
      </c>
      <c r="AY462" s="17" t="s">
        <v>117</v>
      </c>
      <c r="BE462" s="200">
        <f>IF(N462="základní",J462,0)</f>
        <v>0</v>
      </c>
      <c r="BF462" s="200">
        <f>IF(N462="snížená",J462,0)</f>
        <v>0</v>
      </c>
      <c r="BG462" s="200">
        <f>IF(N462="zákl. přenesená",J462,0)</f>
        <v>0</v>
      </c>
      <c r="BH462" s="200">
        <f>IF(N462="sníž. přenesená",J462,0)</f>
        <v>0</v>
      </c>
      <c r="BI462" s="200">
        <f>IF(N462="nulová",J462,0)</f>
        <v>0</v>
      </c>
      <c r="BJ462" s="17" t="s">
        <v>81</v>
      </c>
      <c r="BK462" s="200">
        <f>ROUND(I462*H462,2)</f>
        <v>0</v>
      </c>
      <c r="BL462" s="17" t="s">
        <v>124</v>
      </c>
      <c r="BM462" s="199" t="s">
        <v>519</v>
      </c>
    </row>
    <row r="463" spans="1:65" s="2" customFormat="1" ht="11.25">
      <c r="A463" s="34"/>
      <c r="B463" s="35"/>
      <c r="C463" s="36"/>
      <c r="D463" s="201" t="s">
        <v>125</v>
      </c>
      <c r="E463" s="36"/>
      <c r="F463" s="202" t="s">
        <v>518</v>
      </c>
      <c r="G463" s="36"/>
      <c r="H463" s="36"/>
      <c r="I463" s="203"/>
      <c r="J463" s="36"/>
      <c r="K463" s="36"/>
      <c r="L463" s="39"/>
      <c r="M463" s="204"/>
      <c r="N463" s="205"/>
      <c r="O463" s="71"/>
      <c r="P463" s="71"/>
      <c r="Q463" s="71"/>
      <c r="R463" s="71"/>
      <c r="S463" s="71"/>
      <c r="T463" s="72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125</v>
      </c>
      <c r="AU463" s="17" t="s">
        <v>81</v>
      </c>
    </row>
    <row r="464" spans="1:65" s="14" customFormat="1" ht="11.25">
      <c r="B464" s="221"/>
      <c r="C464" s="222"/>
      <c r="D464" s="201" t="s">
        <v>174</v>
      </c>
      <c r="E464" s="223" t="s">
        <v>1</v>
      </c>
      <c r="F464" s="224" t="s">
        <v>520</v>
      </c>
      <c r="G464" s="222"/>
      <c r="H464" s="225">
        <v>61.177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174</v>
      </c>
      <c r="AU464" s="231" t="s">
        <v>81</v>
      </c>
      <c r="AV464" s="14" t="s">
        <v>83</v>
      </c>
      <c r="AW464" s="14" t="s">
        <v>30</v>
      </c>
      <c r="AX464" s="14" t="s">
        <v>73</v>
      </c>
      <c r="AY464" s="231" t="s">
        <v>117</v>
      </c>
    </row>
    <row r="465" spans="1:65" s="15" customFormat="1" ht="11.25">
      <c r="B465" s="232"/>
      <c r="C465" s="233"/>
      <c r="D465" s="201" t="s">
        <v>174</v>
      </c>
      <c r="E465" s="234" t="s">
        <v>1</v>
      </c>
      <c r="F465" s="235" t="s">
        <v>179</v>
      </c>
      <c r="G465" s="233"/>
      <c r="H465" s="236">
        <v>61.177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AT465" s="242" t="s">
        <v>174</v>
      </c>
      <c r="AU465" s="242" t="s">
        <v>81</v>
      </c>
      <c r="AV465" s="15" t="s">
        <v>124</v>
      </c>
      <c r="AW465" s="15" t="s">
        <v>30</v>
      </c>
      <c r="AX465" s="15" t="s">
        <v>81</v>
      </c>
      <c r="AY465" s="242" t="s">
        <v>117</v>
      </c>
    </row>
    <row r="466" spans="1:65" s="2" customFormat="1" ht="14.45" customHeight="1">
      <c r="A466" s="34"/>
      <c r="B466" s="35"/>
      <c r="C466" s="243" t="s">
        <v>368</v>
      </c>
      <c r="D466" s="243" t="s">
        <v>205</v>
      </c>
      <c r="E466" s="244" t="s">
        <v>521</v>
      </c>
      <c r="F466" s="245" t="s">
        <v>522</v>
      </c>
      <c r="G466" s="246" t="s">
        <v>182</v>
      </c>
      <c r="H466" s="247">
        <v>61.177</v>
      </c>
      <c r="I466" s="248"/>
      <c r="J466" s="249">
        <f>ROUND(I466*H466,2)</f>
        <v>0</v>
      </c>
      <c r="K466" s="250"/>
      <c r="L466" s="251"/>
      <c r="M466" s="252" t="s">
        <v>1</v>
      </c>
      <c r="N466" s="253" t="s">
        <v>38</v>
      </c>
      <c r="O466" s="71"/>
      <c r="P466" s="197">
        <f>O466*H466</f>
        <v>0</v>
      </c>
      <c r="Q466" s="197">
        <v>0</v>
      </c>
      <c r="R466" s="197">
        <f>Q466*H466</f>
        <v>0</v>
      </c>
      <c r="S466" s="197">
        <v>0</v>
      </c>
      <c r="T466" s="19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9" t="s">
        <v>136</v>
      </c>
      <c r="AT466" s="199" t="s">
        <v>205</v>
      </c>
      <c r="AU466" s="199" t="s">
        <v>81</v>
      </c>
      <c r="AY466" s="17" t="s">
        <v>117</v>
      </c>
      <c r="BE466" s="200">
        <f>IF(N466="základní",J466,0)</f>
        <v>0</v>
      </c>
      <c r="BF466" s="200">
        <f>IF(N466="snížená",J466,0)</f>
        <v>0</v>
      </c>
      <c r="BG466" s="200">
        <f>IF(N466="zákl. přenesená",J466,0)</f>
        <v>0</v>
      </c>
      <c r="BH466" s="200">
        <f>IF(N466="sníž. přenesená",J466,0)</f>
        <v>0</v>
      </c>
      <c r="BI466" s="200">
        <f>IF(N466="nulová",J466,0)</f>
        <v>0</v>
      </c>
      <c r="BJ466" s="17" t="s">
        <v>81</v>
      </c>
      <c r="BK466" s="200">
        <f>ROUND(I466*H466,2)</f>
        <v>0</v>
      </c>
      <c r="BL466" s="17" t="s">
        <v>124</v>
      </c>
      <c r="BM466" s="199" t="s">
        <v>523</v>
      </c>
    </row>
    <row r="467" spans="1:65" s="2" customFormat="1" ht="11.25">
      <c r="A467" s="34"/>
      <c r="B467" s="35"/>
      <c r="C467" s="36"/>
      <c r="D467" s="201" t="s">
        <v>125</v>
      </c>
      <c r="E467" s="36"/>
      <c r="F467" s="202" t="s">
        <v>522</v>
      </c>
      <c r="G467" s="36"/>
      <c r="H467" s="36"/>
      <c r="I467" s="203"/>
      <c r="J467" s="36"/>
      <c r="K467" s="36"/>
      <c r="L467" s="39"/>
      <c r="M467" s="204"/>
      <c r="N467" s="205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125</v>
      </c>
      <c r="AU467" s="17" t="s">
        <v>81</v>
      </c>
    </row>
    <row r="468" spans="1:65" s="2" customFormat="1" ht="14.45" customHeight="1">
      <c r="A468" s="34"/>
      <c r="B468" s="35"/>
      <c r="C468" s="187" t="s">
        <v>524</v>
      </c>
      <c r="D468" s="187" t="s">
        <v>120</v>
      </c>
      <c r="E468" s="188" t="s">
        <v>525</v>
      </c>
      <c r="F468" s="189" t="s">
        <v>526</v>
      </c>
      <c r="G468" s="190" t="s">
        <v>182</v>
      </c>
      <c r="H468" s="191">
        <v>0.56299999999999994</v>
      </c>
      <c r="I468" s="192"/>
      <c r="J468" s="193">
        <f>ROUND(I468*H468,2)</f>
        <v>0</v>
      </c>
      <c r="K468" s="194"/>
      <c r="L468" s="39"/>
      <c r="M468" s="195" t="s">
        <v>1</v>
      </c>
      <c r="N468" s="196" t="s">
        <v>38</v>
      </c>
      <c r="O468" s="71"/>
      <c r="P468" s="197">
        <f>O468*H468</f>
        <v>0</v>
      </c>
      <c r="Q468" s="197">
        <v>0</v>
      </c>
      <c r="R468" s="197">
        <f>Q468*H468</f>
        <v>0</v>
      </c>
      <c r="S468" s="197">
        <v>0</v>
      </c>
      <c r="T468" s="198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9" t="s">
        <v>124</v>
      </c>
      <c r="AT468" s="199" t="s">
        <v>120</v>
      </c>
      <c r="AU468" s="199" t="s">
        <v>81</v>
      </c>
      <c r="AY468" s="17" t="s">
        <v>117</v>
      </c>
      <c r="BE468" s="200">
        <f>IF(N468="základní",J468,0)</f>
        <v>0</v>
      </c>
      <c r="BF468" s="200">
        <f>IF(N468="snížená",J468,0)</f>
        <v>0</v>
      </c>
      <c r="BG468" s="200">
        <f>IF(N468="zákl. přenesená",J468,0)</f>
        <v>0</v>
      </c>
      <c r="BH468" s="200">
        <f>IF(N468="sníž. přenesená",J468,0)</f>
        <v>0</v>
      </c>
      <c r="BI468" s="200">
        <f>IF(N468="nulová",J468,0)</f>
        <v>0</v>
      </c>
      <c r="BJ468" s="17" t="s">
        <v>81</v>
      </c>
      <c r="BK468" s="200">
        <f>ROUND(I468*H468,2)</f>
        <v>0</v>
      </c>
      <c r="BL468" s="17" t="s">
        <v>124</v>
      </c>
      <c r="BM468" s="199" t="s">
        <v>527</v>
      </c>
    </row>
    <row r="469" spans="1:65" s="2" customFormat="1" ht="11.25">
      <c r="A469" s="34"/>
      <c r="B469" s="35"/>
      <c r="C469" s="36"/>
      <c r="D469" s="201" t="s">
        <v>125</v>
      </c>
      <c r="E469" s="36"/>
      <c r="F469" s="202" t="s">
        <v>526</v>
      </c>
      <c r="G469" s="36"/>
      <c r="H469" s="36"/>
      <c r="I469" s="203"/>
      <c r="J469" s="36"/>
      <c r="K469" s="36"/>
      <c r="L469" s="39"/>
      <c r="M469" s="204"/>
      <c r="N469" s="205"/>
      <c r="O469" s="71"/>
      <c r="P469" s="71"/>
      <c r="Q469" s="71"/>
      <c r="R469" s="71"/>
      <c r="S469" s="71"/>
      <c r="T469" s="72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125</v>
      </c>
      <c r="AU469" s="17" t="s">
        <v>81</v>
      </c>
    </row>
    <row r="470" spans="1:65" s="13" customFormat="1" ht="11.25">
      <c r="B470" s="211"/>
      <c r="C470" s="212"/>
      <c r="D470" s="201" t="s">
        <v>174</v>
      </c>
      <c r="E470" s="213" t="s">
        <v>1</v>
      </c>
      <c r="F470" s="214" t="s">
        <v>528</v>
      </c>
      <c r="G470" s="212"/>
      <c r="H470" s="213" t="s">
        <v>1</v>
      </c>
      <c r="I470" s="215"/>
      <c r="J470" s="212"/>
      <c r="K470" s="212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174</v>
      </c>
      <c r="AU470" s="220" t="s">
        <v>81</v>
      </c>
      <c r="AV470" s="13" t="s">
        <v>81</v>
      </c>
      <c r="AW470" s="13" t="s">
        <v>30</v>
      </c>
      <c r="AX470" s="13" t="s">
        <v>73</v>
      </c>
      <c r="AY470" s="220" t="s">
        <v>117</v>
      </c>
    </row>
    <row r="471" spans="1:65" s="14" customFormat="1" ht="11.25">
      <c r="B471" s="221"/>
      <c r="C471" s="222"/>
      <c r="D471" s="201" t="s">
        <v>174</v>
      </c>
      <c r="E471" s="223" t="s">
        <v>1</v>
      </c>
      <c r="F471" s="224" t="s">
        <v>529</v>
      </c>
      <c r="G471" s="222"/>
      <c r="H471" s="225">
        <v>0.56299999999999994</v>
      </c>
      <c r="I471" s="226"/>
      <c r="J471" s="222"/>
      <c r="K471" s="222"/>
      <c r="L471" s="227"/>
      <c r="M471" s="228"/>
      <c r="N471" s="229"/>
      <c r="O471" s="229"/>
      <c r="P471" s="229"/>
      <c r="Q471" s="229"/>
      <c r="R471" s="229"/>
      <c r="S471" s="229"/>
      <c r="T471" s="230"/>
      <c r="AT471" s="231" t="s">
        <v>174</v>
      </c>
      <c r="AU471" s="231" t="s">
        <v>81</v>
      </c>
      <c r="AV471" s="14" t="s">
        <v>83</v>
      </c>
      <c r="AW471" s="14" t="s">
        <v>30</v>
      </c>
      <c r="AX471" s="14" t="s">
        <v>73</v>
      </c>
      <c r="AY471" s="231" t="s">
        <v>117</v>
      </c>
    </row>
    <row r="472" spans="1:65" s="15" customFormat="1" ht="11.25">
      <c r="B472" s="232"/>
      <c r="C472" s="233"/>
      <c r="D472" s="201" t="s">
        <v>174</v>
      </c>
      <c r="E472" s="234" t="s">
        <v>1</v>
      </c>
      <c r="F472" s="235" t="s">
        <v>179</v>
      </c>
      <c r="G472" s="233"/>
      <c r="H472" s="236">
        <v>0.56299999999999994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AT472" s="242" t="s">
        <v>174</v>
      </c>
      <c r="AU472" s="242" t="s">
        <v>81</v>
      </c>
      <c r="AV472" s="15" t="s">
        <v>124</v>
      </c>
      <c r="AW472" s="15" t="s">
        <v>30</v>
      </c>
      <c r="AX472" s="15" t="s">
        <v>81</v>
      </c>
      <c r="AY472" s="242" t="s">
        <v>117</v>
      </c>
    </row>
    <row r="473" spans="1:65" s="2" customFormat="1" ht="14.45" customHeight="1">
      <c r="A473" s="34"/>
      <c r="B473" s="35"/>
      <c r="C473" s="243" t="s">
        <v>373</v>
      </c>
      <c r="D473" s="243" t="s">
        <v>205</v>
      </c>
      <c r="E473" s="244" t="s">
        <v>517</v>
      </c>
      <c r="F473" s="245" t="s">
        <v>518</v>
      </c>
      <c r="G473" s="246" t="s">
        <v>182</v>
      </c>
      <c r="H473" s="247">
        <v>0.61899999999999999</v>
      </c>
      <c r="I473" s="248"/>
      <c r="J473" s="249">
        <f>ROUND(I473*H473,2)</f>
        <v>0</v>
      </c>
      <c r="K473" s="250"/>
      <c r="L473" s="251"/>
      <c r="M473" s="252" t="s">
        <v>1</v>
      </c>
      <c r="N473" s="253" t="s">
        <v>38</v>
      </c>
      <c r="O473" s="71"/>
      <c r="P473" s="197">
        <f>O473*H473</f>
        <v>0</v>
      </c>
      <c r="Q473" s="197">
        <v>0</v>
      </c>
      <c r="R473" s="197">
        <f>Q473*H473</f>
        <v>0</v>
      </c>
      <c r="S473" s="197">
        <v>0</v>
      </c>
      <c r="T473" s="198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9" t="s">
        <v>136</v>
      </c>
      <c r="AT473" s="199" t="s">
        <v>205</v>
      </c>
      <c r="AU473" s="199" t="s">
        <v>81</v>
      </c>
      <c r="AY473" s="17" t="s">
        <v>117</v>
      </c>
      <c r="BE473" s="200">
        <f>IF(N473="základní",J473,0)</f>
        <v>0</v>
      </c>
      <c r="BF473" s="200">
        <f>IF(N473="snížená",J473,0)</f>
        <v>0</v>
      </c>
      <c r="BG473" s="200">
        <f>IF(N473="zákl. přenesená",J473,0)</f>
        <v>0</v>
      </c>
      <c r="BH473" s="200">
        <f>IF(N473="sníž. přenesená",J473,0)</f>
        <v>0</v>
      </c>
      <c r="BI473" s="200">
        <f>IF(N473="nulová",J473,0)</f>
        <v>0</v>
      </c>
      <c r="BJ473" s="17" t="s">
        <v>81</v>
      </c>
      <c r="BK473" s="200">
        <f>ROUND(I473*H473,2)</f>
        <v>0</v>
      </c>
      <c r="BL473" s="17" t="s">
        <v>124</v>
      </c>
      <c r="BM473" s="199" t="s">
        <v>530</v>
      </c>
    </row>
    <row r="474" spans="1:65" s="2" customFormat="1" ht="11.25">
      <c r="A474" s="34"/>
      <c r="B474" s="35"/>
      <c r="C474" s="36"/>
      <c r="D474" s="201" t="s">
        <v>125</v>
      </c>
      <c r="E474" s="36"/>
      <c r="F474" s="202" t="s">
        <v>518</v>
      </c>
      <c r="G474" s="36"/>
      <c r="H474" s="36"/>
      <c r="I474" s="203"/>
      <c r="J474" s="36"/>
      <c r="K474" s="36"/>
      <c r="L474" s="39"/>
      <c r="M474" s="204"/>
      <c r="N474" s="205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125</v>
      </c>
      <c r="AU474" s="17" t="s">
        <v>81</v>
      </c>
    </row>
    <row r="475" spans="1:65" s="14" customFormat="1" ht="11.25">
      <c r="B475" s="221"/>
      <c r="C475" s="222"/>
      <c r="D475" s="201" t="s">
        <v>174</v>
      </c>
      <c r="E475" s="223" t="s">
        <v>1</v>
      </c>
      <c r="F475" s="224" t="s">
        <v>531</v>
      </c>
      <c r="G475" s="222"/>
      <c r="H475" s="225">
        <v>0.61899999999999999</v>
      </c>
      <c r="I475" s="226"/>
      <c r="J475" s="222"/>
      <c r="K475" s="222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174</v>
      </c>
      <c r="AU475" s="231" t="s">
        <v>81</v>
      </c>
      <c r="AV475" s="14" t="s">
        <v>83</v>
      </c>
      <c r="AW475" s="14" t="s">
        <v>30</v>
      </c>
      <c r="AX475" s="14" t="s">
        <v>73</v>
      </c>
      <c r="AY475" s="231" t="s">
        <v>117</v>
      </c>
    </row>
    <row r="476" spans="1:65" s="15" customFormat="1" ht="11.25">
      <c r="B476" s="232"/>
      <c r="C476" s="233"/>
      <c r="D476" s="201" t="s">
        <v>174</v>
      </c>
      <c r="E476" s="234" t="s">
        <v>1</v>
      </c>
      <c r="F476" s="235" t="s">
        <v>179</v>
      </c>
      <c r="G476" s="233"/>
      <c r="H476" s="236">
        <v>0.61899999999999999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AT476" s="242" t="s">
        <v>174</v>
      </c>
      <c r="AU476" s="242" t="s">
        <v>81</v>
      </c>
      <c r="AV476" s="15" t="s">
        <v>124</v>
      </c>
      <c r="AW476" s="15" t="s">
        <v>30</v>
      </c>
      <c r="AX476" s="15" t="s">
        <v>81</v>
      </c>
      <c r="AY476" s="242" t="s">
        <v>117</v>
      </c>
    </row>
    <row r="477" spans="1:65" s="2" customFormat="1" ht="24.2" customHeight="1">
      <c r="A477" s="34"/>
      <c r="B477" s="35"/>
      <c r="C477" s="187" t="s">
        <v>532</v>
      </c>
      <c r="D477" s="187" t="s">
        <v>120</v>
      </c>
      <c r="E477" s="188" t="s">
        <v>533</v>
      </c>
      <c r="F477" s="189" t="s">
        <v>534</v>
      </c>
      <c r="G477" s="190" t="s">
        <v>254</v>
      </c>
      <c r="H477" s="191">
        <v>150</v>
      </c>
      <c r="I477" s="192"/>
      <c r="J477" s="193">
        <f>ROUND(I477*H477,2)</f>
        <v>0</v>
      </c>
      <c r="K477" s="194"/>
      <c r="L477" s="39"/>
      <c r="M477" s="195" t="s">
        <v>1</v>
      </c>
      <c r="N477" s="196" t="s">
        <v>38</v>
      </c>
      <c r="O477" s="71"/>
      <c r="P477" s="197">
        <f>O477*H477</f>
        <v>0</v>
      </c>
      <c r="Q477" s="197">
        <v>0</v>
      </c>
      <c r="R477" s="197">
        <f>Q477*H477</f>
        <v>0</v>
      </c>
      <c r="S477" s="197">
        <v>0</v>
      </c>
      <c r="T477" s="19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9" t="s">
        <v>124</v>
      </c>
      <c r="AT477" s="199" t="s">
        <v>120</v>
      </c>
      <c r="AU477" s="199" t="s">
        <v>81</v>
      </c>
      <c r="AY477" s="17" t="s">
        <v>117</v>
      </c>
      <c r="BE477" s="200">
        <f>IF(N477="základní",J477,0)</f>
        <v>0</v>
      </c>
      <c r="BF477" s="200">
        <f>IF(N477="snížená",J477,0)</f>
        <v>0</v>
      </c>
      <c r="BG477" s="200">
        <f>IF(N477="zákl. přenesená",J477,0)</f>
        <v>0</v>
      </c>
      <c r="BH477" s="200">
        <f>IF(N477="sníž. přenesená",J477,0)</f>
        <v>0</v>
      </c>
      <c r="BI477" s="200">
        <f>IF(N477="nulová",J477,0)</f>
        <v>0</v>
      </c>
      <c r="BJ477" s="17" t="s">
        <v>81</v>
      </c>
      <c r="BK477" s="200">
        <f>ROUND(I477*H477,2)</f>
        <v>0</v>
      </c>
      <c r="BL477" s="17" t="s">
        <v>124</v>
      </c>
      <c r="BM477" s="199" t="s">
        <v>535</v>
      </c>
    </row>
    <row r="478" spans="1:65" s="2" customFormat="1" ht="19.5">
      <c r="A478" s="34"/>
      <c r="B478" s="35"/>
      <c r="C478" s="36"/>
      <c r="D478" s="201" t="s">
        <v>125</v>
      </c>
      <c r="E478" s="36"/>
      <c r="F478" s="202" t="s">
        <v>534</v>
      </c>
      <c r="G478" s="36"/>
      <c r="H478" s="36"/>
      <c r="I478" s="203"/>
      <c r="J478" s="36"/>
      <c r="K478" s="36"/>
      <c r="L478" s="39"/>
      <c r="M478" s="204"/>
      <c r="N478" s="205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125</v>
      </c>
      <c r="AU478" s="17" t="s">
        <v>81</v>
      </c>
    </row>
    <row r="479" spans="1:65" s="2" customFormat="1" ht="24.2" customHeight="1">
      <c r="A479" s="34"/>
      <c r="B479" s="35"/>
      <c r="C479" s="187" t="s">
        <v>378</v>
      </c>
      <c r="D479" s="187" t="s">
        <v>120</v>
      </c>
      <c r="E479" s="188" t="s">
        <v>536</v>
      </c>
      <c r="F479" s="189" t="s">
        <v>537</v>
      </c>
      <c r="G479" s="190" t="s">
        <v>182</v>
      </c>
      <c r="H479" s="191">
        <v>331.84</v>
      </c>
      <c r="I479" s="192"/>
      <c r="J479" s="193">
        <f>ROUND(I479*H479,2)</f>
        <v>0</v>
      </c>
      <c r="K479" s="194"/>
      <c r="L479" s="39"/>
      <c r="M479" s="195" t="s">
        <v>1</v>
      </c>
      <c r="N479" s="196" t="s">
        <v>38</v>
      </c>
      <c r="O479" s="71"/>
      <c r="P479" s="197">
        <f>O479*H479</f>
        <v>0</v>
      </c>
      <c r="Q479" s="197">
        <v>0</v>
      </c>
      <c r="R479" s="197">
        <f>Q479*H479</f>
        <v>0</v>
      </c>
      <c r="S479" s="197">
        <v>0</v>
      </c>
      <c r="T479" s="19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9" t="s">
        <v>124</v>
      </c>
      <c r="AT479" s="199" t="s">
        <v>120</v>
      </c>
      <c r="AU479" s="199" t="s">
        <v>81</v>
      </c>
      <c r="AY479" s="17" t="s">
        <v>117</v>
      </c>
      <c r="BE479" s="200">
        <f>IF(N479="základní",J479,0)</f>
        <v>0</v>
      </c>
      <c r="BF479" s="200">
        <f>IF(N479="snížená",J479,0)</f>
        <v>0</v>
      </c>
      <c r="BG479" s="200">
        <f>IF(N479="zákl. přenesená",J479,0)</f>
        <v>0</v>
      </c>
      <c r="BH479" s="200">
        <f>IF(N479="sníž. přenesená",J479,0)</f>
        <v>0</v>
      </c>
      <c r="BI479" s="200">
        <f>IF(N479="nulová",J479,0)</f>
        <v>0</v>
      </c>
      <c r="BJ479" s="17" t="s">
        <v>81</v>
      </c>
      <c r="BK479" s="200">
        <f>ROUND(I479*H479,2)</f>
        <v>0</v>
      </c>
      <c r="BL479" s="17" t="s">
        <v>124</v>
      </c>
      <c r="BM479" s="199" t="s">
        <v>538</v>
      </c>
    </row>
    <row r="480" spans="1:65" s="2" customFormat="1" ht="19.5">
      <c r="A480" s="34"/>
      <c r="B480" s="35"/>
      <c r="C480" s="36"/>
      <c r="D480" s="201" t="s">
        <v>125</v>
      </c>
      <c r="E480" s="36"/>
      <c r="F480" s="202" t="s">
        <v>537</v>
      </c>
      <c r="G480" s="36"/>
      <c r="H480" s="36"/>
      <c r="I480" s="203"/>
      <c r="J480" s="36"/>
      <c r="K480" s="36"/>
      <c r="L480" s="39"/>
      <c r="M480" s="204"/>
      <c r="N480" s="205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125</v>
      </c>
      <c r="AU480" s="17" t="s">
        <v>81</v>
      </c>
    </row>
    <row r="481" spans="1:65" s="13" customFormat="1" ht="11.25">
      <c r="B481" s="211"/>
      <c r="C481" s="212"/>
      <c r="D481" s="201" t="s">
        <v>174</v>
      </c>
      <c r="E481" s="213" t="s">
        <v>1</v>
      </c>
      <c r="F481" s="214" t="s">
        <v>539</v>
      </c>
      <c r="G481" s="212"/>
      <c r="H481" s="213" t="s">
        <v>1</v>
      </c>
      <c r="I481" s="215"/>
      <c r="J481" s="212"/>
      <c r="K481" s="212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174</v>
      </c>
      <c r="AU481" s="220" t="s">
        <v>81</v>
      </c>
      <c r="AV481" s="13" t="s">
        <v>81</v>
      </c>
      <c r="AW481" s="13" t="s">
        <v>30</v>
      </c>
      <c r="AX481" s="13" t="s">
        <v>73</v>
      </c>
      <c r="AY481" s="220" t="s">
        <v>117</v>
      </c>
    </row>
    <row r="482" spans="1:65" s="14" customFormat="1" ht="11.25">
      <c r="B482" s="221"/>
      <c r="C482" s="222"/>
      <c r="D482" s="201" t="s">
        <v>174</v>
      </c>
      <c r="E482" s="223" t="s">
        <v>1</v>
      </c>
      <c r="F482" s="224" t="s">
        <v>540</v>
      </c>
      <c r="G482" s="222"/>
      <c r="H482" s="225">
        <v>3.54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174</v>
      </c>
      <c r="AU482" s="231" t="s">
        <v>81</v>
      </c>
      <c r="AV482" s="14" t="s">
        <v>83</v>
      </c>
      <c r="AW482" s="14" t="s">
        <v>30</v>
      </c>
      <c r="AX482" s="14" t="s">
        <v>73</v>
      </c>
      <c r="AY482" s="231" t="s">
        <v>117</v>
      </c>
    </row>
    <row r="483" spans="1:65" s="13" customFormat="1" ht="11.25">
      <c r="B483" s="211"/>
      <c r="C483" s="212"/>
      <c r="D483" s="201" t="s">
        <v>174</v>
      </c>
      <c r="E483" s="213" t="s">
        <v>1</v>
      </c>
      <c r="F483" s="214" t="s">
        <v>329</v>
      </c>
      <c r="G483" s="212"/>
      <c r="H483" s="213" t="s">
        <v>1</v>
      </c>
      <c r="I483" s="215"/>
      <c r="J483" s="212"/>
      <c r="K483" s="212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174</v>
      </c>
      <c r="AU483" s="220" t="s">
        <v>81</v>
      </c>
      <c r="AV483" s="13" t="s">
        <v>81</v>
      </c>
      <c r="AW483" s="13" t="s">
        <v>30</v>
      </c>
      <c r="AX483" s="13" t="s">
        <v>73</v>
      </c>
      <c r="AY483" s="220" t="s">
        <v>117</v>
      </c>
    </row>
    <row r="484" spans="1:65" s="14" customFormat="1" ht="11.25">
      <c r="B484" s="221"/>
      <c r="C484" s="222"/>
      <c r="D484" s="201" t="s">
        <v>174</v>
      </c>
      <c r="E484" s="223" t="s">
        <v>1</v>
      </c>
      <c r="F484" s="224" t="s">
        <v>541</v>
      </c>
      <c r="G484" s="222"/>
      <c r="H484" s="225">
        <v>63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174</v>
      </c>
      <c r="AU484" s="231" t="s">
        <v>81</v>
      </c>
      <c r="AV484" s="14" t="s">
        <v>83</v>
      </c>
      <c r="AW484" s="14" t="s">
        <v>30</v>
      </c>
      <c r="AX484" s="14" t="s">
        <v>73</v>
      </c>
      <c r="AY484" s="231" t="s">
        <v>117</v>
      </c>
    </row>
    <row r="485" spans="1:65" s="13" customFormat="1" ht="11.25">
      <c r="B485" s="211"/>
      <c r="C485" s="212"/>
      <c r="D485" s="201" t="s">
        <v>174</v>
      </c>
      <c r="E485" s="213" t="s">
        <v>1</v>
      </c>
      <c r="F485" s="214" t="s">
        <v>268</v>
      </c>
      <c r="G485" s="212"/>
      <c r="H485" s="213" t="s">
        <v>1</v>
      </c>
      <c r="I485" s="215"/>
      <c r="J485" s="212"/>
      <c r="K485" s="212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174</v>
      </c>
      <c r="AU485" s="220" t="s">
        <v>81</v>
      </c>
      <c r="AV485" s="13" t="s">
        <v>81</v>
      </c>
      <c r="AW485" s="13" t="s">
        <v>30</v>
      </c>
      <c r="AX485" s="13" t="s">
        <v>73</v>
      </c>
      <c r="AY485" s="220" t="s">
        <v>117</v>
      </c>
    </row>
    <row r="486" spans="1:65" s="14" customFormat="1" ht="11.25">
      <c r="B486" s="221"/>
      <c r="C486" s="222"/>
      <c r="D486" s="201" t="s">
        <v>174</v>
      </c>
      <c r="E486" s="223" t="s">
        <v>1</v>
      </c>
      <c r="F486" s="224" t="s">
        <v>542</v>
      </c>
      <c r="G486" s="222"/>
      <c r="H486" s="225">
        <v>69.7</v>
      </c>
      <c r="I486" s="226"/>
      <c r="J486" s="222"/>
      <c r="K486" s="222"/>
      <c r="L486" s="227"/>
      <c r="M486" s="228"/>
      <c r="N486" s="229"/>
      <c r="O486" s="229"/>
      <c r="P486" s="229"/>
      <c r="Q486" s="229"/>
      <c r="R486" s="229"/>
      <c r="S486" s="229"/>
      <c r="T486" s="230"/>
      <c r="AT486" s="231" t="s">
        <v>174</v>
      </c>
      <c r="AU486" s="231" t="s">
        <v>81</v>
      </c>
      <c r="AV486" s="14" t="s">
        <v>83</v>
      </c>
      <c r="AW486" s="14" t="s">
        <v>30</v>
      </c>
      <c r="AX486" s="14" t="s">
        <v>73</v>
      </c>
      <c r="AY486" s="231" t="s">
        <v>117</v>
      </c>
    </row>
    <row r="487" spans="1:65" s="13" customFormat="1" ht="11.25">
      <c r="B487" s="211"/>
      <c r="C487" s="212"/>
      <c r="D487" s="201" t="s">
        <v>174</v>
      </c>
      <c r="E487" s="213" t="s">
        <v>1</v>
      </c>
      <c r="F487" s="214" t="s">
        <v>332</v>
      </c>
      <c r="G487" s="212"/>
      <c r="H487" s="213" t="s">
        <v>1</v>
      </c>
      <c r="I487" s="215"/>
      <c r="J487" s="212"/>
      <c r="K487" s="212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174</v>
      </c>
      <c r="AU487" s="220" t="s">
        <v>81</v>
      </c>
      <c r="AV487" s="13" t="s">
        <v>81</v>
      </c>
      <c r="AW487" s="13" t="s">
        <v>30</v>
      </c>
      <c r="AX487" s="13" t="s">
        <v>73</v>
      </c>
      <c r="AY487" s="220" t="s">
        <v>117</v>
      </c>
    </row>
    <row r="488" spans="1:65" s="14" customFormat="1" ht="11.25">
      <c r="B488" s="221"/>
      <c r="C488" s="222"/>
      <c r="D488" s="201" t="s">
        <v>174</v>
      </c>
      <c r="E488" s="223" t="s">
        <v>1</v>
      </c>
      <c r="F488" s="224" t="s">
        <v>543</v>
      </c>
      <c r="G488" s="222"/>
      <c r="H488" s="225">
        <v>105.2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AT488" s="231" t="s">
        <v>174</v>
      </c>
      <c r="AU488" s="231" t="s">
        <v>81</v>
      </c>
      <c r="AV488" s="14" t="s">
        <v>83</v>
      </c>
      <c r="AW488" s="14" t="s">
        <v>30</v>
      </c>
      <c r="AX488" s="14" t="s">
        <v>73</v>
      </c>
      <c r="AY488" s="231" t="s">
        <v>117</v>
      </c>
    </row>
    <row r="489" spans="1:65" s="13" customFormat="1" ht="11.25">
      <c r="B489" s="211"/>
      <c r="C489" s="212"/>
      <c r="D489" s="201" t="s">
        <v>174</v>
      </c>
      <c r="E489" s="213" t="s">
        <v>1</v>
      </c>
      <c r="F489" s="214" t="s">
        <v>344</v>
      </c>
      <c r="G489" s="212"/>
      <c r="H489" s="213" t="s">
        <v>1</v>
      </c>
      <c r="I489" s="215"/>
      <c r="J489" s="212"/>
      <c r="K489" s="212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174</v>
      </c>
      <c r="AU489" s="220" t="s">
        <v>81</v>
      </c>
      <c r="AV489" s="13" t="s">
        <v>81</v>
      </c>
      <c r="AW489" s="13" t="s">
        <v>30</v>
      </c>
      <c r="AX489" s="13" t="s">
        <v>73</v>
      </c>
      <c r="AY489" s="220" t="s">
        <v>117</v>
      </c>
    </row>
    <row r="490" spans="1:65" s="14" customFormat="1" ht="11.25">
      <c r="B490" s="221"/>
      <c r="C490" s="222"/>
      <c r="D490" s="201" t="s">
        <v>174</v>
      </c>
      <c r="E490" s="223" t="s">
        <v>1</v>
      </c>
      <c r="F490" s="224" t="s">
        <v>544</v>
      </c>
      <c r="G490" s="222"/>
      <c r="H490" s="225">
        <v>90.4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174</v>
      </c>
      <c r="AU490" s="231" t="s">
        <v>81</v>
      </c>
      <c r="AV490" s="14" t="s">
        <v>83</v>
      </c>
      <c r="AW490" s="14" t="s">
        <v>30</v>
      </c>
      <c r="AX490" s="14" t="s">
        <v>73</v>
      </c>
      <c r="AY490" s="231" t="s">
        <v>117</v>
      </c>
    </row>
    <row r="491" spans="1:65" s="15" customFormat="1" ht="11.25">
      <c r="B491" s="232"/>
      <c r="C491" s="233"/>
      <c r="D491" s="201" t="s">
        <v>174</v>
      </c>
      <c r="E491" s="234" t="s">
        <v>1</v>
      </c>
      <c r="F491" s="235" t="s">
        <v>179</v>
      </c>
      <c r="G491" s="233"/>
      <c r="H491" s="236">
        <v>331.84000000000003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AT491" s="242" t="s">
        <v>174</v>
      </c>
      <c r="AU491" s="242" t="s">
        <v>81</v>
      </c>
      <c r="AV491" s="15" t="s">
        <v>124</v>
      </c>
      <c r="AW491" s="15" t="s">
        <v>30</v>
      </c>
      <c r="AX491" s="15" t="s">
        <v>81</v>
      </c>
      <c r="AY491" s="242" t="s">
        <v>117</v>
      </c>
    </row>
    <row r="492" spans="1:65" s="2" customFormat="1" ht="24.2" customHeight="1">
      <c r="A492" s="34"/>
      <c r="B492" s="35"/>
      <c r="C492" s="187" t="s">
        <v>545</v>
      </c>
      <c r="D492" s="187" t="s">
        <v>120</v>
      </c>
      <c r="E492" s="188" t="s">
        <v>546</v>
      </c>
      <c r="F492" s="189" t="s">
        <v>547</v>
      </c>
      <c r="G492" s="190" t="s">
        <v>182</v>
      </c>
      <c r="H492" s="191">
        <v>43.262</v>
      </c>
      <c r="I492" s="192"/>
      <c r="J492" s="193">
        <f>ROUND(I492*H492,2)</f>
        <v>0</v>
      </c>
      <c r="K492" s="194"/>
      <c r="L492" s="39"/>
      <c r="M492" s="195" t="s">
        <v>1</v>
      </c>
      <c r="N492" s="196" t="s">
        <v>38</v>
      </c>
      <c r="O492" s="71"/>
      <c r="P492" s="197">
        <f>O492*H492</f>
        <v>0</v>
      </c>
      <c r="Q492" s="197">
        <v>0</v>
      </c>
      <c r="R492" s="197">
        <f>Q492*H492</f>
        <v>0</v>
      </c>
      <c r="S492" s="197">
        <v>0</v>
      </c>
      <c r="T492" s="19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9" t="s">
        <v>124</v>
      </c>
      <c r="AT492" s="199" t="s">
        <v>120</v>
      </c>
      <c r="AU492" s="199" t="s">
        <v>81</v>
      </c>
      <c r="AY492" s="17" t="s">
        <v>117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7" t="s">
        <v>81</v>
      </c>
      <c r="BK492" s="200">
        <f>ROUND(I492*H492,2)</f>
        <v>0</v>
      </c>
      <c r="BL492" s="17" t="s">
        <v>124</v>
      </c>
      <c r="BM492" s="199" t="s">
        <v>548</v>
      </c>
    </row>
    <row r="493" spans="1:65" s="2" customFormat="1" ht="19.5">
      <c r="A493" s="34"/>
      <c r="B493" s="35"/>
      <c r="C493" s="36"/>
      <c r="D493" s="201" t="s">
        <v>125</v>
      </c>
      <c r="E493" s="36"/>
      <c r="F493" s="202" t="s">
        <v>547</v>
      </c>
      <c r="G493" s="36"/>
      <c r="H493" s="36"/>
      <c r="I493" s="203"/>
      <c r="J493" s="36"/>
      <c r="K493" s="36"/>
      <c r="L493" s="39"/>
      <c r="M493" s="204"/>
      <c r="N493" s="205"/>
      <c r="O493" s="71"/>
      <c r="P493" s="71"/>
      <c r="Q493" s="71"/>
      <c r="R493" s="71"/>
      <c r="S493" s="71"/>
      <c r="T493" s="72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125</v>
      </c>
      <c r="AU493" s="17" t="s">
        <v>81</v>
      </c>
    </row>
    <row r="494" spans="1:65" s="13" customFormat="1" ht="11.25">
      <c r="B494" s="211"/>
      <c r="C494" s="212"/>
      <c r="D494" s="201" t="s">
        <v>174</v>
      </c>
      <c r="E494" s="213" t="s">
        <v>1</v>
      </c>
      <c r="F494" s="214" t="s">
        <v>549</v>
      </c>
      <c r="G494" s="212"/>
      <c r="H494" s="213" t="s">
        <v>1</v>
      </c>
      <c r="I494" s="215"/>
      <c r="J494" s="212"/>
      <c r="K494" s="212"/>
      <c r="L494" s="216"/>
      <c r="M494" s="217"/>
      <c r="N494" s="218"/>
      <c r="O494" s="218"/>
      <c r="P494" s="218"/>
      <c r="Q494" s="218"/>
      <c r="R494" s="218"/>
      <c r="S494" s="218"/>
      <c r="T494" s="219"/>
      <c r="AT494" s="220" t="s">
        <v>174</v>
      </c>
      <c r="AU494" s="220" t="s">
        <v>81</v>
      </c>
      <c r="AV494" s="13" t="s">
        <v>81</v>
      </c>
      <c r="AW494" s="13" t="s">
        <v>30</v>
      </c>
      <c r="AX494" s="13" t="s">
        <v>73</v>
      </c>
      <c r="AY494" s="220" t="s">
        <v>117</v>
      </c>
    </row>
    <row r="495" spans="1:65" s="13" customFormat="1" ht="11.25">
      <c r="B495" s="211"/>
      <c r="C495" s="212"/>
      <c r="D495" s="201" t="s">
        <v>174</v>
      </c>
      <c r="E495" s="213" t="s">
        <v>1</v>
      </c>
      <c r="F495" s="214" t="s">
        <v>329</v>
      </c>
      <c r="G495" s="212"/>
      <c r="H495" s="213" t="s">
        <v>1</v>
      </c>
      <c r="I495" s="215"/>
      <c r="J495" s="212"/>
      <c r="K495" s="212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174</v>
      </c>
      <c r="AU495" s="220" t="s">
        <v>81</v>
      </c>
      <c r="AV495" s="13" t="s">
        <v>81</v>
      </c>
      <c r="AW495" s="13" t="s">
        <v>30</v>
      </c>
      <c r="AX495" s="13" t="s">
        <v>73</v>
      </c>
      <c r="AY495" s="220" t="s">
        <v>117</v>
      </c>
    </row>
    <row r="496" spans="1:65" s="14" customFormat="1" ht="11.25">
      <c r="B496" s="221"/>
      <c r="C496" s="222"/>
      <c r="D496" s="201" t="s">
        <v>174</v>
      </c>
      <c r="E496" s="223" t="s">
        <v>1</v>
      </c>
      <c r="F496" s="224" t="s">
        <v>550</v>
      </c>
      <c r="G496" s="222"/>
      <c r="H496" s="225">
        <v>17.760000000000002</v>
      </c>
      <c r="I496" s="226"/>
      <c r="J496" s="222"/>
      <c r="K496" s="222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174</v>
      </c>
      <c r="AU496" s="231" t="s">
        <v>81</v>
      </c>
      <c r="AV496" s="14" t="s">
        <v>83</v>
      </c>
      <c r="AW496" s="14" t="s">
        <v>30</v>
      </c>
      <c r="AX496" s="14" t="s">
        <v>73</v>
      </c>
      <c r="AY496" s="231" t="s">
        <v>117</v>
      </c>
    </row>
    <row r="497" spans="1:65" s="14" customFormat="1" ht="11.25">
      <c r="B497" s="221"/>
      <c r="C497" s="222"/>
      <c r="D497" s="201" t="s">
        <v>174</v>
      </c>
      <c r="E497" s="223" t="s">
        <v>1</v>
      </c>
      <c r="F497" s="224" t="s">
        <v>551</v>
      </c>
      <c r="G497" s="222"/>
      <c r="H497" s="225">
        <v>-3.3490000000000002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AT497" s="231" t="s">
        <v>174</v>
      </c>
      <c r="AU497" s="231" t="s">
        <v>81</v>
      </c>
      <c r="AV497" s="14" t="s">
        <v>83</v>
      </c>
      <c r="AW497" s="14" t="s">
        <v>30</v>
      </c>
      <c r="AX497" s="14" t="s">
        <v>73</v>
      </c>
      <c r="AY497" s="231" t="s">
        <v>117</v>
      </c>
    </row>
    <row r="498" spans="1:65" s="14" customFormat="1" ht="11.25">
      <c r="B498" s="221"/>
      <c r="C498" s="222"/>
      <c r="D498" s="201" t="s">
        <v>174</v>
      </c>
      <c r="E498" s="223" t="s">
        <v>1</v>
      </c>
      <c r="F498" s="224" t="s">
        <v>552</v>
      </c>
      <c r="G498" s="222"/>
      <c r="H498" s="225">
        <v>24.768000000000001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174</v>
      </c>
      <c r="AU498" s="231" t="s">
        <v>81</v>
      </c>
      <c r="AV498" s="14" t="s">
        <v>83</v>
      </c>
      <c r="AW498" s="14" t="s">
        <v>30</v>
      </c>
      <c r="AX498" s="14" t="s">
        <v>73</v>
      </c>
      <c r="AY498" s="231" t="s">
        <v>117</v>
      </c>
    </row>
    <row r="499" spans="1:65" s="14" customFormat="1" ht="11.25">
      <c r="B499" s="221"/>
      <c r="C499" s="222"/>
      <c r="D499" s="201" t="s">
        <v>174</v>
      </c>
      <c r="E499" s="223" t="s">
        <v>1</v>
      </c>
      <c r="F499" s="224" t="s">
        <v>553</v>
      </c>
      <c r="G499" s="222"/>
      <c r="H499" s="225">
        <v>-1.7729999999999999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174</v>
      </c>
      <c r="AU499" s="231" t="s">
        <v>81</v>
      </c>
      <c r="AV499" s="14" t="s">
        <v>83</v>
      </c>
      <c r="AW499" s="14" t="s">
        <v>30</v>
      </c>
      <c r="AX499" s="14" t="s">
        <v>73</v>
      </c>
      <c r="AY499" s="231" t="s">
        <v>117</v>
      </c>
    </row>
    <row r="500" spans="1:65" s="14" customFormat="1" ht="11.25">
      <c r="B500" s="221"/>
      <c r="C500" s="222"/>
      <c r="D500" s="201" t="s">
        <v>174</v>
      </c>
      <c r="E500" s="223" t="s">
        <v>1</v>
      </c>
      <c r="F500" s="224" t="s">
        <v>554</v>
      </c>
      <c r="G500" s="222"/>
      <c r="H500" s="225">
        <v>5.8559999999999999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AT500" s="231" t="s">
        <v>174</v>
      </c>
      <c r="AU500" s="231" t="s">
        <v>81</v>
      </c>
      <c r="AV500" s="14" t="s">
        <v>83</v>
      </c>
      <c r="AW500" s="14" t="s">
        <v>30</v>
      </c>
      <c r="AX500" s="14" t="s">
        <v>73</v>
      </c>
      <c r="AY500" s="231" t="s">
        <v>117</v>
      </c>
    </row>
    <row r="501" spans="1:65" s="15" customFormat="1" ht="11.25">
      <c r="B501" s="232"/>
      <c r="C501" s="233"/>
      <c r="D501" s="201" t="s">
        <v>174</v>
      </c>
      <c r="E501" s="234" t="s">
        <v>1</v>
      </c>
      <c r="F501" s="235" t="s">
        <v>179</v>
      </c>
      <c r="G501" s="233"/>
      <c r="H501" s="236">
        <v>43.262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AT501" s="242" t="s">
        <v>174</v>
      </c>
      <c r="AU501" s="242" t="s">
        <v>81</v>
      </c>
      <c r="AV501" s="15" t="s">
        <v>124</v>
      </c>
      <c r="AW501" s="15" t="s">
        <v>30</v>
      </c>
      <c r="AX501" s="15" t="s">
        <v>81</v>
      </c>
      <c r="AY501" s="242" t="s">
        <v>117</v>
      </c>
    </row>
    <row r="502" spans="1:65" s="2" customFormat="1" ht="24.2" customHeight="1">
      <c r="A502" s="34"/>
      <c r="B502" s="35"/>
      <c r="C502" s="187" t="s">
        <v>384</v>
      </c>
      <c r="D502" s="187" t="s">
        <v>120</v>
      </c>
      <c r="E502" s="188" t="s">
        <v>555</v>
      </c>
      <c r="F502" s="189" t="s">
        <v>556</v>
      </c>
      <c r="G502" s="190" t="s">
        <v>254</v>
      </c>
      <c r="H502" s="191">
        <v>1</v>
      </c>
      <c r="I502" s="192"/>
      <c r="J502" s="193">
        <f>ROUND(I502*H502,2)</f>
        <v>0</v>
      </c>
      <c r="K502" s="194"/>
      <c r="L502" s="39"/>
      <c r="M502" s="195" t="s">
        <v>1</v>
      </c>
      <c r="N502" s="196" t="s">
        <v>38</v>
      </c>
      <c r="O502" s="71"/>
      <c r="P502" s="197">
        <f>O502*H502</f>
        <v>0</v>
      </c>
      <c r="Q502" s="197">
        <v>0</v>
      </c>
      <c r="R502" s="197">
        <f>Q502*H502</f>
        <v>0</v>
      </c>
      <c r="S502" s="197">
        <v>0</v>
      </c>
      <c r="T502" s="19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9" t="s">
        <v>124</v>
      </c>
      <c r="AT502" s="199" t="s">
        <v>120</v>
      </c>
      <c r="AU502" s="199" t="s">
        <v>81</v>
      </c>
      <c r="AY502" s="17" t="s">
        <v>117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17" t="s">
        <v>81</v>
      </c>
      <c r="BK502" s="200">
        <f>ROUND(I502*H502,2)</f>
        <v>0</v>
      </c>
      <c r="BL502" s="17" t="s">
        <v>124</v>
      </c>
      <c r="BM502" s="199" t="s">
        <v>557</v>
      </c>
    </row>
    <row r="503" spans="1:65" s="2" customFormat="1" ht="19.5">
      <c r="A503" s="34"/>
      <c r="B503" s="35"/>
      <c r="C503" s="36"/>
      <c r="D503" s="201" t="s">
        <v>125</v>
      </c>
      <c r="E503" s="36"/>
      <c r="F503" s="202" t="s">
        <v>556</v>
      </c>
      <c r="G503" s="36"/>
      <c r="H503" s="36"/>
      <c r="I503" s="203"/>
      <c r="J503" s="36"/>
      <c r="K503" s="36"/>
      <c r="L503" s="39"/>
      <c r="M503" s="204"/>
      <c r="N503" s="205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125</v>
      </c>
      <c r="AU503" s="17" t="s">
        <v>81</v>
      </c>
    </row>
    <row r="504" spans="1:65" s="13" customFormat="1" ht="11.25">
      <c r="B504" s="211"/>
      <c r="C504" s="212"/>
      <c r="D504" s="201" t="s">
        <v>174</v>
      </c>
      <c r="E504" s="213" t="s">
        <v>1</v>
      </c>
      <c r="F504" s="214" t="s">
        <v>558</v>
      </c>
      <c r="G504" s="212"/>
      <c r="H504" s="213" t="s">
        <v>1</v>
      </c>
      <c r="I504" s="215"/>
      <c r="J504" s="212"/>
      <c r="K504" s="212"/>
      <c r="L504" s="216"/>
      <c r="M504" s="217"/>
      <c r="N504" s="218"/>
      <c r="O504" s="218"/>
      <c r="P504" s="218"/>
      <c r="Q504" s="218"/>
      <c r="R504" s="218"/>
      <c r="S504" s="218"/>
      <c r="T504" s="219"/>
      <c r="AT504" s="220" t="s">
        <v>174</v>
      </c>
      <c r="AU504" s="220" t="s">
        <v>81</v>
      </c>
      <c r="AV504" s="13" t="s">
        <v>81</v>
      </c>
      <c r="AW504" s="13" t="s">
        <v>30</v>
      </c>
      <c r="AX504" s="13" t="s">
        <v>73</v>
      </c>
      <c r="AY504" s="220" t="s">
        <v>117</v>
      </c>
    </row>
    <row r="505" spans="1:65" s="14" customFormat="1" ht="11.25">
      <c r="B505" s="221"/>
      <c r="C505" s="222"/>
      <c r="D505" s="201" t="s">
        <v>174</v>
      </c>
      <c r="E505" s="223" t="s">
        <v>1</v>
      </c>
      <c r="F505" s="224" t="s">
        <v>81</v>
      </c>
      <c r="G505" s="222"/>
      <c r="H505" s="225">
        <v>1</v>
      </c>
      <c r="I505" s="226"/>
      <c r="J505" s="222"/>
      <c r="K505" s="222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174</v>
      </c>
      <c r="AU505" s="231" t="s">
        <v>81</v>
      </c>
      <c r="AV505" s="14" t="s">
        <v>83</v>
      </c>
      <c r="AW505" s="14" t="s">
        <v>30</v>
      </c>
      <c r="AX505" s="14" t="s">
        <v>73</v>
      </c>
      <c r="AY505" s="231" t="s">
        <v>117</v>
      </c>
    </row>
    <row r="506" spans="1:65" s="15" customFormat="1" ht="11.25">
      <c r="B506" s="232"/>
      <c r="C506" s="233"/>
      <c r="D506" s="201" t="s">
        <v>174</v>
      </c>
      <c r="E506" s="234" t="s">
        <v>1</v>
      </c>
      <c r="F506" s="235" t="s">
        <v>179</v>
      </c>
      <c r="G506" s="233"/>
      <c r="H506" s="236">
        <v>1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AT506" s="242" t="s">
        <v>174</v>
      </c>
      <c r="AU506" s="242" t="s">
        <v>81</v>
      </c>
      <c r="AV506" s="15" t="s">
        <v>124</v>
      </c>
      <c r="AW506" s="15" t="s">
        <v>30</v>
      </c>
      <c r="AX506" s="15" t="s">
        <v>81</v>
      </c>
      <c r="AY506" s="242" t="s">
        <v>117</v>
      </c>
    </row>
    <row r="507" spans="1:65" s="2" customFormat="1" ht="14.45" customHeight="1">
      <c r="A507" s="34"/>
      <c r="B507" s="35"/>
      <c r="C507" s="243" t="s">
        <v>559</v>
      </c>
      <c r="D507" s="243" t="s">
        <v>205</v>
      </c>
      <c r="E507" s="244" t="s">
        <v>560</v>
      </c>
      <c r="F507" s="245" t="s">
        <v>561</v>
      </c>
      <c r="G507" s="246" t="s">
        <v>254</v>
      </c>
      <c r="H507" s="247">
        <v>1</v>
      </c>
      <c r="I507" s="248"/>
      <c r="J507" s="249">
        <f>ROUND(I507*H507,2)</f>
        <v>0</v>
      </c>
      <c r="K507" s="250"/>
      <c r="L507" s="251"/>
      <c r="M507" s="252" t="s">
        <v>1</v>
      </c>
      <c r="N507" s="253" t="s">
        <v>38</v>
      </c>
      <c r="O507" s="71"/>
      <c r="P507" s="197">
        <f>O507*H507</f>
        <v>0</v>
      </c>
      <c r="Q507" s="197">
        <v>0</v>
      </c>
      <c r="R507" s="197">
        <f>Q507*H507</f>
        <v>0</v>
      </c>
      <c r="S507" s="197">
        <v>0</v>
      </c>
      <c r="T507" s="19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9" t="s">
        <v>136</v>
      </c>
      <c r="AT507" s="199" t="s">
        <v>205</v>
      </c>
      <c r="AU507" s="199" t="s">
        <v>81</v>
      </c>
      <c r="AY507" s="17" t="s">
        <v>117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7" t="s">
        <v>81</v>
      </c>
      <c r="BK507" s="200">
        <f>ROUND(I507*H507,2)</f>
        <v>0</v>
      </c>
      <c r="BL507" s="17" t="s">
        <v>124</v>
      </c>
      <c r="BM507" s="199" t="s">
        <v>562</v>
      </c>
    </row>
    <row r="508" spans="1:65" s="2" customFormat="1" ht="11.25">
      <c r="A508" s="34"/>
      <c r="B508" s="35"/>
      <c r="C508" s="36"/>
      <c r="D508" s="201" t="s">
        <v>125</v>
      </c>
      <c r="E508" s="36"/>
      <c r="F508" s="202" t="s">
        <v>561</v>
      </c>
      <c r="G508" s="36"/>
      <c r="H508" s="36"/>
      <c r="I508" s="203"/>
      <c r="J508" s="36"/>
      <c r="K508" s="36"/>
      <c r="L508" s="39"/>
      <c r="M508" s="204"/>
      <c r="N508" s="205"/>
      <c r="O508" s="71"/>
      <c r="P508" s="71"/>
      <c r="Q508" s="71"/>
      <c r="R508" s="71"/>
      <c r="S508" s="71"/>
      <c r="T508" s="72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7" t="s">
        <v>125</v>
      </c>
      <c r="AU508" s="17" t="s">
        <v>81</v>
      </c>
    </row>
    <row r="509" spans="1:65" s="13" customFormat="1" ht="11.25">
      <c r="B509" s="211"/>
      <c r="C509" s="212"/>
      <c r="D509" s="201" t="s">
        <v>174</v>
      </c>
      <c r="E509" s="213" t="s">
        <v>1</v>
      </c>
      <c r="F509" s="214" t="s">
        <v>558</v>
      </c>
      <c r="G509" s="212"/>
      <c r="H509" s="213" t="s">
        <v>1</v>
      </c>
      <c r="I509" s="215"/>
      <c r="J509" s="212"/>
      <c r="K509" s="212"/>
      <c r="L509" s="216"/>
      <c r="M509" s="217"/>
      <c r="N509" s="218"/>
      <c r="O509" s="218"/>
      <c r="P509" s="218"/>
      <c r="Q509" s="218"/>
      <c r="R509" s="218"/>
      <c r="S509" s="218"/>
      <c r="T509" s="219"/>
      <c r="AT509" s="220" t="s">
        <v>174</v>
      </c>
      <c r="AU509" s="220" t="s">
        <v>81</v>
      </c>
      <c r="AV509" s="13" t="s">
        <v>81</v>
      </c>
      <c r="AW509" s="13" t="s">
        <v>30</v>
      </c>
      <c r="AX509" s="13" t="s">
        <v>73</v>
      </c>
      <c r="AY509" s="220" t="s">
        <v>117</v>
      </c>
    </row>
    <row r="510" spans="1:65" s="14" customFormat="1" ht="11.25">
      <c r="B510" s="221"/>
      <c r="C510" s="222"/>
      <c r="D510" s="201" t="s">
        <v>174</v>
      </c>
      <c r="E510" s="223" t="s">
        <v>1</v>
      </c>
      <c r="F510" s="224" t="s">
        <v>81</v>
      </c>
      <c r="G510" s="222"/>
      <c r="H510" s="225">
        <v>1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174</v>
      </c>
      <c r="AU510" s="231" t="s">
        <v>81</v>
      </c>
      <c r="AV510" s="14" t="s">
        <v>83</v>
      </c>
      <c r="AW510" s="14" t="s">
        <v>30</v>
      </c>
      <c r="AX510" s="14" t="s">
        <v>73</v>
      </c>
      <c r="AY510" s="231" t="s">
        <v>117</v>
      </c>
    </row>
    <row r="511" spans="1:65" s="15" customFormat="1" ht="11.25">
      <c r="B511" s="232"/>
      <c r="C511" s="233"/>
      <c r="D511" s="201" t="s">
        <v>174</v>
      </c>
      <c r="E511" s="234" t="s">
        <v>1</v>
      </c>
      <c r="F511" s="235" t="s">
        <v>179</v>
      </c>
      <c r="G511" s="233"/>
      <c r="H511" s="236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AT511" s="242" t="s">
        <v>174</v>
      </c>
      <c r="AU511" s="242" t="s">
        <v>81</v>
      </c>
      <c r="AV511" s="15" t="s">
        <v>124</v>
      </c>
      <c r="AW511" s="15" t="s">
        <v>30</v>
      </c>
      <c r="AX511" s="15" t="s">
        <v>81</v>
      </c>
      <c r="AY511" s="242" t="s">
        <v>117</v>
      </c>
    </row>
    <row r="512" spans="1:65" s="2" customFormat="1" ht="37.9" customHeight="1">
      <c r="A512" s="34"/>
      <c r="B512" s="35"/>
      <c r="C512" s="187" t="s">
        <v>388</v>
      </c>
      <c r="D512" s="187" t="s">
        <v>120</v>
      </c>
      <c r="E512" s="188" t="s">
        <v>563</v>
      </c>
      <c r="F512" s="189" t="s">
        <v>564</v>
      </c>
      <c r="G512" s="190" t="s">
        <v>182</v>
      </c>
      <c r="H512" s="191">
        <v>9.4550000000000001</v>
      </c>
      <c r="I512" s="192"/>
      <c r="J512" s="193">
        <f>ROUND(I512*H512,2)</f>
        <v>0</v>
      </c>
      <c r="K512" s="194"/>
      <c r="L512" s="39"/>
      <c r="M512" s="195" t="s">
        <v>1</v>
      </c>
      <c r="N512" s="196" t="s">
        <v>38</v>
      </c>
      <c r="O512" s="71"/>
      <c r="P512" s="197">
        <f>O512*H512</f>
        <v>0</v>
      </c>
      <c r="Q512" s="197">
        <v>0</v>
      </c>
      <c r="R512" s="197">
        <f>Q512*H512</f>
        <v>0</v>
      </c>
      <c r="S512" s="197">
        <v>0</v>
      </c>
      <c r="T512" s="198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9" t="s">
        <v>124</v>
      </c>
      <c r="AT512" s="199" t="s">
        <v>120</v>
      </c>
      <c r="AU512" s="199" t="s">
        <v>81</v>
      </c>
      <c r="AY512" s="17" t="s">
        <v>117</v>
      </c>
      <c r="BE512" s="200">
        <f>IF(N512="základní",J512,0)</f>
        <v>0</v>
      </c>
      <c r="BF512" s="200">
        <f>IF(N512="snížená",J512,0)</f>
        <v>0</v>
      </c>
      <c r="BG512" s="200">
        <f>IF(N512="zákl. přenesená",J512,0)</f>
        <v>0</v>
      </c>
      <c r="BH512" s="200">
        <f>IF(N512="sníž. přenesená",J512,0)</f>
        <v>0</v>
      </c>
      <c r="BI512" s="200">
        <f>IF(N512="nulová",J512,0)</f>
        <v>0</v>
      </c>
      <c r="BJ512" s="17" t="s">
        <v>81</v>
      </c>
      <c r="BK512" s="200">
        <f>ROUND(I512*H512,2)</f>
        <v>0</v>
      </c>
      <c r="BL512" s="17" t="s">
        <v>124</v>
      </c>
      <c r="BM512" s="199" t="s">
        <v>565</v>
      </c>
    </row>
    <row r="513" spans="1:65" s="2" customFormat="1" ht="29.25">
      <c r="A513" s="34"/>
      <c r="B513" s="35"/>
      <c r="C513" s="36"/>
      <c r="D513" s="201" t="s">
        <v>125</v>
      </c>
      <c r="E513" s="36"/>
      <c r="F513" s="202" t="s">
        <v>566</v>
      </c>
      <c r="G513" s="36"/>
      <c r="H513" s="36"/>
      <c r="I513" s="203"/>
      <c r="J513" s="36"/>
      <c r="K513" s="36"/>
      <c r="L513" s="39"/>
      <c r="M513" s="204"/>
      <c r="N513" s="205"/>
      <c r="O513" s="71"/>
      <c r="P513" s="71"/>
      <c r="Q513" s="71"/>
      <c r="R513" s="71"/>
      <c r="S513" s="71"/>
      <c r="T513" s="72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7" t="s">
        <v>125</v>
      </c>
      <c r="AU513" s="17" t="s">
        <v>81</v>
      </c>
    </row>
    <row r="514" spans="1:65" s="14" customFormat="1" ht="11.25">
      <c r="B514" s="221"/>
      <c r="C514" s="222"/>
      <c r="D514" s="201" t="s">
        <v>174</v>
      </c>
      <c r="E514" s="223" t="s">
        <v>1</v>
      </c>
      <c r="F514" s="224" t="s">
        <v>567</v>
      </c>
      <c r="G514" s="222"/>
      <c r="H514" s="225">
        <v>8.06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174</v>
      </c>
      <c r="AU514" s="231" t="s">
        <v>81</v>
      </c>
      <c r="AV514" s="14" t="s">
        <v>83</v>
      </c>
      <c r="AW514" s="14" t="s">
        <v>30</v>
      </c>
      <c r="AX514" s="14" t="s">
        <v>73</v>
      </c>
      <c r="AY514" s="231" t="s">
        <v>117</v>
      </c>
    </row>
    <row r="515" spans="1:65" s="14" customFormat="1" ht="11.25">
      <c r="B515" s="221"/>
      <c r="C515" s="222"/>
      <c r="D515" s="201" t="s">
        <v>174</v>
      </c>
      <c r="E515" s="223" t="s">
        <v>1</v>
      </c>
      <c r="F515" s="224" t="s">
        <v>568</v>
      </c>
      <c r="G515" s="222"/>
      <c r="H515" s="225">
        <v>1.395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AT515" s="231" t="s">
        <v>174</v>
      </c>
      <c r="AU515" s="231" t="s">
        <v>81</v>
      </c>
      <c r="AV515" s="14" t="s">
        <v>83</v>
      </c>
      <c r="AW515" s="14" t="s">
        <v>30</v>
      </c>
      <c r="AX515" s="14" t="s">
        <v>73</v>
      </c>
      <c r="AY515" s="231" t="s">
        <v>117</v>
      </c>
    </row>
    <row r="516" spans="1:65" s="15" customFormat="1" ht="11.25">
      <c r="B516" s="232"/>
      <c r="C516" s="233"/>
      <c r="D516" s="201" t="s">
        <v>174</v>
      </c>
      <c r="E516" s="234" t="s">
        <v>1</v>
      </c>
      <c r="F516" s="235" t="s">
        <v>179</v>
      </c>
      <c r="G516" s="233"/>
      <c r="H516" s="236">
        <v>9.4550000000000001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AT516" s="242" t="s">
        <v>174</v>
      </c>
      <c r="AU516" s="242" t="s">
        <v>81</v>
      </c>
      <c r="AV516" s="15" t="s">
        <v>124</v>
      </c>
      <c r="AW516" s="15" t="s">
        <v>30</v>
      </c>
      <c r="AX516" s="15" t="s">
        <v>81</v>
      </c>
      <c r="AY516" s="242" t="s">
        <v>117</v>
      </c>
    </row>
    <row r="517" spans="1:65" s="2" customFormat="1" ht="37.9" customHeight="1">
      <c r="A517" s="34"/>
      <c r="B517" s="35"/>
      <c r="C517" s="187" t="s">
        <v>569</v>
      </c>
      <c r="D517" s="187" t="s">
        <v>120</v>
      </c>
      <c r="E517" s="188" t="s">
        <v>570</v>
      </c>
      <c r="F517" s="189" t="s">
        <v>571</v>
      </c>
      <c r="G517" s="190" t="s">
        <v>182</v>
      </c>
      <c r="H517" s="191">
        <v>33.619999999999997</v>
      </c>
      <c r="I517" s="192"/>
      <c r="J517" s="193">
        <f>ROUND(I517*H517,2)</f>
        <v>0</v>
      </c>
      <c r="K517" s="194"/>
      <c r="L517" s="39"/>
      <c r="M517" s="195" t="s">
        <v>1</v>
      </c>
      <c r="N517" s="196" t="s">
        <v>38</v>
      </c>
      <c r="O517" s="71"/>
      <c r="P517" s="197">
        <f>O517*H517</f>
        <v>0</v>
      </c>
      <c r="Q517" s="197">
        <v>0</v>
      </c>
      <c r="R517" s="197">
        <f>Q517*H517</f>
        <v>0</v>
      </c>
      <c r="S517" s="197">
        <v>0</v>
      </c>
      <c r="T517" s="198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99" t="s">
        <v>124</v>
      </c>
      <c r="AT517" s="199" t="s">
        <v>120</v>
      </c>
      <c r="AU517" s="199" t="s">
        <v>81</v>
      </c>
      <c r="AY517" s="17" t="s">
        <v>117</v>
      </c>
      <c r="BE517" s="200">
        <f>IF(N517="základní",J517,0)</f>
        <v>0</v>
      </c>
      <c r="BF517" s="200">
        <f>IF(N517="snížená",J517,0)</f>
        <v>0</v>
      </c>
      <c r="BG517" s="200">
        <f>IF(N517="zákl. přenesená",J517,0)</f>
        <v>0</v>
      </c>
      <c r="BH517" s="200">
        <f>IF(N517="sníž. přenesená",J517,0)</f>
        <v>0</v>
      </c>
      <c r="BI517" s="200">
        <f>IF(N517="nulová",J517,0)</f>
        <v>0</v>
      </c>
      <c r="BJ517" s="17" t="s">
        <v>81</v>
      </c>
      <c r="BK517" s="200">
        <f>ROUND(I517*H517,2)</f>
        <v>0</v>
      </c>
      <c r="BL517" s="17" t="s">
        <v>124</v>
      </c>
      <c r="BM517" s="199" t="s">
        <v>572</v>
      </c>
    </row>
    <row r="518" spans="1:65" s="2" customFormat="1" ht="29.25">
      <c r="A518" s="34"/>
      <c r="B518" s="35"/>
      <c r="C518" s="36"/>
      <c r="D518" s="201" t="s">
        <v>125</v>
      </c>
      <c r="E518" s="36"/>
      <c r="F518" s="202" t="s">
        <v>566</v>
      </c>
      <c r="G518" s="36"/>
      <c r="H518" s="36"/>
      <c r="I518" s="203"/>
      <c r="J518" s="36"/>
      <c r="K518" s="36"/>
      <c r="L518" s="39"/>
      <c r="M518" s="204"/>
      <c r="N518" s="205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125</v>
      </c>
      <c r="AU518" s="17" t="s">
        <v>81</v>
      </c>
    </row>
    <row r="519" spans="1:65" s="14" customFormat="1" ht="11.25">
      <c r="B519" s="221"/>
      <c r="C519" s="222"/>
      <c r="D519" s="201" t="s">
        <v>174</v>
      </c>
      <c r="E519" s="223" t="s">
        <v>1</v>
      </c>
      <c r="F519" s="224" t="s">
        <v>573</v>
      </c>
      <c r="G519" s="222"/>
      <c r="H519" s="225">
        <v>33.619999999999997</v>
      </c>
      <c r="I519" s="226"/>
      <c r="J519" s="222"/>
      <c r="K519" s="222"/>
      <c r="L519" s="227"/>
      <c r="M519" s="228"/>
      <c r="N519" s="229"/>
      <c r="O519" s="229"/>
      <c r="P519" s="229"/>
      <c r="Q519" s="229"/>
      <c r="R519" s="229"/>
      <c r="S519" s="229"/>
      <c r="T519" s="230"/>
      <c r="AT519" s="231" t="s">
        <v>174</v>
      </c>
      <c r="AU519" s="231" t="s">
        <v>81</v>
      </c>
      <c r="AV519" s="14" t="s">
        <v>83</v>
      </c>
      <c r="AW519" s="14" t="s">
        <v>30</v>
      </c>
      <c r="AX519" s="14" t="s">
        <v>73</v>
      </c>
      <c r="AY519" s="231" t="s">
        <v>117</v>
      </c>
    </row>
    <row r="520" spans="1:65" s="15" customFormat="1" ht="11.25">
      <c r="B520" s="232"/>
      <c r="C520" s="233"/>
      <c r="D520" s="201" t="s">
        <v>174</v>
      </c>
      <c r="E520" s="234" t="s">
        <v>1</v>
      </c>
      <c r="F520" s="235" t="s">
        <v>179</v>
      </c>
      <c r="G520" s="233"/>
      <c r="H520" s="236">
        <v>33.619999999999997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AT520" s="242" t="s">
        <v>174</v>
      </c>
      <c r="AU520" s="242" t="s">
        <v>81</v>
      </c>
      <c r="AV520" s="15" t="s">
        <v>124</v>
      </c>
      <c r="AW520" s="15" t="s">
        <v>30</v>
      </c>
      <c r="AX520" s="15" t="s">
        <v>81</v>
      </c>
      <c r="AY520" s="242" t="s">
        <v>117</v>
      </c>
    </row>
    <row r="521" spans="1:65" s="2" customFormat="1" ht="37.9" customHeight="1">
      <c r="A521" s="34"/>
      <c r="B521" s="35"/>
      <c r="C521" s="187" t="s">
        <v>392</v>
      </c>
      <c r="D521" s="187" t="s">
        <v>120</v>
      </c>
      <c r="E521" s="188" t="s">
        <v>574</v>
      </c>
      <c r="F521" s="189" t="s">
        <v>575</v>
      </c>
      <c r="G521" s="190" t="s">
        <v>182</v>
      </c>
      <c r="H521" s="191">
        <v>4.5359999999999996</v>
      </c>
      <c r="I521" s="192"/>
      <c r="J521" s="193">
        <f>ROUND(I521*H521,2)</f>
        <v>0</v>
      </c>
      <c r="K521" s="194"/>
      <c r="L521" s="39"/>
      <c r="M521" s="195" t="s">
        <v>1</v>
      </c>
      <c r="N521" s="196" t="s">
        <v>38</v>
      </c>
      <c r="O521" s="71"/>
      <c r="P521" s="197">
        <f>O521*H521</f>
        <v>0</v>
      </c>
      <c r="Q521" s="197">
        <v>0</v>
      </c>
      <c r="R521" s="197">
        <f>Q521*H521</f>
        <v>0</v>
      </c>
      <c r="S521" s="197">
        <v>0</v>
      </c>
      <c r="T521" s="19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9" t="s">
        <v>124</v>
      </c>
      <c r="AT521" s="199" t="s">
        <v>120</v>
      </c>
      <c r="AU521" s="199" t="s">
        <v>81</v>
      </c>
      <c r="AY521" s="17" t="s">
        <v>117</v>
      </c>
      <c r="BE521" s="200">
        <f>IF(N521="základní",J521,0)</f>
        <v>0</v>
      </c>
      <c r="BF521" s="200">
        <f>IF(N521="snížená",J521,0)</f>
        <v>0</v>
      </c>
      <c r="BG521" s="200">
        <f>IF(N521="zákl. přenesená",J521,0)</f>
        <v>0</v>
      </c>
      <c r="BH521" s="200">
        <f>IF(N521="sníž. přenesená",J521,0)</f>
        <v>0</v>
      </c>
      <c r="BI521" s="200">
        <f>IF(N521="nulová",J521,0)</f>
        <v>0</v>
      </c>
      <c r="BJ521" s="17" t="s">
        <v>81</v>
      </c>
      <c r="BK521" s="200">
        <f>ROUND(I521*H521,2)</f>
        <v>0</v>
      </c>
      <c r="BL521" s="17" t="s">
        <v>124</v>
      </c>
      <c r="BM521" s="199" t="s">
        <v>576</v>
      </c>
    </row>
    <row r="522" spans="1:65" s="2" customFormat="1" ht="29.25">
      <c r="A522" s="34"/>
      <c r="B522" s="35"/>
      <c r="C522" s="36"/>
      <c r="D522" s="201" t="s">
        <v>125</v>
      </c>
      <c r="E522" s="36"/>
      <c r="F522" s="202" t="s">
        <v>566</v>
      </c>
      <c r="G522" s="36"/>
      <c r="H522" s="36"/>
      <c r="I522" s="203"/>
      <c r="J522" s="36"/>
      <c r="K522" s="36"/>
      <c r="L522" s="39"/>
      <c r="M522" s="204"/>
      <c r="N522" s="205"/>
      <c r="O522" s="71"/>
      <c r="P522" s="71"/>
      <c r="Q522" s="71"/>
      <c r="R522" s="71"/>
      <c r="S522" s="71"/>
      <c r="T522" s="72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7" t="s">
        <v>125</v>
      </c>
      <c r="AU522" s="17" t="s">
        <v>81</v>
      </c>
    </row>
    <row r="523" spans="1:65" s="14" customFormat="1" ht="11.25">
      <c r="B523" s="221"/>
      <c r="C523" s="222"/>
      <c r="D523" s="201" t="s">
        <v>174</v>
      </c>
      <c r="E523" s="223" t="s">
        <v>1</v>
      </c>
      <c r="F523" s="224" t="s">
        <v>577</v>
      </c>
      <c r="G523" s="222"/>
      <c r="H523" s="225">
        <v>1.96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AT523" s="231" t="s">
        <v>174</v>
      </c>
      <c r="AU523" s="231" t="s">
        <v>81</v>
      </c>
      <c r="AV523" s="14" t="s">
        <v>83</v>
      </c>
      <c r="AW523" s="14" t="s">
        <v>30</v>
      </c>
      <c r="AX523" s="14" t="s">
        <v>73</v>
      </c>
      <c r="AY523" s="231" t="s">
        <v>117</v>
      </c>
    </row>
    <row r="524" spans="1:65" s="14" customFormat="1" ht="11.25">
      <c r="B524" s="221"/>
      <c r="C524" s="222"/>
      <c r="D524" s="201" t="s">
        <v>174</v>
      </c>
      <c r="E524" s="223" t="s">
        <v>1</v>
      </c>
      <c r="F524" s="224" t="s">
        <v>578</v>
      </c>
      <c r="G524" s="222"/>
      <c r="H524" s="225">
        <v>2.5760000000000001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AT524" s="231" t="s">
        <v>174</v>
      </c>
      <c r="AU524" s="231" t="s">
        <v>81</v>
      </c>
      <c r="AV524" s="14" t="s">
        <v>83</v>
      </c>
      <c r="AW524" s="14" t="s">
        <v>30</v>
      </c>
      <c r="AX524" s="14" t="s">
        <v>73</v>
      </c>
      <c r="AY524" s="231" t="s">
        <v>117</v>
      </c>
    </row>
    <row r="525" spans="1:65" s="15" customFormat="1" ht="11.25">
      <c r="B525" s="232"/>
      <c r="C525" s="233"/>
      <c r="D525" s="201" t="s">
        <v>174</v>
      </c>
      <c r="E525" s="234" t="s">
        <v>1</v>
      </c>
      <c r="F525" s="235" t="s">
        <v>179</v>
      </c>
      <c r="G525" s="233"/>
      <c r="H525" s="236">
        <v>4.5359999999999996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AT525" s="242" t="s">
        <v>174</v>
      </c>
      <c r="AU525" s="242" t="s">
        <v>81</v>
      </c>
      <c r="AV525" s="15" t="s">
        <v>124</v>
      </c>
      <c r="AW525" s="15" t="s">
        <v>30</v>
      </c>
      <c r="AX525" s="15" t="s">
        <v>81</v>
      </c>
      <c r="AY525" s="242" t="s">
        <v>117</v>
      </c>
    </row>
    <row r="526" spans="1:65" s="2" customFormat="1" ht="37.9" customHeight="1">
      <c r="A526" s="34"/>
      <c r="B526" s="35"/>
      <c r="C526" s="187" t="s">
        <v>579</v>
      </c>
      <c r="D526" s="187" t="s">
        <v>120</v>
      </c>
      <c r="E526" s="188" t="s">
        <v>580</v>
      </c>
      <c r="F526" s="189" t="s">
        <v>581</v>
      </c>
      <c r="G526" s="190" t="s">
        <v>182</v>
      </c>
      <c r="H526" s="191">
        <v>2.95</v>
      </c>
      <c r="I526" s="192"/>
      <c r="J526" s="193">
        <f>ROUND(I526*H526,2)</f>
        <v>0</v>
      </c>
      <c r="K526" s="194"/>
      <c r="L526" s="39"/>
      <c r="M526" s="195" t="s">
        <v>1</v>
      </c>
      <c r="N526" s="196" t="s">
        <v>38</v>
      </c>
      <c r="O526" s="71"/>
      <c r="P526" s="197">
        <f>O526*H526</f>
        <v>0</v>
      </c>
      <c r="Q526" s="197">
        <v>0</v>
      </c>
      <c r="R526" s="197">
        <f>Q526*H526</f>
        <v>0</v>
      </c>
      <c r="S526" s="197">
        <v>0</v>
      </c>
      <c r="T526" s="19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9" t="s">
        <v>124</v>
      </c>
      <c r="AT526" s="199" t="s">
        <v>120</v>
      </c>
      <c r="AU526" s="199" t="s">
        <v>81</v>
      </c>
      <c r="AY526" s="17" t="s">
        <v>117</v>
      </c>
      <c r="BE526" s="200">
        <f>IF(N526="základní",J526,0)</f>
        <v>0</v>
      </c>
      <c r="BF526" s="200">
        <f>IF(N526="snížená",J526,0)</f>
        <v>0</v>
      </c>
      <c r="BG526" s="200">
        <f>IF(N526="zákl. přenesená",J526,0)</f>
        <v>0</v>
      </c>
      <c r="BH526" s="200">
        <f>IF(N526="sníž. přenesená",J526,0)</f>
        <v>0</v>
      </c>
      <c r="BI526" s="200">
        <f>IF(N526="nulová",J526,0)</f>
        <v>0</v>
      </c>
      <c r="BJ526" s="17" t="s">
        <v>81</v>
      </c>
      <c r="BK526" s="200">
        <f>ROUND(I526*H526,2)</f>
        <v>0</v>
      </c>
      <c r="BL526" s="17" t="s">
        <v>124</v>
      </c>
      <c r="BM526" s="199" t="s">
        <v>582</v>
      </c>
    </row>
    <row r="527" spans="1:65" s="2" customFormat="1" ht="29.25">
      <c r="A527" s="34"/>
      <c r="B527" s="35"/>
      <c r="C527" s="36"/>
      <c r="D527" s="201" t="s">
        <v>125</v>
      </c>
      <c r="E527" s="36"/>
      <c r="F527" s="202" t="s">
        <v>566</v>
      </c>
      <c r="G527" s="36"/>
      <c r="H527" s="36"/>
      <c r="I527" s="203"/>
      <c r="J527" s="36"/>
      <c r="K527" s="36"/>
      <c r="L527" s="39"/>
      <c r="M527" s="204"/>
      <c r="N527" s="205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125</v>
      </c>
      <c r="AU527" s="17" t="s">
        <v>81</v>
      </c>
    </row>
    <row r="528" spans="1:65" s="14" customFormat="1" ht="11.25">
      <c r="B528" s="221"/>
      <c r="C528" s="222"/>
      <c r="D528" s="201" t="s">
        <v>174</v>
      </c>
      <c r="E528" s="223" t="s">
        <v>1</v>
      </c>
      <c r="F528" s="224" t="s">
        <v>583</v>
      </c>
      <c r="G528" s="222"/>
      <c r="H528" s="225">
        <v>0.33600000000000002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AT528" s="231" t="s">
        <v>174</v>
      </c>
      <c r="AU528" s="231" t="s">
        <v>81</v>
      </c>
      <c r="AV528" s="14" t="s">
        <v>83</v>
      </c>
      <c r="AW528" s="14" t="s">
        <v>30</v>
      </c>
      <c r="AX528" s="14" t="s">
        <v>73</v>
      </c>
      <c r="AY528" s="231" t="s">
        <v>117</v>
      </c>
    </row>
    <row r="529" spans="1:65" s="14" customFormat="1" ht="11.25">
      <c r="B529" s="221"/>
      <c r="C529" s="222"/>
      <c r="D529" s="201" t="s">
        <v>174</v>
      </c>
      <c r="E529" s="223" t="s">
        <v>1</v>
      </c>
      <c r="F529" s="224" t="s">
        <v>584</v>
      </c>
      <c r="G529" s="222"/>
      <c r="H529" s="225">
        <v>2.1459999999999999</v>
      </c>
      <c r="I529" s="226"/>
      <c r="J529" s="222"/>
      <c r="K529" s="222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174</v>
      </c>
      <c r="AU529" s="231" t="s">
        <v>81</v>
      </c>
      <c r="AV529" s="14" t="s">
        <v>83</v>
      </c>
      <c r="AW529" s="14" t="s">
        <v>30</v>
      </c>
      <c r="AX529" s="14" t="s">
        <v>73</v>
      </c>
      <c r="AY529" s="231" t="s">
        <v>117</v>
      </c>
    </row>
    <row r="530" spans="1:65" s="14" customFormat="1" ht="11.25">
      <c r="B530" s="221"/>
      <c r="C530" s="222"/>
      <c r="D530" s="201" t="s">
        <v>174</v>
      </c>
      <c r="E530" s="223" t="s">
        <v>1</v>
      </c>
      <c r="F530" s="224" t="s">
        <v>585</v>
      </c>
      <c r="G530" s="222"/>
      <c r="H530" s="225">
        <v>0.46800000000000003</v>
      </c>
      <c r="I530" s="226"/>
      <c r="J530" s="222"/>
      <c r="K530" s="222"/>
      <c r="L530" s="227"/>
      <c r="M530" s="228"/>
      <c r="N530" s="229"/>
      <c r="O530" s="229"/>
      <c r="P530" s="229"/>
      <c r="Q530" s="229"/>
      <c r="R530" s="229"/>
      <c r="S530" s="229"/>
      <c r="T530" s="230"/>
      <c r="AT530" s="231" t="s">
        <v>174</v>
      </c>
      <c r="AU530" s="231" t="s">
        <v>81</v>
      </c>
      <c r="AV530" s="14" t="s">
        <v>83</v>
      </c>
      <c r="AW530" s="14" t="s">
        <v>30</v>
      </c>
      <c r="AX530" s="14" t="s">
        <v>73</v>
      </c>
      <c r="AY530" s="231" t="s">
        <v>117</v>
      </c>
    </row>
    <row r="531" spans="1:65" s="15" customFormat="1" ht="11.25">
      <c r="B531" s="232"/>
      <c r="C531" s="233"/>
      <c r="D531" s="201" t="s">
        <v>174</v>
      </c>
      <c r="E531" s="234" t="s">
        <v>1</v>
      </c>
      <c r="F531" s="235" t="s">
        <v>179</v>
      </c>
      <c r="G531" s="233"/>
      <c r="H531" s="236">
        <v>2.9499999999999997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AT531" s="242" t="s">
        <v>174</v>
      </c>
      <c r="AU531" s="242" t="s">
        <v>81</v>
      </c>
      <c r="AV531" s="15" t="s">
        <v>124</v>
      </c>
      <c r="AW531" s="15" t="s">
        <v>30</v>
      </c>
      <c r="AX531" s="15" t="s">
        <v>81</v>
      </c>
      <c r="AY531" s="242" t="s">
        <v>117</v>
      </c>
    </row>
    <row r="532" spans="1:65" s="2" customFormat="1" ht="14.45" customHeight="1">
      <c r="A532" s="34"/>
      <c r="B532" s="35"/>
      <c r="C532" s="187" t="s">
        <v>400</v>
      </c>
      <c r="D532" s="187" t="s">
        <v>120</v>
      </c>
      <c r="E532" s="188" t="s">
        <v>586</v>
      </c>
      <c r="F532" s="189" t="s">
        <v>587</v>
      </c>
      <c r="G532" s="190" t="s">
        <v>182</v>
      </c>
      <c r="H532" s="191">
        <v>12.94</v>
      </c>
      <c r="I532" s="192"/>
      <c r="J532" s="193">
        <f>ROUND(I532*H532,2)</f>
        <v>0</v>
      </c>
      <c r="K532" s="194"/>
      <c r="L532" s="39"/>
      <c r="M532" s="195" t="s">
        <v>1</v>
      </c>
      <c r="N532" s="196" t="s">
        <v>38</v>
      </c>
      <c r="O532" s="71"/>
      <c r="P532" s="197">
        <f>O532*H532</f>
        <v>0</v>
      </c>
      <c r="Q532" s="197">
        <v>0</v>
      </c>
      <c r="R532" s="197">
        <f>Q532*H532</f>
        <v>0</v>
      </c>
      <c r="S532" s="197">
        <v>0</v>
      </c>
      <c r="T532" s="19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9" t="s">
        <v>124</v>
      </c>
      <c r="AT532" s="199" t="s">
        <v>120</v>
      </c>
      <c r="AU532" s="199" t="s">
        <v>81</v>
      </c>
      <c r="AY532" s="17" t="s">
        <v>117</v>
      </c>
      <c r="BE532" s="200">
        <f>IF(N532="základní",J532,0)</f>
        <v>0</v>
      </c>
      <c r="BF532" s="200">
        <f>IF(N532="snížená",J532,0)</f>
        <v>0</v>
      </c>
      <c r="BG532" s="200">
        <f>IF(N532="zákl. přenesená",J532,0)</f>
        <v>0</v>
      </c>
      <c r="BH532" s="200">
        <f>IF(N532="sníž. přenesená",J532,0)</f>
        <v>0</v>
      </c>
      <c r="BI532" s="200">
        <f>IF(N532="nulová",J532,0)</f>
        <v>0</v>
      </c>
      <c r="BJ532" s="17" t="s">
        <v>81</v>
      </c>
      <c r="BK532" s="200">
        <f>ROUND(I532*H532,2)</f>
        <v>0</v>
      </c>
      <c r="BL532" s="17" t="s">
        <v>124</v>
      </c>
      <c r="BM532" s="199" t="s">
        <v>588</v>
      </c>
    </row>
    <row r="533" spans="1:65" s="2" customFormat="1" ht="11.25">
      <c r="A533" s="34"/>
      <c r="B533" s="35"/>
      <c r="C533" s="36"/>
      <c r="D533" s="201" t="s">
        <v>125</v>
      </c>
      <c r="E533" s="36"/>
      <c r="F533" s="202" t="s">
        <v>589</v>
      </c>
      <c r="G533" s="36"/>
      <c r="H533" s="36"/>
      <c r="I533" s="203"/>
      <c r="J533" s="36"/>
      <c r="K533" s="36"/>
      <c r="L533" s="39"/>
      <c r="M533" s="204"/>
      <c r="N533" s="205"/>
      <c r="O533" s="71"/>
      <c r="P533" s="71"/>
      <c r="Q533" s="71"/>
      <c r="R533" s="71"/>
      <c r="S533" s="71"/>
      <c r="T533" s="72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125</v>
      </c>
      <c r="AU533" s="17" t="s">
        <v>81</v>
      </c>
    </row>
    <row r="534" spans="1:65" s="13" customFormat="1" ht="11.25">
      <c r="B534" s="211"/>
      <c r="C534" s="212"/>
      <c r="D534" s="201" t="s">
        <v>174</v>
      </c>
      <c r="E534" s="213" t="s">
        <v>1</v>
      </c>
      <c r="F534" s="214" t="s">
        <v>590</v>
      </c>
      <c r="G534" s="212"/>
      <c r="H534" s="213" t="s">
        <v>1</v>
      </c>
      <c r="I534" s="215"/>
      <c r="J534" s="212"/>
      <c r="K534" s="212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174</v>
      </c>
      <c r="AU534" s="220" t="s">
        <v>81</v>
      </c>
      <c r="AV534" s="13" t="s">
        <v>81</v>
      </c>
      <c r="AW534" s="13" t="s">
        <v>30</v>
      </c>
      <c r="AX534" s="13" t="s">
        <v>73</v>
      </c>
      <c r="AY534" s="220" t="s">
        <v>117</v>
      </c>
    </row>
    <row r="535" spans="1:65" s="13" customFormat="1" ht="11.25">
      <c r="B535" s="211"/>
      <c r="C535" s="212"/>
      <c r="D535" s="201" t="s">
        <v>174</v>
      </c>
      <c r="E535" s="213" t="s">
        <v>1</v>
      </c>
      <c r="F535" s="214" t="s">
        <v>591</v>
      </c>
      <c r="G535" s="212"/>
      <c r="H535" s="213" t="s">
        <v>1</v>
      </c>
      <c r="I535" s="215"/>
      <c r="J535" s="212"/>
      <c r="K535" s="212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174</v>
      </c>
      <c r="AU535" s="220" t="s">
        <v>81</v>
      </c>
      <c r="AV535" s="13" t="s">
        <v>81</v>
      </c>
      <c r="AW535" s="13" t="s">
        <v>30</v>
      </c>
      <c r="AX535" s="13" t="s">
        <v>73</v>
      </c>
      <c r="AY535" s="220" t="s">
        <v>117</v>
      </c>
    </row>
    <row r="536" spans="1:65" s="14" customFormat="1" ht="11.25">
      <c r="B536" s="221"/>
      <c r="C536" s="222"/>
      <c r="D536" s="201" t="s">
        <v>174</v>
      </c>
      <c r="E536" s="223" t="s">
        <v>1</v>
      </c>
      <c r="F536" s="224" t="s">
        <v>592</v>
      </c>
      <c r="G536" s="222"/>
      <c r="H536" s="225">
        <v>7.44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174</v>
      </c>
      <c r="AU536" s="231" t="s">
        <v>81</v>
      </c>
      <c r="AV536" s="14" t="s">
        <v>83</v>
      </c>
      <c r="AW536" s="14" t="s">
        <v>30</v>
      </c>
      <c r="AX536" s="14" t="s">
        <v>73</v>
      </c>
      <c r="AY536" s="231" t="s">
        <v>117</v>
      </c>
    </row>
    <row r="537" spans="1:65" s="13" customFormat="1" ht="11.25">
      <c r="B537" s="211"/>
      <c r="C537" s="212"/>
      <c r="D537" s="201" t="s">
        <v>174</v>
      </c>
      <c r="E537" s="213" t="s">
        <v>1</v>
      </c>
      <c r="F537" s="214" t="s">
        <v>593</v>
      </c>
      <c r="G537" s="212"/>
      <c r="H537" s="213" t="s">
        <v>1</v>
      </c>
      <c r="I537" s="215"/>
      <c r="J537" s="212"/>
      <c r="K537" s="212"/>
      <c r="L537" s="216"/>
      <c r="M537" s="217"/>
      <c r="N537" s="218"/>
      <c r="O537" s="218"/>
      <c r="P537" s="218"/>
      <c r="Q537" s="218"/>
      <c r="R537" s="218"/>
      <c r="S537" s="218"/>
      <c r="T537" s="219"/>
      <c r="AT537" s="220" t="s">
        <v>174</v>
      </c>
      <c r="AU537" s="220" t="s">
        <v>81</v>
      </c>
      <c r="AV537" s="13" t="s">
        <v>81</v>
      </c>
      <c r="AW537" s="13" t="s">
        <v>30</v>
      </c>
      <c r="AX537" s="13" t="s">
        <v>73</v>
      </c>
      <c r="AY537" s="220" t="s">
        <v>117</v>
      </c>
    </row>
    <row r="538" spans="1:65" s="14" customFormat="1" ht="11.25">
      <c r="B538" s="221"/>
      <c r="C538" s="222"/>
      <c r="D538" s="201" t="s">
        <v>174</v>
      </c>
      <c r="E538" s="223" t="s">
        <v>1</v>
      </c>
      <c r="F538" s="224" t="s">
        <v>594</v>
      </c>
      <c r="G538" s="222"/>
      <c r="H538" s="225">
        <v>3.3159999999999998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AT538" s="231" t="s">
        <v>174</v>
      </c>
      <c r="AU538" s="231" t="s">
        <v>81</v>
      </c>
      <c r="AV538" s="14" t="s">
        <v>83</v>
      </c>
      <c r="AW538" s="14" t="s">
        <v>30</v>
      </c>
      <c r="AX538" s="14" t="s">
        <v>73</v>
      </c>
      <c r="AY538" s="231" t="s">
        <v>117</v>
      </c>
    </row>
    <row r="539" spans="1:65" s="13" customFormat="1" ht="11.25">
      <c r="B539" s="211"/>
      <c r="C539" s="212"/>
      <c r="D539" s="201" t="s">
        <v>174</v>
      </c>
      <c r="E539" s="213" t="s">
        <v>1</v>
      </c>
      <c r="F539" s="214" t="s">
        <v>595</v>
      </c>
      <c r="G539" s="212"/>
      <c r="H539" s="213" t="s">
        <v>1</v>
      </c>
      <c r="I539" s="215"/>
      <c r="J539" s="212"/>
      <c r="K539" s="212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174</v>
      </c>
      <c r="AU539" s="220" t="s">
        <v>81</v>
      </c>
      <c r="AV539" s="13" t="s">
        <v>81</v>
      </c>
      <c r="AW539" s="13" t="s">
        <v>30</v>
      </c>
      <c r="AX539" s="13" t="s">
        <v>73</v>
      </c>
      <c r="AY539" s="220" t="s">
        <v>117</v>
      </c>
    </row>
    <row r="540" spans="1:65" s="14" customFormat="1" ht="11.25">
      <c r="B540" s="221"/>
      <c r="C540" s="222"/>
      <c r="D540" s="201" t="s">
        <v>174</v>
      </c>
      <c r="E540" s="223" t="s">
        <v>1</v>
      </c>
      <c r="F540" s="224" t="s">
        <v>596</v>
      </c>
      <c r="G540" s="222"/>
      <c r="H540" s="225">
        <v>2.1840000000000002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174</v>
      </c>
      <c r="AU540" s="231" t="s">
        <v>81</v>
      </c>
      <c r="AV540" s="14" t="s">
        <v>83</v>
      </c>
      <c r="AW540" s="14" t="s">
        <v>30</v>
      </c>
      <c r="AX540" s="14" t="s">
        <v>73</v>
      </c>
      <c r="AY540" s="231" t="s">
        <v>117</v>
      </c>
    </row>
    <row r="541" spans="1:65" s="15" customFormat="1" ht="11.25">
      <c r="B541" s="232"/>
      <c r="C541" s="233"/>
      <c r="D541" s="201" t="s">
        <v>174</v>
      </c>
      <c r="E541" s="234" t="s">
        <v>1</v>
      </c>
      <c r="F541" s="235" t="s">
        <v>179</v>
      </c>
      <c r="G541" s="233"/>
      <c r="H541" s="236">
        <v>12.940000000000001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174</v>
      </c>
      <c r="AU541" s="242" t="s">
        <v>81</v>
      </c>
      <c r="AV541" s="15" t="s">
        <v>124</v>
      </c>
      <c r="AW541" s="15" t="s">
        <v>30</v>
      </c>
      <c r="AX541" s="15" t="s">
        <v>81</v>
      </c>
      <c r="AY541" s="242" t="s">
        <v>117</v>
      </c>
    </row>
    <row r="542" spans="1:65" s="2" customFormat="1" ht="24.2" customHeight="1">
      <c r="A542" s="34"/>
      <c r="B542" s="35"/>
      <c r="C542" s="187" t="s">
        <v>597</v>
      </c>
      <c r="D542" s="187" t="s">
        <v>120</v>
      </c>
      <c r="E542" s="188" t="s">
        <v>598</v>
      </c>
      <c r="F542" s="189" t="s">
        <v>599</v>
      </c>
      <c r="G542" s="190" t="s">
        <v>182</v>
      </c>
      <c r="H542" s="191">
        <v>5.1630000000000003</v>
      </c>
      <c r="I542" s="192"/>
      <c r="J542" s="193">
        <f>ROUND(I542*H542,2)</f>
        <v>0</v>
      </c>
      <c r="K542" s="194"/>
      <c r="L542" s="39"/>
      <c r="M542" s="195" t="s">
        <v>1</v>
      </c>
      <c r="N542" s="196" t="s">
        <v>38</v>
      </c>
      <c r="O542" s="71"/>
      <c r="P542" s="197">
        <f>O542*H542</f>
        <v>0</v>
      </c>
      <c r="Q542" s="197">
        <v>0</v>
      </c>
      <c r="R542" s="197">
        <f>Q542*H542</f>
        <v>0</v>
      </c>
      <c r="S542" s="197">
        <v>0</v>
      </c>
      <c r="T542" s="19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9" t="s">
        <v>124</v>
      </c>
      <c r="AT542" s="199" t="s">
        <v>120</v>
      </c>
      <c r="AU542" s="199" t="s">
        <v>81</v>
      </c>
      <c r="AY542" s="17" t="s">
        <v>117</v>
      </c>
      <c r="BE542" s="200">
        <f>IF(N542="základní",J542,0)</f>
        <v>0</v>
      </c>
      <c r="BF542" s="200">
        <f>IF(N542="snížená",J542,0)</f>
        <v>0</v>
      </c>
      <c r="BG542" s="200">
        <f>IF(N542="zákl. přenesená",J542,0)</f>
        <v>0</v>
      </c>
      <c r="BH542" s="200">
        <f>IF(N542="sníž. přenesená",J542,0)</f>
        <v>0</v>
      </c>
      <c r="BI542" s="200">
        <f>IF(N542="nulová",J542,0)</f>
        <v>0</v>
      </c>
      <c r="BJ542" s="17" t="s">
        <v>81</v>
      </c>
      <c r="BK542" s="200">
        <f>ROUND(I542*H542,2)</f>
        <v>0</v>
      </c>
      <c r="BL542" s="17" t="s">
        <v>124</v>
      </c>
      <c r="BM542" s="199" t="s">
        <v>600</v>
      </c>
    </row>
    <row r="543" spans="1:65" s="2" customFormat="1" ht="11.25">
      <c r="A543" s="34"/>
      <c r="B543" s="35"/>
      <c r="C543" s="36"/>
      <c r="D543" s="201" t="s">
        <v>125</v>
      </c>
      <c r="E543" s="36"/>
      <c r="F543" s="202" t="s">
        <v>601</v>
      </c>
      <c r="G543" s="36"/>
      <c r="H543" s="36"/>
      <c r="I543" s="203"/>
      <c r="J543" s="36"/>
      <c r="K543" s="36"/>
      <c r="L543" s="39"/>
      <c r="M543" s="204"/>
      <c r="N543" s="205"/>
      <c r="O543" s="71"/>
      <c r="P543" s="71"/>
      <c r="Q543" s="71"/>
      <c r="R543" s="71"/>
      <c r="S543" s="71"/>
      <c r="T543" s="72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7" t="s">
        <v>125</v>
      </c>
      <c r="AU543" s="17" t="s">
        <v>81</v>
      </c>
    </row>
    <row r="544" spans="1:65" s="13" customFormat="1" ht="11.25">
      <c r="B544" s="211"/>
      <c r="C544" s="212"/>
      <c r="D544" s="201" t="s">
        <v>174</v>
      </c>
      <c r="E544" s="213" t="s">
        <v>1</v>
      </c>
      <c r="F544" s="214" t="s">
        <v>602</v>
      </c>
      <c r="G544" s="212"/>
      <c r="H544" s="213" t="s">
        <v>1</v>
      </c>
      <c r="I544" s="215"/>
      <c r="J544" s="212"/>
      <c r="K544" s="212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174</v>
      </c>
      <c r="AU544" s="220" t="s">
        <v>81</v>
      </c>
      <c r="AV544" s="13" t="s">
        <v>81</v>
      </c>
      <c r="AW544" s="13" t="s">
        <v>30</v>
      </c>
      <c r="AX544" s="13" t="s">
        <v>73</v>
      </c>
      <c r="AY544" s="220" t="s">
        <v>117</v>
      </c>
    </row>
    <row r="545" spans="1:65" s="13" customFormat="1" ht="11.25">
      <c r="B545" s="211"/>
      <c r="C545" s="212"/>
      <c r="D545" s="201" t="s">
        <v>174</v>
      </c>
      <c r="E545" s="213" t="s">
        <v>1</v>
      </c>
      <c r="F545" s="214" t="s">
        <v>591</v>
      </c>
      <c r="G545" s="212"/>
      <c r="H545" s="213" t="s">
        <v>1</v>
      </c>
      <c r="I545" s="215"/>
      <c r="J545" s="212"/>
      <c r="K545" s="212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174</v>
      </c>
      <c r="AU545" s="220" t="s">
        <v>81</v>
      </c>
      <c r="AV545" s="13" t="s">
        <v>81</v>
      </c>
      <c r="AW545" s="13" t="s">
        <v>30</v>
      </c>
      <c r="AX545" s="13" t="s">
        <v>73</v>
      </c>
      <c r="AY545" s="220" t="s">
        <v>117</v>
      </c>
    </row>
    <row r="546" spans="1:65" s="14" customFormat="1" ht="11.25">
      <c r="B546" s="221"/>
      <c r="C546" s="222"/>
      <c r="D546" s="201" t="s">
        <v>174</v>
      </c>
      <c r="E546" s="223" t="s">
        <v>1</v>
      </c>
      <c r="F546" s="224" t="s">
        <v>603</v>
      </c>
      <c r="G546" s="222"/>
      <c r="H546" s="225">
        <v>2.2799999999999998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174</v>
      </c>
      <c r="AU546" s="231" t="s">
        <v>81</v>
      </c>
      <c r="AV546" s="14" t="s">
        <v>83</v>
      </c>
      <c r="AW546" s="14" t="s">
        <v>30</v>
      </c>
      <c r="AX546" s="14" t="s">
        <v>73</v>
      </c>
      <c r="AY546" s="231" t="s">
        <v>117</v>
      </c>
    </row>
    <row r="547" spans="1:65" s="13" customFormat="1" ht="11.25">
      <c r="B547" s="211"/>
      <c r="C547" s="212"/>
      <c r="D547" s="201" t="s">
        <v>174</v>
      </c>
      <c r="E547" s="213" t="s">
        <v>1</v>
      </c>
      <c r="F547" s="214" t="s">
        <v>593</v>
      </c>
      <c r="G547" s="212"/>
      <c r="H547" s="213" t="s">
        <v>1</v>
      </c>
      <c r="I547" s="215"/>
      <c r="J547" s="212"/>
      <c r="K547" s="212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174</v>
      </c>
      <c r="AU547" s="220" t="s">
        <v>81</v>
      </c>
      <c r="AV547" s="13" t="s">
        <v>81</v>
      </c>
      <c r="AW547" s="13" t="s">
        <v>30</v>
      </c>
      <c r="AX547" s="13" t="s">
        <v>73</v>
      </c>
      <c r="AY547" s="220" t="s">
        <v>117</v>
      </c>
    </row>
    <row r="548" spans="1:65" s="14" customFormat="1" ht="11.25">
      <c r="B548" s="221"/>
      <c r="C548" s="222"/>
      <c r="D548" s="201" t="s">
        <v>174</v>
      </c>
      <c r="E548" s="223" t="s">
        <v>1</v>
      </c>
      <c r="F548" s="224" t="s">
        <v>604</v>
      </c>
      <c r="G548" s="222"/>
      <c r="H548" s="225">
        <v>1.167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AT548" s="231" t="s">
        <v>174</v>
      </c>
      <c r="AU548" s="231" t="s">
        <v>81</v>
      </c>
      <c r="AV548" s="14" t="s">
        <v>83</v>
      </c>
      <c r="AW548" s="14" t="s">
        <v>30</v>
      </c>
      <c r="AX548" s="14" t="s">
        <v>73</v>
      </c>
      <c r="AY548" s="231" t="s">
        <v>117</v>
      </c>
    </row>
    <row r="549" spans="1:65" s="13" customFormat="1" ht="11.25">
      <c r="B549" s="211"/>
      <c r="C549" s="212"/>
      <c r="D549" s="201" t="s">
        <v>174</v>
      </c>
      <c r="E549" s="213" t="s">
        <v>1</v>
      </c>
      <c r="F549" s="214" t="s">
        <v>595</v>
      </c>
      <c r="G549" s="212"/>
      <c r="H549" s="213" t="s">
        <v>1</v>
      </c>
      <c r="I549" s="215"/>
      <c r="J549" s="212"/>
      <c r="K549" s="212"/>
      <c r="L549" s="216"/>
      <c r="M549" s="217"/>
      <c r="N549" s="218"/>
      <c r="O549" s="218"/>
      <c r="P549" s="218"/>
      <c r="Q549" s="218"/>
      <c r="R549" s="218"/>
      <c r="S549" s="218"/>
      <c r="T549" s="219"/>
      <c r="AT549" s="220" t="s">
        <v>174</v>
      </c>
      <c r="AU549" s="220" t="s">
        <v>81</v>
      </c>
      <c r="AV549" s="13" t="s">
        <v>81</v>
      </c>
      <c r="AW549" s="13" t="s">
        <v>30</v>
      </c>
      <c r="AX549" s="13" t="s">
        <v>73</v>
      </c>
      <c r="AY549" s="220" t="s">
        <v>117</v>
      </c>
    </row>
    <row r="550" spans="1:65" s="14" customFormat="1" ht="11.25">
      <c r="B550" s="221"/>
      <c r="C550" s="222"/>
      <c r="D550" s="201" t="s">
        <v>174</v>
      </c>
      <c r="E550" s="223" t="s">
        <v>1</v>
      </c>
      <c r="F550" s="224" t="s">
        <v>605</v>
      </c>
      <c r="G550" s="222"/>
      <c r="H550" s="225">
        <v>1.716</v>
      </c>
      <c r="I550" s="226"/>
      <c r="J550" s="222"/>
      <c r="K550" s="222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174</v>
      </c>
      <c r="AU550" s="231" t="s">
        <v>81</v>
      </c>
      <c r="AV550" s="14" t="s">
        <v>83</v>
      </c>
      <c r="AW550" s="14" t="s">
        <v>30</v>
      </c>
      <c r="AX550" s="14" t="s">
        <v>73</v>
      </c>
      <c r="AY550" s="231" t="s">
        <v>117</v>
      </c>
    </row>
    <row r="551" spans="1:65" s="15" customFormat="1" ht="11.25">
      <c r="B551" s="232"/>
      <c r="C551" s="233"/>
      <c r="D551" s="201" t="s">
        <v>174</v>
      </c>
      <c r="E551" s="234" t="s">
        <v>1</v>
      </c>
      <c r="F551" s="235" t="s">
        <v>179</v>
      </c>
      <c r="G551" s="233"/>
      <c r="H551" s="236">
        <v>5.1630000000000003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AT551" s="242" t="s">
        <v>174</v>
      </c>
      <c r="AU551" s="242" t="s">
        <v>81</v>
      </c>
      <c r="AV551" s="15" t="s">
        <v>124</v>
      </c>
      <c r="AW551" s="15" t="s">
        <v>30</v>
      </c>
      <c r="AX551" s="15" t="s">
        <v>81</v>
      </c>
      <c r="AY551" s="242" t="s">
        <v>117</v>
      </c>
    </row>
    <row r="552" spans="1:65" s="2" customFormat="1" ht="24.2" customHeight="1">
      <c r="A552" s="34"/>
      <c r="B552" s="35"/>
      <c r="C552" s="187" t="s">
        <v>404</v>
      </c>
      <c r="D552" s="187" t="s">
        <v>120</v>
      </c>
      <c r="E552" s="188" t="s">
        <v>606</v>
      </c>
      <c r="F552" s="189" t="s">
        <v>607</v>
      </c>
      <c r="G552" s="190" t="s">
        <v>182</v>
      </c>
      <c r="H552" s="191">
        <v>10.205</v>
      </c>
      <c r="I552" s="192"/>
      <c r="J552" s="193">
        <f>ROUND(I552*H552,2)</f>
        <v>0</v>
      </c>
      <c r="K552" s="194"/>
      <c r="L552" s="39"/>
      <c r="M552" s="195" t="s">
        <v>1</v>
      </c>
      <c r="N552" s="196" t="s">
        <v>38</v>
      </c>
      <c r="O552" s="71"/>
      <c r="P552" s="197">
        <f>O552*H552</f>
        <v>0</v>
      </c>
      <c r="Q552" s="197">
        <v>0</v>
      </c>
      <c r="R552" s="197">
        <f>Q552*H552</f>
        <v>0</v>
      </c>
      <c r="S552" s="197">
        <v>0</v>
      </c>
      <c r="T552" s="198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9" t="s">
        <v>124</v>
      </c>
      <c r="AT552" s="199" t="s">
        <v>120</v>
      </c>
      <c r="AU552" s="199" t="s">
        <v>81</v>
      </c>
      <c r="AY552" s="17" t="s">
        <v>117</v>
      </c>
      <c r="BE552" s="200">
        <f>IF(N552="základní",J552,0)</f>
        <v>0</v>
      </c>
      <c r="BF552" s="200">
        <f>IF(N552="snížená",J552,0)</f>
        <v>0</v>
      </c>
      <c r="BG552" s="200">
        <f>IF(N552="zákl. přenesená",J552,0)</f>
        <v>0</v>
      </c>
      <c r="BH552" s="200">
        <f>IF(N552="sníž. přenesená",J552,0)</f>
        <v>0</v>
      </c>
      <c r="BI552" s="200">
        <f>IF(N552="nulová",J552,0)</f>
        <v>0</v>
      </c>
      <c r="BJ552" s="17" t="s">
        <v>81</v>
      </c>
      <c r="BK552" s="200">
        <f>ROUND(I552*H552,2)</f>
        <v>0</v>
      </c>
      <c r="BL552" s="17" t="s">
        <v>124</v>
      </c>
      <c r="BM552" s="199" t="s">
        <v>608</v>
      </c>
    </row>
    <row r="553" spans="1:65" s="2" customFormat="1" ht="19.5">
      <c r="A553" s="34"/>
      <c r="B553" s="35"/>
      <c r="C553" s="36"/>
      <c r="D553" s="201" t="s">
        <v>125</v>
      </c>
      <c r="E553" s="36"/>
      <c r="F553" s="202" t="s">
        <v>607</v>
      </c>
      <c r="G553" s="36"/>
      <c r="H553" s="36"/>
      <c r="I553" s="203"/>
      <c r="J553" s="36"/>
      <c r="K553" s="36"/>
      <c r="L553" s="39"/>
      <c r="M553" s="204"/>
      <c r="N553" s="205"/>
      <c r="O553" s="71"/>
      <c r="P553" s="71"/>
      <c r="Q553" s="71"/>
      <c r="R553" s="71"/>
      <c r="S553" s="71"/>
      <c r="T553" s="72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T553" s="17" t="s">
        <v>125</v>
      </c>
      <c r="AU553" s="17" t="s">
        <v>81</v>
      </c>
    </row>
    <row r="554" spans="1:65" s="13" customFormat="1" ht="22.5">
      <c r="B554" s="211"/>
      <c r="C554" s="212"/>
      <c r="D554" s="201" t="s">
        <v>174</v>
      </c>
      <c r="E554" s="213" t="s">
        <v>1</v>
      </c>
      <c r="F554" s="214" t="s">
        <v>609</v>
      </c>
      <c r="G554" s="212"/>
      <c r="H554" s="213" t="s">
        <v>1</v>
      </c>
      <c r="I554" s="215"/>
      <c r="J554" s="212"/>
      <c r="K554" s="212"/>
      <c r="L554" s="216"/>
      <c r="M554" s="217"/>
      <c r="N554" s="218"/>
      <c r="O554" s="218"/>
      <c r="P554" s="218"/>
      <c r="Q554" s="218"/>
      <c r="R554" s="218"/>
      <c r="S554" s="218"/>
      <c r="T554" s="219"/>
      <c r="AT554" s="220" t="s">
        <v>174</v>
      </c>
      <c r="AU554" s="220" t="s">
        <v>81</v>
      </c>
      <c r="AV554" s="13" t="s">
        <v>81</v>
      </c>
      <c r="AW554" s="13" t="s">
        <v>30</v>
      </c>
      <c r="AX554" s="13" t="s">
        <v>73</v>
      </c>
      <c r="AY554" s="220" t="s">
        <v>117</v>
      </c>
    </row>
    <row r="555" spans="1:65" s="14" customFormat="1" ht="11.25">
      <c r="B555" s="221"/>
      <c r="C555" s="222"/>
      <c r="D555" s="201" t="s">
        <v>174</v>
      </c>
      <c r="E555" s="223" t="s">
        <v>1</v>
      </c>
      <c r="F555" s="224" t="s">
        <v>610</v>
      </c>
      <c r="G555" s="222"/>
      <c r="H555" s="225">
        <v>9.1059999999999999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174</v>
      </c>
      <c r="AU555" s="231" t="s">
        <v>81</v>
      </c>
      <c r="AV555" s="14" t="s">
        <v>83</v>
      </c>
      <c r="AW555" s="14" t="s">
        <v>30</v>
      </c>
      <c r="AX555" s="14" t="s">
        <v>73</v>
      </c>
      <c r="AY555" s="231" t="s">
        <v>117</v>
      </c>
    </row>
    <row r="556" spans="1:65" s="14" customFormat="1" ht="11.25">
      <c r="B556" s="221"/>
      <c r="C556" s="222"/>
      <c r="D556" s="201" t="s">
        <v>174</v>
      </c>
      <c r="E556" s="223" t="s">
        <v>1</v>
      </c>
      <c r="F556" s="224" t="s">
        <v>611</v>
      </c>
      <c r="G556" s="222"/>
      <c r="H556" s="225">
        <v>1.099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174</v>
      </c>
      <c r="AU556" s="231" t="s">
        <v>81</v>
      </c>
      <c r="AV556" s="14" t="s">
        <v>83</v>
      </c>
      <c r="AW556" s="14" t="s">
        <v>30</v>
      </c>
      <c r="AX556" s="14" t="s">
        <v>73</v>
      </c>
      <c r="AY556" s="231" t="s">
        <v>117</v>
      </c>
    </row>
    <row r="557" spans="1:65" s="15" customFormat="1" ht="11.25">
      <c r="B557" s="232"/>
      <c r="C557" s="233"/>
      <c r="D557" s="201" t="s">
        <v>174</v>
      </c>
      <c r="E557" s="234" t="s">
        <v>1</v>
      </c>
      <c r="F557" s="235" t="s">
        <v>179</v>
      </c>
      <c r="G557" s="233"/>
      <c r="H557" s="236">
        <v>10.205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AT557" s="242" t="s">
        <v>174</v>
      </c>
      <c r="AU557" s="242" t="s">
        <v>81</v>
      </c>
      <c r="AV557" s="15" t="s">
        <v>124</v>
      </c>
      <c r="AW557" s="15" t="s">
        <v>30</v>
      </c>
      <c r="AX557" s="15" t="s">
        <v>81</v>
      </c>
      <c r="AY557" s="242" t="s">
        <v>117</v>
      </c>
    </row>
    <row r="558" spans="1:65" s="2" customFormat="1" ht="14.45" customHeight="1">
      <c r="A558" s="34"/>
      <c r="B558" s="35"/>
      <c r="C558" s="187" t="s">
        <v>612</v>
      </c>
      <c r="D558" s="187" t="s">
        <v>120</v>
      </c>
      <c r="E558" s="188" t="s">
        <v>613</v>
      </c>
      <c r="F558" s="189" t="s">
        <v>614</v>
      </c>
      <c r="G558" s="190" t="s">
        <v>254</v>
      </c>
      <c r="H558" s="191">
        <v>3</v>
      </c>
      <c r="I558" s="192"/>
      <c r="J558" s="193">
        <f>ROUND(I558*H558,2)</f>
        <v>0</v>
      </c>
      <c r="K558" s="194"/>
      <c r="L558" s="39"/>
      <c r="M558" s="195" t="s">
        <v>1</v>
      </c>
      <c r="N558" s="196" t="s">
        <v>38</v>
      </c>
      <c r="O558" s="71"/>
      <c r="P558" s="197">
        <f>O558*H558</f>
        <v>0</v>
      </c>
      <c r="Q558" s="197">
        <v>0</v>
      </c>
      <c r="R558" s="197">
        <f>Q558*H558</f>
        <v>0</v>
      </c>
      <c r="S558" s="197">
        <v>0</v>
      </c>
      <c r="T558" s="198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9" t="s">
        <v>124</v>
      </c>
      <c r="AT558" s="199" t="s">
        <v>120</v>
      </c>
      <c r="AU558" s="199" t="s">
        <v>81</v>
      </c>
      <c r="AY558" s="17" t="s">
        <v>117</v>
      </c>
      <c r="BE558" s="200">
        <f>IF(N558="základní",J558,0)</f>
        <v>0</v>
      </c>
      <c r="BF558" s="200">
        <f>IF(N558="snížená",J558,0)</f>
        <v>0</v>
      </c>
      <c r="BG558" s="200">
        <f>IF(N558="zákl. přenesená",J558,0)</f>
        <v>0</v>
      </c>
      <c r="BH558" s="200">
        <f>IF(N558="sníž. přenesená",J558,0)</f>
        <v>0</v>
      </c>
      <c r="BI558" s="200">
        <f>IF(N558="nulová",J558,0)</f>
        <v>0</v>
      </c>
      <c r="BJ558" s="17" t="s">
        <v>81</v>
      </c>
      <c r="BK558" s="200">
        <f>ROUND(I558*H558,2)</f>
        <v>0</v>
      </c>
      <c r="BL558" s="17" t="s">
        <v>124</v>
      </c>
      <c r="BM558" s="199" t="s">
        <v>615</v>
      </c>
    </row>
    <row r="559" spans="1:65" s="2" customFormat="1" ht="19.5">
      <c r="A559" s="34"/>
      <c r="B559" s="35"/>
      <c r="C559" s="36"/>
      <c r="D559" s="201" t="s">
        <v>125</v>
      </c>
      <c r="E559" s="36"/>
      <c r="F559" s="202" t="s">
        <v>616</v>
      </c>
      <c r="G559" s="36"/>
      <c r="H559" s="36"/>
      <c r="I559" s="203"/>
      <c r="J559" s="36"/>
      <c r="K559" s="36"/>
      <c r="L559" s="39"/>
      <c r="M559" s="204"/>
      <c r="N559" s="205"/>
      <c r="O559" s="71"/>
      <c r="P559" s="71"/>
      <c r="Q559" s="71"/>
      <c r="R559" s="71"/>
      <c r="S559" s="71"/>
      <c r="T559" s="72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7" t="s">
        <v>125</v>
      </c>
      <c r="AU559" s="17" t="s">
        <v>81</v>
      </c>
    </row>
    <row r="560" spans="1:65" s="2" customFormat="1" ht="14.45" customHeight="1">
      <c r="A560" s="34"/>
      <c r="B560" s="35"/>
      <c r="C560" s="243" t="s">
        <v>413</v>
      </c>
      <c r="D560" s="243" t="s">
        <v>205</v>
      </c>
      <c r="E560" s="244" t="s">
        <v>617</v>
      </c>
      <c r="F560" s="245" t="s">
        <v>618</v>
      </c>
      <c r="G560" s="246" t="s">
        <v>254</v>
      </c>
      <c r="H560" s="247">
        <v>3</v>
      </c>
      <c r="I560" s="248"/>
      <c r="J560" s="249">
        <f>ROUND(I560*H560,2)</f>
        <v>0</v>
      </c>
      <c r="K560" s="250"/>
      <c r="L560" s="251"/>
      <c r="M560" s="252" t="s">
        <v>1</v>
      </c>
      <c r="N560" s="253" t="s">
        <v>38</v>
      </c>
      <c r="O560" s="71"/>
      <c r="P560" s="197">
        <f>O560*H560</f>
        <v>0</v>
      </c>
      <c r="Q560" s="197">
        <v>0</v>
      </c>
      <c r="R560" s="197">
        <f>Q560*H560</f>
        <v>0</v>
      </c>
      <c r="S560" s="197">
        <v>0</v>
      </c>
      <c r="T560" s="198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9" t="s">
        <v>136</v>
      </c>
      <c r="AT560" s="199" t="s">
        <v>205</v>
      </c>
      <c r="AU560" s="199" t="s">
        <v>81</v>
      </c>
      <c r="AY560" s="17" t="s">
        <v>117</v>
      </c>
      <c r="BE560" s="200">
        <f>IF(N560="základní",J560,0)</f>
        <v>0</v>
      </c>
      <c r="BF560" s="200">
        <f>IF(N560="snížená",J560,0)</f>
        <v>0</v>
      </c>
      <c r="BG560" s="200">
        <f>IF(N560="zákl. přenesená",J560,0)</f>
        <v>0</v>
      </c>
      <c r="BH560" s="200">
        <f>IF(N560="sníž. přenesená",J560,0)</f>
        <v>0</v>
      </c>
      <c r="BI560" s="200">
        <f>IF(N560="nulová",J560,0)</f>
        <v>0</v>
      </c>
      <c r="BJ560" s="17" t="s">
        <v>81</v>
      </c>
      <c r="BK560" s="200">
        <f>ROUND(I560*H560,2)</f>
        <v>0</v>
      </c>
      <c r="BL560" s="17" t="s">
        <v>124</v>
      </c>
      <c r="BM560" s="199" t="s">
        <v>619</v>
      </c>
    </row>
    <row r="561" spans="1:65" s="2" customFormat="1" ht="11.25">
      <c r="A561" s="34"/>
      <c r="B561" s="35"/>
      <c r="C561" s="36"/>
      <c r="D561" s="201" t="s">
        <v>125</v>
      </c>
      <c r="E561" s="36"/>
      <c r="F561" s="202" t="s">
        <v>618</v>
      </c>
      <c r="G561" s="36"/>
      <c r="H561" s="36"/>
      <c r="I561" s="203"/>
      <c r="J561" s="36"/>
      <c r="K561" s="36"/>
      <c r="L561" s="39"/>
      <c r="M561" s="204"/>
      <c r="N561" s="205"/>
      <c r="O561" s="71"/>
      <c r="P561" s="71"/>
      <c r="Q561" s="71"/>
      <c r="R561" s="71"/>
      <c r="S561" s="71"/>
      <c r="T561" s="72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7" t="s">
        <v>125</v>
      </c>
      <c r="AU561" s="17" t="s">
        <v>81</v>
      </c>
    </row>
    <row r="562" spans="1:65" s="2" customFormat="1" ht="14.45" customHeight="1">
      <c r="A562" s="34"/>
      <c r="B562" s="35"/>
      <c r="C562" s="187" t="s">
        <v>620</v>
      </c>
      <c r="D562" s="187" t="s">
        <v>120</v>
      </c>
      <c r="E562" s="188" t="s">
        <v>621</v>
      </c>
      <c r="F562" s="189" t="s">
        <v>622</v>
      </c>
      <c r="G562" s="190" t="s">
        <v>254</v>
      </c>
      <c r="H562" s="191">
        <v>1</v>
      </c>
      <c r="I562" s="192"/>
      <c r="J562" s="193">
        <f>ROUND(I562*H562,2)</f>
        <v>0</v>
      </c>
      <c r="K562" s="194"/>
      <c r="L562" s="39"/>
      <c r="M562" s="195" t="s">
        <v>1</v>
      </c>
      <c r="N562" s="196" t="s">
        <v>38</v>
      </c>
      <c r="O562" s="71"/>
      <c r="P562" s="197">
        <f>O562*H562</f>
        <v>0</v>
      </c>
      <c r="Q562" s="197">
        <v>0</v>
      </c>
      <c r="R562" s="197">
        <f>Q562*H562</f>
        <v>0</v>
      </c>
      <c r="S562" s="197">
        <v>0</v>
      </c>
      <c r="T562" s="19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9" t="s">
        <v>124</v>
      </c>
      <c r="AT562" s="199" t="s">
        <v>120</v>
      </c>
      <c r="AU562" s="199" t="s">
        <v>81</v>
      </c>
      <c r="AY562" s="17" t="s">
        <v>117</v>
      </c>
      <c r="BE562" s="200">
        <f>IF(N562="základní",J562,0)</f>
        <v>0</v>
      </c>
      <c r="BF562" s="200">
        <f>IF(N562="snížená",J562,0)</f>
        <v>0</v>
      </c>
      <c r="BG562" s="200">
        <f>IF(N562="zákl. přenesená",J562,0)</f>
        <v>0</v>
      </c>
      <c r="BH562" s="200">
        <f>IF(N562="sníž. přenesená",J562,0)</f>
        <v>0</v>
      </c>
      <c r="BI562" s="200">
        <f>IF(N562="nulová",J562,0)</f>
        <v>0</v>
      </c>
      <c r="BJ562" s="17" t="s">
        <v>81</v>
      </c>
      <c r="BK562" s="200">
        <f>ROUND(I562*H562,2)</f>
        <v>0</v>
      </c>
      <c r="BL562" s="17" t="s">
        <v>124</v>
      </c>
      <c r="BM562" s="199" t="s">
        <v>623</v>
      </c>
    </row>
    <row r="563" spans="1:65" s="2" customFormat="1" ht="19.5">
      <c r="A563" s="34"/>
      <c r="B563" s="35"/>
      <c r="C563" s="36"/>
      <c r="D563" s="201" t="s">
        <v>125</v>
      </c>
      <c r="E563" s="36"/>
      <c r="F563" s="202" t="s">
        <v>624</v>
      </c>
      <c r="G563" s="36"/>
      <c r="H563" s="36"/>
      <c r="I563" s="203"/>
      <c r="J563" s="36"/>
      <c r="K563" s="36"/>
      <c r="L563" s="39"/>
      <c r="M563" s="204"/>
      <c r="N563" s="205"/>
      <c r="O563" s="71"/>
      <c r="P563" s="71"/>
      <c r="Q563" s="71"/>
      <c r="R563" s="71"/>
      <c r="S563" s="71"/>
      <c r="T563" s="72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7" t="s">
        <v>125</v>
      </c>
      <c r="AU563" s="17" t="s">
        <v>81</v>
      </c>
    </row>
    <row r="564" spans="1:65" s="2" customFormat="1" ht="14.45" customHeight="1">
      <c r="A564" s="34"/>
      <c r="B564" s="35"/>
      <c r="C564" s="243" t="s">
        <v>421</v>
      </c>
      <c r="D564" s="243" t="s">
        <v>205</v>
      </c>
      <c r="E564" s="244" t="s">
        <v>625</v>
      </c>
      <c r="F564" s="245" t="s">
        <v>626</v>
      </c>
      <c r="G564" s="246" t="s">
        <v>254</v>
      </c>
      <c r="H564" s="247">
        <v>1</v>
      </c>
      <c r="I564" s="248"/>
      <c r="J564" s="249">
        <f>ROUND(I564*H564,2)</f>
        <v>0</v>
      </c>
      <c r="K564" s="250"/>
      <c r="L564" s="251"/>
      <c r="M564" s="252" t="s">
        <v>1</v>
      </c>
      <c r="N564" s="253" t="s">
        <v>38</v>
      </c>
      <c r="O564" s="71"/>
      <c r="P564" s="197">
        <f>O564*H564</f>
        <v>0</v>
      </c>
      <c r="Q564" s="197">
        <v>0</v>
      </c>
      <c r="R564" s="197">
        <f>Q564*H564</f>
        <v>0</v>
      </c>
      <c r="S564" s="197">
        <v>0</v>
      </c>
      <c r="T564" s="198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99" t="s">
        <v>136</v>
      </c>
      <c r="AT564" s="199" t="s">
        <v>205</v>
      </c>
      <c r="AU564" s="199" t="s">
        <v>81</v>
      </c>
      <c r="AY564" s="17" t="s">
        <v>117</v>
      </c>
      <c r="BE564" s="200">
        <f>IF(N564="základní",J564,0)</f>
        <v>0</v>
      </c>
      <c r="BF564" s="200">
        <f>IF(N564="snížená",J564,0)</f>
        <v>0</v>
      </c>
      <c r="BG564" s="200">
        <f>IF(N564="zákl. přenesená",J564,0)</f>
        <v>0</v>
      </c>
      <c r="BH564" s="200">
        <f>IF(N564="sníž. přenesená",J564,0)</f>
        <v>0</v>
      </c>
      <c r="BI564" s="200">
        <f>IF(N564="nulová",J564,0)</f>
        <v>0</v>
      </c>
      <c r="BJ564" s="17" t="s">
        <v>81</v>
      </c>
      <c r="BK564" s="200">
        <f>ROUND(I564*H564,2)</f>
        <v>0</v>
      </c>
      <c r="BL564" s="17" t="s">
        <v>124</v>
      </c>
      <c r="BM564" s="199" t="s">
        <v>627</v>
      </c>
    </row>
    <row r="565" spans="1:65" s="2" customFormat="1" ht="11.25">
      <c r="A565" s="34"/>
      <c r="B565" s="35"/>
      <c r="C565" s="36"/>
      <c r="D565" s="201" t="s">
        <v>125</v>
      </c>
      <c r="E565" s="36"/>
      <c r="F565" s="202" t="s">
        <v>626</v>
      </c>
      <c r="G565" s="36"/>
      <c r="H565" s="36"/>
      <c r="I565" s="203"/>
      <c r="J565" s="36"/>
      <c r="K565" s="36"/>
      <c r="L565" s="39"/>
      <c r="M565" s="204"/>
      <c r="N565" s="205"/>
      <c r="O565" s="71"/>
      <c r="P565" s="71"/>
      <c r="Q565" s="71"/>
      <c r="R565" s="71"/>
      <c r="S565" s="71"/>
      <c r="T565" s="72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7" t="s">
        <v>125</v>
      </c>
      <c r="AU565" s="17" t="s">
        <v>81</v>
      </c>
    </row>
    <row r="566" spans="1:65" s="2" customFormat="1" ht="24.2" customHeight="1">
      <c r="A566" s="34"/>
      <c r="B566" s="35"/>
      <c r="C566" s="187" t="s">
        <v>628</v>
      </c>
      <c r="D566" s="187" t="s">
        <v>120</v>
      </c>
      <c r="E566" s="188" t="s">
        <v>629</v>
      </c>
      <c r="F566" s="189" t="s">
        <v>630</v>
      </c>
      <c r="G566" s="190" t="s">
        <v>144</v>
      </c>
      <c r="H566" s="206"/>
      <c r="I566" s="192"/>
      <c r="J566" s="193">
        <f>ROUND(I566*H566,2)</f>
        <v>0</v>
      </c>
      <c r="K566" s="194"/>
      <c r="L566" s="39"/>
      <c r="M566" s="195" t="s">
        <v>1</v>
      </c>
      <c r="N566" s="196" t="s">
        <v>38</v>
      </c>
      <c r="O566" s="71"/>
      <c r="P566" s="197">
        <f>O566*H566</f>
        <v>0</v>
      </c>
      <c r="Q566" s="197">
        <v>0</v>
      </c>
      <c r="R566" s="197">
        <f>Q566*H566</f>
        <v>0</v>
      </c>
      <c r="S566" s="197">
        <v>0</v>
      </c>
      <c r="T566" s="198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9" t="s">
        <v>124</v>
      </c>
      <c r="AT566" s="199" t="s">
        <v>120</v>
      </c>
      <c r="AU566" s="199" t="s">
        <v>81</v>
      </c>
      <c r="AY566" s="17" t="s">
        <v>117</v>
      </c>
      <c r="BE566" s="200">
        <f>IF(N566="základní",J566,0)</f>
        <v>0</v>
      </c>
      <c r="BF566" s="200">
        <f>IF(N566="snížená",J566,0)</f>
        <v>0</v>
      </c>
      <c r="BG566" s="200">
        <f>IF(N566="zákl. přenesená",J566,0)</f>
        <v>0</v>
      </c>
      <c r="BH566" s="200">
        <f>IF(N566="sníž. přenesená",J566,0)</f>
        <v>0</v>
      </c>
      <c r="BI566" s="200">
        <f>IF(N566="nulová",J566,0)</f>
        <v>0</v>
      </c>
      <c r="BJ566" s="17" t="s">
        <v>81</v>
      </c>
      <c r="BK566" s="200">
        <f>ROUND(I566*H566,2)</f>
        <v>0</v>
      </c>
      <c r="BL566" s="17" t="s">
        <v>124</v>
      </c>
      <c r="BM566" s="199" t="s">
        <v>631</v>
      </c>
    </row>
    <row r="567" spans="1:65" s="2" customFormat="1" ht="11.25">
      <c r="A567" s="34"/>
      <c r="B567" s="35"/>
      <c r="C567" s="36"/>
      <c r="D567" s="201" t="s">
        <v>125</v>
      </c>
      <c r="E567" s="36"/>
      <c r="F567" s="202" t="s">
        <v>630</v>
      </c>
      <c r="G567" s="36"/>
      <c r="H567" s="36"/>
      <c r="I567" s="203"/>
      <c r="J567" s="36"/>
      <c r="K567" s="36"/>
      <c r="L567" s="39"/>
      <c r="M567" s="204"/>
      <c r="N567" s="205"/>
      <c r="O567" s="71"/>
      <c r="P567" s="71"/>
      <c r="Q567" s="71"/>
      <c r="R567" s="71"/>
      <c r="S567" s="71"/>
      <c r="T567" s="72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7" t="s">
        <v>125</v>
      </c>
      <c r="AU567" s="17" t="s">
        <v>81</v>
      </c>
    </row>
    <row r="568" spans="1:65" s="12" customFormat="1" ht="25.9" customHeight="1">
      <c r="B568" s="171"/>
      <c r="C568" s="172"/>
      <c r="D568" s="173" t="s">
        <v>72</v>
      </c>
      <c r="E568" s="174" t="s">
        <v>632</v>
      </c>
      <c r="F568" s="174" t="s">
        <v>633</v>
      </c>
      <c r="G568" s="172"/>
      <c r="H568" s="172"/>
      <c r="I568" s="175"/>
      <c r="J568" s="176">
        <f>BK568</f>
        <v>0</v>
      </c>
      <c r="K568" s="172"/>
      <c r="L568" s="177"/>
      <c r="M568" s="178"/>
      <c r="N568" s="179"/>
      <c r="O568" s="179"/>
      <c r="P568" s="180">
        <f>SUM(P569:P627)</f>
        <v>0</v>
      </c>
      <c r="Q568" s="179"/>
      <c r="R568" s="180">
        <f>SUM(R569:R627)</f>
        <v>0</v>
      </c>
      <c r="S568" s="179"/>
      <c r="T568" s="181">
        <f>SUM(T569:T627)</f>
        <v>0</v>
      </c>
      <c r="AR568" s="182" t="s">
        <v>81</v>
      </c>
      <c r="AT568" s="183" t="s">
        <v>72</v>
      </c>
      <c r="AU568" s="183" t="s">
        <v>73</v>
      </c>
      <c r="AY568" s="182" t="s">
        <v>117</v>
      </c>
      <c r="BK568" s="184">
        <f>SUM(BK569:BK627)</f>
        <v>0</v>
      </c>
    </row>
    <row r="569" spans="1:65" s="2" customFormat="1" ht="24.2" customHeight="1">
      <c r="A569" s="34"/>
      <c r="B569" s="35"/>
      <c r="C569" s="187" t="s">
        <v>426</v>
      </c>
      <c r="D569" s="187" t="s">
        <v>120</v>
      </c>
      <c r="E569" s="188" t="s">
        <v>634</v>
      </c>
      <c r="F569" s="189" t="s">
        <v>635</v>
      </c>
      <c r="G569" s="190" t="s">
        <v>254</v>
      </c>
      <c r="H569" s="191">
        <v>11</v>
      </c>
      <c r="I569" s="192"/>
      <c r="J569" s="193">
        <f>ROUND(I569*H569,2)</f>
        <v>0</v>
      </c>
      <c r="K569" s="194"/>
      <c r="L569" s="39"/>
      <c r="M569" s="195" t="s">
        <v>1</v>
      </c>
      <c r="N569" s="196" t="s">
        <v>38</v>
      </c>
      <c r="O569" s="71"/>
      <c r="P569" s="197">
        <f>O569*H569</f>
        <v>0</v>
      </c>
      <c r="Q569" s="197">
        <v>0</v>
      </c>
      <c r="R569" s="197">
        <f>Q569*H569</f>
        <v>0</v>
      </c>
      <c r="S569" s="197">
        <v>0</v>
      </c>
      <c r="T569" s="19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9" t="s">
        <v>124</v>
      </c>
      <c r="AT569" s="199" t="s">
        <v>120</v>
      </c>
      <c r="AU569" s="199" t="s">
        <v>81</v>
      </c>
      <c r="AY569" s="17" t="s">
        <v>117</v>
      </c>
      <c r="BE569" s="200">
        <f>IF(N569="základní",J569,0)</f>
        <v>0</v>
      </c>
      <c r="BF569" s="200">
        <f>IF(N569="snížená",J569,0)</f>
        <v>0</v>
      </c>
      <c r="BG569" s="200">
        <f>IF(N569="zákl. přenesená",J569,0)</f>
        <v>0</v>
      </c>
      <c r="BH569" s="200">
        <f>IF(N569="sníž. přenesená",J569,0)</f>
        <v>0</v>
      </c>
      <c r="BI569" s="200">
        <f>IF(N569="nulová",J569,0)</f>
        <v>0</v>
      </c>
      <c r="BJ569" s="17" t="s">
        <v>81</v>
      </c>
      <c r="BK569" s="200">
        <f>ROUND(I569*H569,2)</f>
        <v>0</v>
      </c>
      <c r="BL569" s="17" t="s">
        <v>124</v>
      </c>
      <c r="BM569" s="199" t="s">
        <v>636</v>
      </c>
    </row>
    <row r="570" spans="1:65" s="2" customFormat="1" ht="11.25">
      <c r="A570" s="34"/>
      <c r="B570" s="35"/>
      <c r="C570" s="36"/>
      <c r="D570" s="201" t="s">
        <v>125</v>
      </c>
      <c r="E570" s="36"/>
      <c r="F570" s="202" t="s">
        <v>635</v>
      </c>
      <c r="G570" s="36"/>
      <c r="H570" s="36"/>
      <c r="I570" s="203"/>
      <c r="J570" s="36"/>
      <c r="K570" s="36"/>
      <c r="L570" s="39"/>
      <c r="M570" s="204"/>
      <c r="N570" s="205"/>
      <c r="O570" s="71"/>
      <c r="P570" s="71"/>
      <c r="Q570" s="71"/>
      <c r="R570" s="71"/>
      <c r="S570" s="71"/>
      <c r="T570" s="72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7" t="s">
        <v>125</v>
      </c>
      <c r="AU570" s="17" t="s">
        <v>81</v>
      </c>
    </row>
    <row r="571" spans="1:65" s="13" customFormat="1" ht="11.25">
      <c r="B571" s="211"/>
      <c r="C571" s="212"/>
      <c r="D571" s="201" t="s">
        <v>174</v>
      </c>
      <c r="E571" s="213" t="s">
        <v>1</v>
      </c>
      <c r="F571" s="214" t="s">
        <v>324</v>
      </c>
      <c r="G571" s="212"/>
      <c r="H571" s="213" t="s">
        <v>1</v>
      </c>
      <c r="I571" s="215"/>
      <c r="J571" s="212"/>
      <c r="K571" s="212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174</v>
      </c>
      <c r="AU571" s="220" t="s">
        <v>81</v>
      </c>
      <c r="AV571" s="13" t="s">
        <v>81</v>
      </c>
      <c r="AW571" s="13" t="s">
        <v>30</v>
      </c>
      <c r="AX571" s="13" t="s">
        <v>73</v>
      </c>
      <c r="AY571" s="220" t="s">
        <v>117</v>
      </c>
    </row>
    <row r="572" spans="1:65" s="14" customFormat="1" ht="11.25">
      <c r="B572" s="221"/>
      <c r="C572" s="222"/>
      <c r="D572" s="201" t="s">
        <v>174</v>
      </c>
      <c r="E572" s="223" t="s">
        <v>1</v>
      </c>
      <c r="F572" s="224" t="s">
        <v>83</v>
      </c>
      <c r="G572" s="222"/>
      <c r="H572" s="225">
        <v>2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174</v>
      </c>
      <c r="AU572" s="231" t="s">
        <v>81</v>
      </c>
      <c r="AV572" s="14" t="s">
        <v>83</v>
      </c>
      <c r="AW572" s="14" t="s">
        <v>30</v>
      </c>
      <c r="AX572" s="14" t="s">
        <v>73</v>
      </c>
      <c r="AY572" s="231" t="s">
        <v>117</v>
      </c>
    </row>
    <row r="573" spans="1:65" s="13" customFormat="1" ht="11.25">
      <c r="B573" s="211"/>
      <c r="C573" s="212"/>
      <c r="D573" s="201" t="s">
        <v>174</v>
      </c>
      <c r="E573" s="213" t="s">
        <v>1</v>
      </c>
      <c r="F573" s="214" t="s">
        <v>329</v>
      </c>
      <c r="G573" s="212"/>
      <c r="H573" s="213" t="s">
        <v>1</v>
      </c>
      <c r="I573" s="215"/>
      <c r="J573" s="212"/>
      <c r="K573" s="212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174</v>
      </c>
      <c r="AU573" s="220" t="s">
        <v>81</v>
      </c>
      <c r="AV573" s="13" t="s">
        <v>81</v>
      </c>
      <c r="AW573" s="13" t="s">
        <v>30</v>
      </c>
      <c r="AX573" s="13" t="s">
        <v>73</v>
      </c>
      <c r="AY573" s="220" t="s">
        <v>117</v>
      </c>
    </row>
    <row r="574" spans="1:65" s="14" customFormat="1" ht="11.25">
      <c r="B574" s="221"/>
      <c r="C574" s="222"/>
      <c r="D574" s="201" t="s">
        <v>174</v>
      </c>
      <c r="E574" s="223" t="s">
        <v>1</v>
      </c>
      <c r="F574" s="224" t="s">
        <v>83</v>
      </c>
      <c r="G574" s="222"/>
      <c r="H574" s="225">
        <v>2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174</v>
      </c>
      <c r="AU574" s="231" t="s">
        <v>81</v>
      </c>
      <c r="AV574" s="14" t="s">
        <v>83</v>
      </c>
      <c r="AW574" s="14" t="s">
        <v>30</v>
      </c>
      <c r="AX574" s="14" t="s">
        <v>73</v>
      </c>
      <c r="AY574" s="231" t="s">
        <v>117</v>
      </c>
    </row>
    <row r="575" spans="1:65" s="13" customFormat="1" ht="11.25">
      <c r="B575" s="211"/>
      <c r="C575" s="212"/>
      <c r="D575" s="201" t="s">
        <v>174</v>
      </c>
      <c r="E575" s="213" t="s">
        <v>1</v>
      </c>
      <c r="F575" s="214" t="s">
        <v>344</v>
      </c>
      <c r="G575" s="212"/>
      <c r="H575" s="213" t="s">
        <v>1</v>
      </c>
      <c r="I575" s="215"/>
      <c r="J575" s="212"/>
      <c r="K575" s="212"/>
      <c r="L575" s="216"/>
      <c r="M575" s="217"/>
      <c r="N575" s="218"/>
      <c r="O575" s="218"/>
      <c r="P575" s="218"/>
      <c r="Q575" s="218"/>
      <c r="R575" s="218"/>
      <c r="S575" s="218"/>
      <c r="T575" s="219"/>
      <c r="AT575" s="220" t="s">
        <v>174</v>
      </c>
      <c r="AU575" s="220" t="s">
        <v>81</v>
      </c>
      <c r="AV575" s="13" t="s">
        <v>81</v>
      </c>
      <c r="AW575" s="13" t="s">
        <v>30</v>
      </c>
      <c r="AX575" s="13" t="s">
        <v>73</v>
      </c>
      <c r="AY575" s="220" t="s">
        <v>117</v>
      </c>
    </row>
    <row r="576" spans="1:65" s="14" customFormat="1" ht="11.25">
      <c r="B576" s="221"/>
      <c r="C576" s="222"/>
      <c r="D576" s="201" t="s">
        <v>174</v>
      </c>
      <c r="E576" s="223" t="s">
        <v>1</v>
      </c>
      <c r="F576" s="224" t="s">
        <v>83</v>
      </c>
      <c r="G576" s="222"/>
      <c r="H576" s="225">
        <v>2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174</v>
      </c>
      <c r="AU576" s="231" t="s">
        <v>81</v>
      </c>
      <c r="AV576" s="14" t="s">
        <v>83</v>
      </c>
      <c r="AW576" s="14" t="s">
        <v>30</v>
      </c>
      <c r="AX576" s="14" t="s">
        <v>73</v>
      </c>
      <c r="AY576" s="231" t="s">
        <v>117</v>
      </c>
    </row>
    <row r="577" spans="1:65" s="13" customFormat="1" ht="11.25">
      <c r="B577" s="211"/>
      <c r="C577" s="212"/>
      <c r="D577" s="201" t="s">
        <v>174</v>
      </c>
      <c r="E577" s="213" t="s">
        <v>1</v>
      </c>
      <c r="F577" s="214" t="s">
        <v>332</v>
      </c>
      <c r="G577" s="212"/>
      <c r="H577" s="213" t="s">
        <v>1</v>
      </c>
      <c r="I577" s="215"/>
      <c r="J577" s="212"/>
      <c r="K577" s="212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174</v>
      </c>
      <c r="AU577" s="220" t="s">
        <v>81</v>
      </c>
      <c r="AV577" s="13" t="s">
        <v>81</v>
      </c>
      <c r="AW577" s="13" t="s">
        <v>30</v>
      </c>
      <c r="AX577" s="13" t="s">
        <v>73</v>
      </c>
      <c r="AY577" s="220" t="s">
        <v>117</v>
      </c>
    </row>
    <row r="578" spans="1:65" s="14" customFormat="1" ht="11.25">
      <c r="B578" s="221"/>
      <c r="C578" s="222"/>
      <c r="D578" s="201" t="s">
        <v>174</v>
      </c>
      <c r="E578" s="223" t="s">
        <v>1</v>
      </c>
      <c r="F578" s="224" t="s">
        <v>138</v>
      </c>
      <c r="G578" s="222"/>
      <c r="H578" s="225">
        <v>5</v>
      </c>
      <c r="I578" s="226"/>
      <c r="J578" s="222"/>
      <c r="K578" s="222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174</v>
      </c>
      <c r="AU578" s="231" t="s">
        <v>81</v>
      </c>
      <c r="AV578" s="14" t="s">
        <v>83</v>
      </c>
      <c r="AW578" s="14" t="s">
        <v>30</v>
      </c>
      <c r="AX578" s="14" t="s">
        <v>73</v>
      </c>
      <c r="AY578" s="231" t="s">
        <v>117</v>
      </c>
    </row>
    <row r="579" spans="1:65" s="15" customFormat="1" ht="11.25">
      <c r="B579" s="232"/>
      <c r="C579" s="233"/>
      <c r="D579" s="201" t="s">
        <v>174</v>
      </c>
      <c r="E579" s="234" t="s">
        <v>1</v>
      </c>
      <c r="F579" s="235" t="s">
        <v>179</v>
      </c>
      <c r="G579" s="233"/>
      <c r="H579" s="236">
        <v>11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AT579" s="242" t="s">
        <v>174</v>
      </c>
      <c r="AU579" s="242" t="s">
        <v>81</v>
      </c>
      <c r="AV579" s="15" t="s">
        <v>124</v>
      </c>
      <c r="AW579" s="15" t="s">
        <v>30</v>
      </c>
      <c r="AX579" s="15" t="s">
        <v>81</v>
      </c>
      <c r="AY579" s="242" t="s">
        <v>117</v>
      </c>
    </row>
    <row r="580" spans="1:65" s="2" customFormat="1" ht="24.2" customHeight="1">
      <c r="A580" s="34"/>
      <c r="B580" s="35"/>
      <c r="C580" s="187" t="s">
        <v>637</v>
      </c>
      <c r="D580" s="187" t="s">
        <v>120</v>
      </c>
      <c r="E580" s="188" t="s">
        <v>638</v>
      </c>
      <c r="F580" s="189" t="s">
        <v>639</v>
      </c>
      <c r="G580" s="190" t="s">
        <v>254</v>
      </c>
      <c r="H580" s="191">
        <v>8</v>
      </c>
      <c r="I580" s="192"/>
      <c r="J580" s="193">
        <f>ROUND(I580*H580,2)</f>
        <v>0</v>
      </c>
      <c r="K580" s="194"/>
      <c r="L580" s="39"/>
      <c r="M580" s="195" t="s">
        <v>1</v>
      </c>
      <c r="N580" s="196" t="s">
        <v>38</v>
      </c>
      <c r="O580" s="71"/>
      <c r="P580" s="197">
        <f>O580*H580</f>
        <v>0</v>
      </c>
      <c r="Q580" s="197">
        <v>0</v>
      </c>
      <c r="R580" s="197">
        <f>Q580*H580</f>
        <v>0</v>
      </c>
      <c r="S580" s="197">
        <v>0</v>
      </c>
      <c r="T580" s="19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99" t="s">
        <v>124</v>
      </c>
      <c r="AT580" s="199" t="s">
        <v>120</v>
      </c>
      <c r="AU580" s="199" t="s">
        <v>81</v>
      </c>
      <c r="AY580" s="17" t="s">
        <v>117</v>
      </c>
      <c r="BE580" s="200">
        <f>IF(N580="základní",J580,0)</f>
        <v>0</v>
      </c>
      <c r="BF580" s="200">
        <f>IF(N580="snížená",J580,0)</f>
        <v>0</v>
      </c>
      <c r="BG580" s="200">
        <f>IF(N580="zákl. přenesená",J580,0)</f>
        <v>0</v>
      </c>
      <c r="BH580" s="200">
        <f>IF(N580="sníž. přenesená",J580,0)</f>
        <v>0</v>
      </c>
      <c r="BI580" s="200">
        <f>IF(N580="nulová",J580,0)</f>
        <v>0</v>
      </c>
      <c r="BJ580" s="17" t="s">
        <v>81</v>
      </c>
      <c r="BK580" s="200">
        <f>ROUND(I580*H580,2)</f>
        <v>0</v>
      </c>
      <c r="BL580" s="17" t="s">
        <v>124</v>
      </c>
      <c r="BM580" s="199" t="s">
        <v>640</v>
      </c>
    </row>
    <row r="581" spans="1:65" s="2" customFormat="1" ht="11.25">
      <c r="A581" s="34"/>
      <c r="B581" s="35"/>
      <c r="C581" s="36"/>
      <c r="D581" s="201" t="s">
        <v>125</v>
      </c>
      <c r="E581" s="36"/>
      <c r="F581" s="202" t="s">
        <v>639</v>
      </c>
      <c r="G581" s="36"/>
      <c r="H581" s="36"/>
      <c r="I581" s="203"/>
      <c r="J581" s="36"/>
      <c r="K581" s="36"/>
      <c r="L581" s="39"/>
      <c r="M581" s="204"/>
      <c r="N581" s="205"/>
      <c r="O581" s="71"/>
      <c r="P581" s="71"/>
      <c r="Q581" s="71"/>
      <c r="R581" s="71"/>
      <c r="S581" s="71"/>
      <c r="T581" s="72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7" t="s">
        <v>125</v>
      </c>
      <c r="AU581" s="17" t="s">
        <v>81</v>
      </c>
    </row>
    <row r="582" spans="1:65" s="13" customFormat="1" ht="11.25">
      <c r="B582" s="211"/>
      <c r="C582" s="212"/>
      <c r="D582" s="201" t="s">
        <v>174</v>
      </c>
      <c r="E582" s="213" t="s">
        <v>1</v>
      </c>
      <c r="F582" s="214" t="s">
        <v>329</v>
      </c>
      <c r="G582" s="212"/>
      <c r="H582" s="213" t="s">
        <v>1</v>
      </c>
      <c r="I582" s="215"/>
      <c r="J582" s="212"/>
      <c r="K582" s="212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174</v>
      </c>
      <c r="AU582" s="220" t="s">
        <v>81</v>
      </c>
      <c r="AV582" s="13" t="s">
        <v>81</v>
      </c>
      <c r="AW582" s="13" t="s">
        <v>30</v>
      </c>
      <c r="AX582" s="13" t="s">
        <v>73</v>
      </c>
      <c r="AY582" s="220" t="s">
        <v>117</v>
      </c>
    </row>
    <row r="583" spans="1:65" s="14" customFormat="1" ht="11.25">
      <c r="B583" s="221"/>
      <c r="C583" s="222"/>
      <c r="D583" s="201" t="s">
        <v>174</v>
      </c>
      <c r="E583" s="223" t="s">
        <v>1</v>
      </c>
      <c r="F583" s="224" t="s">
        <v>73</v>
      </c>
      <c r="G583" s="222"/>
      <c r="H583" s="225">
        <v>0</v>
      </c>
      <c r="I583" s="226"/>
      <c r="J583" s="222"/>
      <c r="K583" s="222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174</v>
      </c>
      <c r="AU583" s="231" t="s">
        <v>81</v>
      </c>
      <c r="AV583" s="14" t="s">
        <v>83</v>
      </c>
      <c r="AW583" s="14" t="s">
        <v>30</v>
      </c>
      <c r="AX583" s="14" t="s">
        <v>73</v>
      </c>
      <c r="AY583" s="231" t="s">
        <v>117</v>
      </c>
    </row>
    <row r="584" spans="1:65" s="13" customFormat="1" ht="11.25">
      <c r="B584" s="211"/>
      <c r="C584" s="212"/>
      <c r="D584" s="201" t="s">
        <v>174</v>
      </c>
      <c r="E584" s="213" t="s">
        <v>1</v>
      </c>
      <c r="F584" s="214" t="s">
        <v>344</v>
      </c>
      <c r="G584" s="212"/>
      <c r="H584" s="213" t="s">
        <v>1</v>
      </c>
      <c r="I584" s="215"/>
      <c r="J584" s="212"/>
      <c r="K584" s="212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174</v>
      </c>
      <c r="AU584" s="220" t="s">
        <v>81</v>
      </c>
      <c r="AV584" s="13" t="s">
        <v>81</v>
      </c>
      <c r="AW584" s="13" t="s">
        <v>30</v>
      </c>
      <c r="AX584" s="13" t="s">
        <v>73</v>
      </c>
      <c r="AY584" s="220" t="s">
        <v>117</v>
      </c>
    </row>
    <row r="585" spans="1:65" s="14" customFormat="1" ht="11.25">
      <c r="B585" s="221"/>
      <c r="C585" s="222"/>
      <c r="D585" s="201" t="s">
        <v>174</v>
      </c>
      <c r="E585" s="223" t="s">
        <v>1</v>
      </c>
      <c r="F585" s="224" t="s">
        <v>641</v>
      </c>
      <c r="G585" s="222"/>
      <c r="H585" s="225">
        <v>2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174</v>
      </c>
      <c r="AU585" s="231" t="s">
        <v>81</v>
      </c>
      <c r="AV585" s="14" t="s">
        <v>83</v>
      </c>
      <c r="AW585" s="14" t="s">
        <v>30</v>
      </c>
      <c r="AX585" s="14" t="s">
        <v>73</v>
      </c>
      <c r="AY585" s="231" t="s">
        <v>117</v>
      </c>
    </row>
    <row r="586" spans="1:65" s="13" customFormat="1" ht="11.25">
      <c r="B586" s="211"/>
      <c r="C586" s="212"/>
      <c r="D586" s="201" t="s">
        <v>174</v>
      </c>
      <c r="E586" s="213" t="s">
        <v>1</v>
      </c>
      <c r="F586" s="214" t="s">
        <v>332</v>
      </c>
      <c r="G586" s="212"/>
      <c r="H586" s="213" t="s">
        <v>1</v>
      </c>
      <c r="I586" s="215"/>
      <c r="J586" s="212"/>
      <c r="K586" s="212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174</v>
      </c>
      <c r="AU586" s="220" t="s">
        <v>81</v>
      </c>
      <c r="AV586" s="13" t="s">
        <v>81</v>
      </c>
      <c r="AW586" s="13" t="s">
        <v>30</v>
      </c>
      <c r="AX586" s="13" t="s">
        <v>73</v>
      </c>
      <c r="AY586" s="220" t="s">
        <v>117</v>
      </c>
    </row>
    <row r="587" spans="1:65" s="14" customFormat="1" ht="11.25">
      <c r="B587" s="221"/>
      <c r="C587" s="222"/>
      <c r="D587" s="201" t="s">
        <v>174</v>
      </c>
      <c r="E587" s="223" t="s">
        <v>1</v>
      </c>
      <c r="F587" s="224" t="s">
        <v>642</v>
      </c>
      <c r="G587" s="222"/>
      <c r="H587" s="225">
        <v>6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174</v>
      </c>
      <c r="AU587" s="231" t="s">
        <v>81</v>
      </c>
      <c r="AV587" s="14" t="s">
        <v>83</v>
      </c>
      <c r="AW587" s="14" t="s">
        <v>30</v>
      </c>
      <c r="AX587" s="14" t="s">
        <v>73</v>
      </c>
      <c r="AY587" s="231" t="s">
        <v>117</v>
      </c>
    </row>
    <row r="588" spans="1:65" s="15" customFormat="1" ht="11.25">
      <c r="B588" s="232"/>
      <c r="C588" s="233"/>
      <c r="D588" s="201" t="s">
        <v>174</v>
      </c>
      <c r="E588" s="234" t="s">
        <v>1</v>
      </c>
      <c r="F588" s="235" t="s">
        <v>179</v>
      </c>
      <c r="G588" s="233"/>
      <c r="H588" s="236">
        <v>8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AT588" s="242" t="s">
        <v>174</v>
      </c>
      <c r="AU588" s="242" t="s">
        <v>81</v>
      </c>
      <c r="AV588" s="15" t="s">
        <v>124</v>
      </c>
      <c r="AW588" s="15" t="s">
        <v>30</v>
      </c>
      <c r="AX588" s="15" t="s">
        <v>81</v>
      </c>
      <c r="AY588" s="242" t="s">
        <v>117</v>
      </c>
    </row>
    <row r="589" spans="1:65" s="2" customFormat="1" ht="14.45" customHeight="1">
      <c r="A589" s="34"/>
      <c r="B589" s="35"/>
      <c r="C589" s="187" t="s">
        <v>431</v>
      </c>
      <c r="D589" s="187" t="s">
        <v>120</v>
      </c>
      <c r="E589" s="188" t="s">
        <v>643</v>
      </c>
      <c r="F589" s="189" t="s">
        <v>644</v>
      </c>
      <c r="G589" s="190" t="s">
        <v>254</v>
      </c>
      <c r="H589" s="191">
        <v>1</v>
      </c>
      <c r="I589" s="192"/>
      <c r="J589" s="193">
        <f>ROUND(I589*H589,2)</f>
        <v>0</v>
      </c>
      <c r="K589" s="194"/>
      <c r="L589" s="39"/>
      <c r="M589" s="195" t="s">
        <v>1</v>
      </c>
      <c r="N589" s="196" t="s">
        <v>38</v>
      </c>
      <c r="O589" s="71"/>
      <c r="P589" s="197">
        <f>O589*H589</f>
        <v>0</v>
      </c>
      <c r="Q589" s="197">
        <v>0</v>
      </c>
      <c r="R589" s="197">
        <f>Q589*H589</f>
        <v>0</v>
      </c>
      <c r="S589" s="197">
        <v>0</v>
      </c>
      <c r="T589" s="198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9" t="s">
        <v>124</v>
      </c>
      <c r="AT589" s="199" t="s">
        <v>120</v>
      </c>
      <c r="AU589" s="199" t="s">
        <v>81</v>
      </c>
      <c r="AY589" s="17" t="s">
        <v>117</v>
      </c>
      <c r="BE589" s="200">
        <f>IF(N589="základní",J589,0)</f>
        <v>0</v>
      </c>
      <c r="BF589" s="200">
        <f>IF(N589="snížená",J589,0)</f>
        <v>0</v>
      </c>
      <c r="BG589" s="200">
        <f>IF(N589="zákl. přenesená",J589,0)</f>
        <v>0</v>
      </c>
      <c r="BH589" s="200">
        <f>IF(N589="sníž. přenesená",J589,0)</f>
        <v>0</v>
      </c>
      <c r="BI589" s="200">
        <f>IF(N589="nulová",J589,0)</f>
        <v>0</v>
      </c>
      <c r="BJ589" s="17" t="s">
        <v>81</v>
      </c>
      <c r="BK589" s="200">
        <f>ROUND(I589*H589,2)</f>
        <v>0</v>
      </c>
      <c r="BL589" s="17" t="s">
        <v>124</v>
      </c>
      <c r="BM589" s="199" t="s">
        <v>645</v>
      </c>
    </row>
    <row r="590" spans="1:65" s="2" customFormat="1" ht="11.25">
      <c r="A590" s="34"/>
      <c r="B590" s="35"/>
      <c r="C590" s="36"/>
      <c r="D590" s="201" t="s">
        <v>125</v>
      </c>
      <c r="E590" s="36"/>
      <c r="F590" s="202" t="s">
        <v>644</v>
      </c>
      <c r="G590" s="36"/>
      <c r="H590" s="36"/>
      <c r="I590" s="203"/>
      <c r="J590" s="36"/>
      <c r="K590" s="36"/>
      <c r="L590" s="39"/>
      <c r="M590" s="204"/>
      <c r="N590" s="205"/>
      <c r="O590" s="71"/>
      <c r="P590" s="71"/>
      <c r="Q590" s="71"/>
      <c r="R590" s="71"/>
      <c r="S590" s="71"/>
      <c r="T590" s="72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7" t="s">
        <v>125</v>
      </c>
      <c r="AU590" s="17" t="s">
        <v>81</v>
      </c>
    </row>
    <row r="591" spans="1:65" s="2" customFormat="1" ht="24.2" customHeight="1">
      <c r="A591" s="34"/>
      <c r="B591" s="35"/>
      <c r="C591" s="187" t="s">
        <v>646</v>
      </c>
      <c r="D591" s="187" t="s">
        <v>120</v>
      </c>
      <c r="E591" s="188" t="s">
        <v>647</v>
      </c>
      <c r="F591" s="189" t="s">
        <v>648</v>
      </c>
      <c r="G591" s="190" t="s">
        <v>254</v>
      </c>
      <c r="H591" s="191">
        <v>5</v>
      </c>
      <c r="I591" s="192"/>
      <c r="J591" s="193">
        <f>ROUND(I591*H591,2)</f>
        <v>0</v>
      </c>
      <c r="K591" s="194"/>
      <c r="L591" s="39"/>
      <c r="M591" s="195" t="s">
        <v>1</v>
      </c>
      <c r="N591" s="196" t="s">
        <v>38</v>
      </c>
      <c r="O591" s="71"/>
      <c r="P591" s="197">
        <f>O591*H591</f>
        <v>0</v>
      </c>
      <c r="Q591" s="197">
        <v>0</v>
      </c>
      <c r="R591" s="197">
        <f>Q591*H591</f>
        <v>0</v>
      </c>
      <c r="S591" s="197">
        <v>0</v>
      </c>
      <c r="T591" s="198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9" t="s">
        <v>124</v>
      </c>
      <c r="AT591" s="199" t="s">
        <v>120</v>
      </c>
      <c r="AU591" s="199" t="s">
        <v>81</v>
      </c>
      <c r="AY591" s="17" t="s">
        <v>117</v>
      </c>
      <c r="BE591" s="200">
        <f>IF(N591="základní",J591,0)</f>
        <v>0</v>
      </c>
      <c r="BF591" s="200">
        <f>IF(N591="snížená",J591,0)</f>
        <v>0</v>
      </c>
      <c r="BG591" s="200">
        <f>IF(N591="zákl. přenesená",J591,0)</f>
        <v>0</v>
      </c>
      <c r="BH591" s="200">
        <f>IF(N591="sníž. přenesená",J591,0)</f>
        <v>0</v>
      </c>
      <c r="BI591" s="200">
        <f>IF(N591="nulová",J591,0)</f>
        <v>0</v>
      </c>
      <c r="BJ591" s="17" t="s">
        <v>81</v>
      </c>
      <c r="BK591" s="200">
        <f>ROUND(I591*H591,2)</f>
        <v>0</v>
      </c>
      <c r="BL591" s="17" t="s">
        <v>124</v>
      </c>
      <c r="BM591" s="199" t="s">
        <v>649</v>
      </c>
    </row>
    <row r="592" spans="1:65" s="2" customFormat="1" ht="19.5">
      <c r="A592" s="34"/>
      <c r="B592" s="35"/>
      <c r="C592" s="36"/>
      <c r="D592" s="201" t="s">
        <v>125</v>
      </c>
      <c r="E592" s="36"/>
      <c r="F592" s="202" t="s">
        <v>648</v>
      </c>
      <c r="G592" s="36"/>
      <c r="H592" s="36"/>
      <c r="I592" s="203"/>
      <c r="J592" s="36"/>
      <c r="K592" s="36"/>
      <c r="L592" s="39"/>
      <c r="M592" s="204"/>
      <c r="N592" s="205"/>
      <c r="O592" s="71"/>
      <c r="P592" s="71"/>
      <c r="Q592" s="71"/>
      <c r="R592" s="71"/>
      <c r="S592" s="71"/>
      <c r="T592" s="72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7" t="s">
        <v>125</v>
      </c>
      <c r="AU592" s="17" t="s">
        <v>81</v>
      </c>
    </row>
    <row r="593" spans="1:65" s="13" customFormat="1" ht="11.25">
      <c r="B593" s="211"/>
      <c r="C593" s="212"/>
      <c r="D593" s="201" t="s">
        <v>174</v>
      </c>
      <c r="E593" s="213" t="s">
        <v>1</v>
      </c>
      <c r="F593" s="214" t="s">
        <v>332</v>
      </c>
      <c r="G593" s="212"/>
      <c r="H593" s="213" t="s">
        <v>1</v>
      </c>
      <c r="I593" s="215"/>
      <c r="J593" s="212"/>
      <c r="K593" s="212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174</v>
      </c>
      <c r="AU593" s="220" t="s">
        <v>81</v>
      </c>
      <c r="AV593" s="13" t="s">
        <v>81</v>
      </c>
      <c r="AW593" s="13" t="s">
        <v>30</v>
      </c>
      <c r="AX593" s="13" t="s">
        <v>73</v>
      </c>
      <c r="AY593" s="220" t="s">
        <v>117</v>
      </c>
    </row>
    <row r="594" spans="1:65" s="14" customFormat="1" ht="11.25">
      <c r="B594" s="221"/>
      <c r="C594" s="222"/>
      <c r="D594" s="201" t="s">
        <v>174</v>
      </c>
      <c r="E594" s="223" t="s">
        <v>1</v>
      </c>
      <c r="F594" s="224" t="s">
        <v>138</v>
      </c>
      <c r="G594" s="222"/>
      <c r="H594" s="225">
        <v>5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174</v>
      </c>
      <c r="AU594" s="231" t="s">
        <v>81</v>
      </c>
      <c r="AV594" s="14" t="s">
        <v>83</v>
      </c>
      <c r="AW594" s="14" t="s">
        <v>30</v>
      </c>
      <c r="AX594" s="14" t="s">
        <v>73</v>
      </c>
      <c r="AY594" s="231" t="s">
        <v>117</v>
      </c>
    </row>
    <row r="595" spans="1:65" s="15" customFormat="1" ht="11.25">
      <c r="B595" s="232"/>
      <c r="C595" s="233"/>
      <c r="D595" s="201" t="s">
        <v>174</v>
      </c>
      <c r="E595" s="234" t="s">
        <v>1</v>
      </c>
      <c r="F595" s="235" t="s">
        <v>179</v>
      </c>
      <c r="G595" s="233"/>
      <c r="H595" s="236">
        <v>5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AT595" s="242" t="s">
        <v>174</v>
      </c>
      <c r="AU595" s="242" t="s">
        <v>81</v>
      </c>
      <c r="AV595" s="15" t="s">
        <v>124</v>
      </c>
      <c r="AW595" s="15" t="s">
        <v>30</v>
      </c>
      <c r="AX595" s="15" t="s">
        <v>81</v>
      </c>
      <c r="AY595" s="242" t="s">
        <v>117</v>
      </c>
    </row>
    <row r="596" spans="1:65" s="2" customFormat="1" ht="37.9" customHeight="1">
      <c r="A596" s="34"/>
      <c r="B596" s="35"/>
      <c r="C596" s="187" t="s">
        <v>437</v>
      </c>
      <c r="D596" s="187" t="s">
        <v>120</v>
      </c>
      <c r="E596" s="188" t="s">
        <v>650</v>
      </c>
      <c r="F596" s="189" t="s">
        <v>651</v>
      </c>
      <c r="G596" s="190" t="s">
        <v>254</v>
      </c>
      <c r="H596" s="191">
        <v>1</v>
      </c>
      <c r="I596" s="192"/>
      <c r="J596" s="193">
        <f>ROUND(I596*H596,2)</f>
        <v>0</v>
      </c>
      <c r="K596" s="194"/>
      <c r="L596" s="39"/>
      <c r="M596" s="195" t="s">
        <v>1</v>
      </c>
      <c r="N596" s="196" t="s">
        <v>38</v>
      </c>
      <c r="O596" s="71"/>
      <c r="P596" s="197">
        <f>O596*H596</f>
        <v>0</v>
      </c>
      <c r="Q596" s="197">
        <v>0</v>
      </c>
      <c r="R596" s="197">
        <f>Q596*H596</f>
        <v>0</v>
      </c>
      <c r="S596" s="197">
        <v>0</v>
      </c>
      <c r="T596" s="198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99" t="s">
        <v>124</v>
      </c>
      <c r="AT596" s="199" t="s">
        <v>120</v>
      </c>
      <c r="AU596" s="199" t="s">
        <v>81</v>
      </c>
      <c r="AY596" s="17" t="s">
        <v>117</v>
      </c>
      <c r="BE596" s="200">
        <f>IF(N596="základní",J596,0)</f>
        <v>0</v>
      </c>
      <c r="BF596" s="200">
        <f>IF(N596="snížená",J596,0)</f>
        <v>0</v>
      </c>
      <c r="BG596" s="200">
        <f>IF(N596="zákl. přenesená",J596,0)</f>
        <v>0</v>
      </c>
      <c r="BH596" s="200">
        <f>IF(N596="sníž. přenesená",J596,0)</f>
        <v>0</v>
      </c>
      <c r="BI596" s="200">
        <f>IF(N596="nulová",J596,0)</f>
        <v>0</v>
      </c>
      <c r="BJ596" s="17" t="s">
        <v>81</v>
      </c>
      <c r="BK596" s="200">
        <f>ROUND(I596*H596,2)</f>
        <v>0</v>
      </c>
      <c r="BL596" s="17" t="s">
        <v>124</v>
      </c>
      <c r="BM596" s="199" t="s">
        <v>652</v>
      </c>
    </row>
    <row r="597" spans="1:65" s="2" customFormat="1" ht="29.25">
      <c r="A597" s="34"/>
      <c r="B597" s="35"/>
      <c r="C597" s="36"/>
      <c r="D597" s="201" t="s">
        <v>125</v>
      </c>
      <c r="E597" s="36"/>
      <c r="F597" s="202" t="s">
        <v>653</v>
      </c>
      <c r="G597" s="36"/>
      <c r="H597" s="36"/>
      <c r="I597" s="203"/>
      <c r="J597" s="36"/>
      <c r="K597" s="36"/>
      <c r="L597" s="39"/>
      <c r="M597" s="204"/>
      <c r="N597" s="205"/>
      <c r="O597" s="71"/>
      <c r="P597" s="71"/>
      <c r="Q597" s="71"/>
      <c r="R597" s="71"/>
      <c r="S597" s="71"/>
      <c r="T597" s="72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7" t="s">
        <v>125</v>
      </c>
      <c r="AU597" s="17" t="s">
        <v>81</v>
      </c>
    </row>
    <row r="598" spans="1:65" s="14" customFormat="1" ht="11.25">
      <c r="B598" s="221"/>
      <c r="C598" s="222"/>
      <c r="D598" s="201" t="s">
        <v>174</v>
      </c>
      <c r="E598" s="223" t="s">
        <v>1</v>
      </c>
      <c r="F598" s="224" t="s">
        <v>81</v>
      </c>
      <c r="G598" s="222"/>
      <c r="H598" s="225">
        <v>1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174</v>
      </c>
      <c r="AU598" s="231" t="s">
        <v>81</v>
      </c>
      <c r="AV598" s="14" t="s">
        <v>83</v>
      </c>
      <c r="AW598" s="14" t="s">
        <v>30</v>
      </c>
      <c r="AX598" s="14" t="s">
        <v>73</v>
      </c>
      <c r="AY598" s="231" t="s">
        <v>117</v>
      </c>
    </row>
    <row r="599" spans="1:65" s="15" customFormat="1" ht="11.25">
      <c r="B599" s="232"/>
      <c r="C599" s="233"/>
      <c r="D599" s="201" t="s">
        <v>174</v>
      </c>
      <c r="E599" s="234" t="s">
        <v>1</v>
      </c>
      <c r="F599" s="235" t="s">
        <v>179</v>
      </c>
      <c r="G599" s="233"/>
      <c r="H599" s="236">
        <v>1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AT599" s="242" t="s">
        <v>174</v>
      </c>
      <c r="AU599" s="242" t="s">
        <v>81</v>
      </c>
      <c r="AV599" s="15" t="s">
        <v>124</v>
      </c>
      <c r="AW599" s="15" t="s">
        <v>30</v>
      </c>
      <c r="AX599" s="15" t="s">
        <v>81</v>
      </c>
      <c r="AY599" s="242" t="s">
        <v>117</v>
      </c>
    </row>
    <row r="600" spans="1:65" s="2" customFormat="1" ht="37.9" customHeight="1">
      <c r="A600" s="34"/>
      <c r="B600" s="35"/>
      <c r="C600" s="187" t="s">
        <v>654</v>
      </c>
      <c r="D600" s="187" t="s">
        <v>120</v>
      </c>
      <c r="E600" s="188" t="s">
        <v>655</v>
      </c>
      <c r="F600" s="189" t="s">
        <v>656</v>
      </c>
      <c r="G600" s="190" t="s">
        <v>254</v>
      </c>
      <c r="H600" s="191">
        <v>1</v>
      </c>
      <c r="I600" s="192"/>
      <c r="J600" s="193">
        <f>ROUND(I600*H600,2)</f>
        <v>0</v>
      </c>
      <c r="K600" s="194"/>
      <c r="L600" s="39"/>
      <c r="M600" s="195" t="s">
        <v>1</v>
      </c>
      <c r="N600" s="196" t="s">
        <v>38</v>
      </c>
      <c r="O600" s="71"/>
      <c r="P600" s="197">
        <f>O600*H600</f>
        <v>0</v>
      </c>
      <c r="Q600" s="197">
        <v>0</v>
      </c>
      <c r="R600" s="197">
        <f>Q600*H600</f>
        <v>0</v>
      </c>
      <c r="S600" s="197">
        <v>0</v>
      </c>
      <c r="T600" s="198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199" t="s">
        <v>124</v>
      </c>
      <c r="AT600" s="199" t="s">
        <v>120</v>
      </c>
      <c r="AU600" s="199" t="s">
        <v>81</v>
      </c>
      <c r="AY600" s="17" t="s">
        <v>117</v>
      </c>
      <c r="BE600" s="200">
        <f>IF(N600="základní",J600,0)</f>
        <v>0</v>
      </c>
      <c r="BF600" s="200">
        <f>IF(N600="snížená",J600,0)</f>
        <v>0</v>
      </c>
      <c r="BG600" s="200">
        <f>IF(N600="zákl. přenesená",J600,0)</f>
        <v>0</v>
      </c>
      <c r="BH600" s="200">
        <f>IF(N600="sníž. přenesená",J600,0)</f>
        <v>0</v>
      </c>
      <c r="BI600" s="200">
        <f>IF(N600="nulová",J600,0)</f>
        <v>0</v>
      </c>
      <c r="BJ600" s="17" t="s">
        <v>81</v>
      </c>
      <c r="BK600" s="200">
        <f>ROUND(I600*H600,2)</f>
        <v>0</v>
      </c>
      <c r="BL600" s="17" t="s">
        <v>124</v>
      </c>
      <c r="BM600" s="199" t="s">
        <v>657</v>
      </c>
    </row>
    <row r="601" spans="1:65" s="2" customFormat="1" ht="29.25">
      <c r="A601" s="34"/>
      <c r="B601" s="35"/>
      <c r="C601" s="36"/>
      <c r="D601" s="201" t="s">
        <v>125</v>
      </c>
      <c r="E601" s="36"/>
      <c r="F601" s="202" t="s">
        <v>658</v>
      </c>
      <c r="G601" s="36"/>
      <c r="H601" s="36"/>
      <c r="I601" s="203"/>
      <c r="J601" s="36"/>
      <c r="K601" s="36"/>
      <c r="L601" s="39"/>
      <c r="M601" s="204"/>
      <c r="N601" s="205"/>
      <c r="O601" s="71"/>
      <c r="P601" s="71"/>
      <c r="Q601" s="71"/>
      <c r="R601" s="71"/>
      <c r="S601" s="71"/>
      <c r="T601" s="72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7" t="s">
        <v>125</v>
      </c>
      <c r="AU601" s="17" t="s">
        <v>81</v>
      </c>
    </row>
    <row r="602" spans="1:65" s="14" customFormat="1" ht="11.25">
      <c r="B602" s="221"/>
      <c r="C602" s="222"/>
      <c r="D602" s="201" t="s">
        <v>174</v>
      </c>
      <c r="E602" s="223" t="s">
        <v>1</v>
      </c>
      <c r="F602" s="224" t="s">
        <v>81</v>
      </c>
      <c r="G602" s="222"/>
      <c r="H602" s="225">
        <v>1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174</v>
      </c>
      <c r="AU602" s="231" t="s">
        <v>81</v>
      </c>
      <c r="AV602" s="14" t="s">
        <v>83</v>
      </c>
      <c r="AW602" s="14" t="s">
        <v>30</v>
      </c>
      <c r="AX602" s="14" t="s">
        <v>73</v>
      </c>
      <c r="AY602" s="231" t="s">
        <v>117</v>
      </c>
    </row>
    <row r="603" spans="1:65" s="15" customFormat="1" ht="11.25">
      <c r="B603" s="232"/>
      <c r="C603" s="233"/>
      <c r="D603" s="201" t="s">
        <v>174</v>
      </c>
      <c r="E603" s="234" t="s">
        <v>1</v>
      </c>
      <c r="F603" s="235" t="s">
        <v>179</v>
      </c>
      <c r="G603" s="233"/>
      <c r="H603" s="236">
        <v>1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AT603" s="242" t="s">
        <v>174</v>
      </c>
      <c r="AU603" s="242" t="s">
        <v>81</v>
      </c>
      <c r="AV603" s="15" t="s">
        <v>124</v>
      </c>
      <c r="AW603" s="15" t="s">
        <v>30</v>
      </c>
      <c r="AX603" s="15" t="s">
        <v>81</v>
      </c>
      <c r="AY603" s="242" t="s">
        <v>117</v>
      </c>
    </row>
    <row r="604" spans="1:65" s="2" customFormat="1" ht="37.9" customHeight="1">
      <c r="A604" s="34"/>
      <c r="B604" s="35"/>
      <c r="C604" s="187" t="s">
        <v>446</v>
      </c>
      <c r="D604" s="187" t="s">
        <v>120</v>
      </c>
      <c r="E604" s="188" t="s">
        <v>659</v>
      </c>
      <c r="F604" s="189" t="s">
        <v>660</v>
      </c>
      <c r="G604" s="190" t="s">
        <v>254</v>
      </c>
      <c r="H604" s="191">
        <v>1</v>
      </c>
      <c r="I604" s="192"/>
      <c r="J604" s="193">
        <f>ROUND(I604*H604,2)</f>
        <v>0</v>
      </c>
      <c r="K604" s="194"/>
      <c r="L604" s="39"/>
      <c r="M604" s="195" t="s">
        <v>1</v>
      </c>
      <c r="N604" s="196" t="s">
        <v>38</v>
      </c>
      <c r="O604" s="71"/>
      <c r="P604" s="197">
        <f>O604*H604</f>
        <v>0</v>
      </c>
      <c r="Q604" s="197">
        <v>0</v>
      </c>
      <c r="R604" s="197">
        <f>Q604*H604</f>
        <v>0</v>
      </c>
      <c r="S604" s="197">
        <v>0</v>
      </c>
      <c r="T604" s="198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9" t="s">
        <v>124</v>
      </c>
      <c r="AT604" s="199" t="s">
        <v>120</v>
      </c>
      <c r="AU604" s="199" t="s">
        <v>81</v>
      </c>
      <c r="AY604" s="17" t="s">
        <v>117</v>
      </c>
      <c r="BE604" s="200">
        <f>IF(N604="základní",J604,0)</f>
        <v>0</v>
      </c>
      <c r="BF604" s="200">
        <f>IF(N604="snížená",J604,0)</f>
        <v>0</v>
      </c>
      <c r="BG604" s="200">
        <f>IF(N604="zákl. přenesená",J604,0)</f>
        <v>0</v>
      </c>
      <c r="BH604" s="200">
        <f>IF(N604="sníž. přenesená",J604,0)</f>
        <v>0</v>
      </c>
      <c r="BI604" s="200">
        <f>IF(N604="nulová",J604,0)</f>
        <v>0</v>
      </c>
      <c r="BJ604" s="17" t="s">
        <v>81</v>
      </c>
      <c r="BK604" s="200">
        <f>ROUND(I604*H604,2)</f>
        <v>0</v>
      </c>
      <c r="BL604" s="17" t="s">
        <v>124</v>
      </c>
      <c r="BM604" s="199" t="s">
        <v>661</v>
      </c>
    </row>
    <row r="605" spans="1:65" s="2" customFormat="1" ht="29.25">
      <c r="A605" s="34"/>
      <c r="B605" s="35"/>
      <c r="C605" s="36"/>
      <c r="D605" s="201" t="s">
        <v>125</v>
      </c>
      <c r="E605" s="36"/>
      <c r="F605" s="202" t="s">
        <v>662</v>
      </c>
      <c r="G605" s="36"/>
      <c r="H605" s="36"/>
      <c r="I605" s="203"/>
      <c r="J605" s="36"/>
      <c r="K605" s="36"/>
      <c r="L605" s="39"/>
      <c r="M605" s="204"/>
      <c r="N605" s="205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125</v>
      </c>
      <c r="AU605" s="17" t="s">
        <v>81</v>
      </c>
    </row>
    <row r="606" spans="1:65" s="13" customFormat="1" ht="11.25">
      <c r="B606" s="211"/>
      <c r="C606" s="212"/>
      <c r="D606" s="201" t="s">
        <v>174</v>
      </c>
      <c r="E606" s="213" t="s">
        <v>1</v>
      </c>
      <c r="F606" s="214" t="s">
        <v>663</v>
      </c>
      <c r="G606" s="212"/>
      <c r="H606" s="213" t="s">
        <v>1</v>
      </c>
      <c r="I606" s="215"/>
      <c r="J606" s="212"/>
      <c r="K606" s="212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174</v>
      </c>
      <c r="AU606" s="220" t="s">
        <v>81</v>
      </c>
      <c r="AV606" s="13" t="s">
        <v>81</v>
      </c>
      <c r="AW606" s="13" t="s">
        <v>30</v>
      </c>
      <c r="AX606" s="13" t="s">
        <v>73</v>
      </c>
      <c r="AY606" s="220" t="s">
        <v>117</v>
      </c>
    </row>
    <row r="607" spans="1:65" s="14" customFormat="1" ht="11.25">
      <c r="B607" s="221"/>
      <c r="C607" s="222"/>
      <c r="D607" s="201" t="s">
        <v>174</v>
      </c>
      <c r="E607" s="223" t="s">
        <v>1</v>
      </c>
      <c r="F607" s="224" t="s">
        <v>81</v>
      </c>
      <c r="G607" s="222"/>
      <c r="H607" s="225">
        <v>1</v>
      </c>
      <c r="I607" s="226"/>
      <c r="J607" s="222"/>
      <c r="K607" s="222"/>
      <c r="L607" s="227"/>
      <c r="M607" s="228"/>
      <c r="N607" s="229"/>
      <c r="O607" s="229"/>
      <c r="P607" s="229"/>
      <c r="Q607" s="229"/>
      <c r="R607" s="229"/>
      <c r="S607" s="229"/>
      <c r="T607" s="230"/>
      <c r="AT607" s="231" t="s">
        <v>174</v>
      </c>
      <c r="AU607" s="231" t="s">
        <v>81</v>
      </c>
      <c r="AV607" s="14" t="s">
        <v>83</v>
      </c>
      <c r="AW607" s="14" t="s">
        <v>30</v>
      </c>
      <c r="AX607" s="14" t="s">
        <v>73</v>
      </c>
      <c r="AY607" s="231" t="s">
        <v>117</v>
      </c>
    </row>
    <row r="608" spans="1:65" s="15" customFormat="1" ht="11.25">
      <c r="B608" s="232"/>
      <c r="C608" s="233"/>
      <c r="D608" s="201" t="s">
        <v>174</v>
      </c>
      <c r="E608" s="234" t="s">
        <v>1</v>
      </c>
      <c r="F608" s="235" t="s">
        <v>179</v>
      </c>
      <c r="G608" s="233"/>
      <c r="H608" s="236">
        <v>1</v>
      </c>
      <c r="I608" s="237"/>
      <c r="J608" s="233"/>
      <c r="K608" s="233"/>
      <c r="L608" s="238"/>
      <c r="M608" s="239"/>
      <c r="N608" s="240"/>
      <c r="O608" s="240"/>
      <c r="P608" s="240"/>
      <c r="Q608" s="240"/>
      <c r="R608" s="240"/>
      <c r="S608" s="240"/>
      <c r="T608" s="241"/>
      <c r="AT608" s="242" t="s">
        <v>174</v>
      </c>
      <c r="AU608" s="242" t="s">
        <v>81</v>
      </c>
      <c r="AV608" s="15" t="s">
        <v>124</v>
      </c>
      <c r="AW608" s="15" t="s">
        <v>30</v>
      </c>
      <c r="AX608" s="15" t="s">
        <v>81</v>
      </c>
      <c r="AY608" s="242" t="s">
        <v>117</v>
      </c>
    </row>
    <row r="609" spans="1:65" s="2" customFormat="1" ht="24.2" customHeight="1">
      <c r="A609" s="34"/>
      <c r="B609" s="35"/>
      <c r="C609" s="187" t="s">
        <v>664</v>
      </c>
      <c r="D609" s="187" t="s">
        <v>120</v>
      </c>
      <c r="E609" s="188" t="s">
        <v>665</v>
      </c>
      <c r="F609" s="189" t="s">
        <v>666</v>
      </c>
      <c r="G609" s="190" t="s">
        <v>254</v>
      </c>
      <c r="H609" s="191">
        <v>1</v>
      </c>
      <c r="I609" s="192"/>
      <c r="J609" s="193">
        <f>ROUND(I609*H609,2)</f>
        <v>0</v>
      </c>
      <c r="K609" s="194"/>
      <c r="L609" s="39"/>
      <c r="M609" s="195" t="s">
        <v>1</v>
      </c>
      <c r="N609" s="196" t="s">
        <v>38</v>
      </c>
      <c r="O609" s="71"/>
      <c r="P609" s="197">
        <f>O609*H609</f>
        <v>0</v>
      </c>
      <c r="Q609" s="197">
        <v>0</v>
      </c>
      <c r="R609" s="197">
        <f>Q609*H609</f>
        <v>0</v>
      </c>
      <c r="S609" s="197">
        <v>0</v>
      </c>
      <c r="T609" s="198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9" t="s">
        <v>124</v>
      </c>
      <c r="AT609" s="199" t="s">
        <v>120</v>
      </c>
      <c r="AU609" s="199" t="s">
        <v>81</v>
      </c>
      <c r="AY609" s="17" t="s">
        <v>117</v>
      </c>
      <c r="BE609" s="200">
        <f>IF(N609="základní",J609,0)</f>
        <v>0</v>
      </c>
      <c r="BF609" s="200">
        <f>IF(N609="snížená",J609,0)</f>
        <v>0</v>
      </c>
      <c r="BG609" s="200">
        <f>IF(N609="zákl. přenesená",J609,0)</f>
        <v>0</v>
      </c>
      <c r="BH609" s="200">
        <f>IF(N609="sníž. přenesená",J609,0)</f>
        <v>0</v>
      </c>
      <c r="BI609" s="200">
        <f>IF(N609="nulová",J609,0)</f>
        <v>0</v>
      </c>
      <c r="BJ609" s="17" t="s">
        <v>81</v>
      </c>
      <c r="BK609" s="200">
        <f>ROUND(I609*H609,2)</f>
        <v>0</v>
      </c>
      <c r="BL609" s="17" t="s">
        <v>124</v>
      </c>
      <c r="BM609" s="199" t="s">
        <v>667</v>
      </c>
    </row>
    <row r="610" spans="1:65" s="2" customFormat="1" ht="29.25">
      <c r="A610" s="34"/>
      <c r="B610" s="35"/>
      <c r="C610" s="36"/>
      <c r="D610" s="201" t="s">
        <v>125</v>
      </c>
      <c r="E610" s="36"/>
      <c r="F610" s="202" t="s">
        <v>668</v>
      </c>
      <c r="G610" s="36"/>
      <c r="H610" s="36"/>
      <c r="I610" s="203"/>
      <c r="J610" s="36"/>
      <c r="K610" s="36"/>
      <c r="L610" s="39"/>
      <c r="M610" s="204"/>
      <c r="N610" s="205"/>
      <c r="O610" s="71"/>
      <c r="P610" s="71"/>
      <c r="Q610" s="71"/>
      <c r="R610" s="71"/>
      <c r="S610" s="71"/>
      <c r="T610" s="72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7" t="s">
        <v>125</v>
      </c>
      <c r="AU610" s="17" t="s">
        <v>81</v>
      </c>
    </row>
    <row r="611" spans="1:65" s="2" customFormat="1" ht="37.9" customHeight="1">
      <c r="A611" s="34"/>
      <c r="B611" s="35"/>
      <c r="C611" s="187" t="s">
        <v>451</v>
      </c>
      <c r="D611" s="187" t="s">
        <v>120</v>
      </c>
      <c r="E611" s="188" t="s">
        <v>669</v>
      </c>
      <c r="F611" s="189" t="s">
        <v>670</v>
      </c>
      <c r="G611" s="190" t="s">
        <v>254</v>
      </c>
      <c r="H611" s="191">
        <v>1</v>
      </c>
      <c r="I611" s="192"/>
      <c r="J611" s="193">
        <f>ROUND(I611*H611,2)</f>
        <v>0</v>
      </c>
      <c r="K611" s="194"/>
      <c r="L611" s="39"/>
      <c r="M611" s="195" t="s">
        <v>1</v>
      </c>
      <c r="N611" s="196" t="s">
        <v>38</v>
      </c>
      <c r="O611" s="71"/>
      <c r="P611" s="197">
        <f>O611*H611</f>
        <v>0</v>
      </c>
      <c r="Q611" s="197">
        <v>0</v>
      </c>
      <c r="R611" s="197">
        <f>Q611*H611</f>
        <v>0</v>
      </c>
      <c r="S611" s="197">
        <v>0</v>
      </c>
      <c r="T611" s="198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9" t="s">
        <v>124</v>
      </c>
      <c r="AT611" s="199" t="s">
        <v>120</v>
      </c>
      <c r="AU611" s="199" t="s">
        <v>81</v>
      </c>
      <c r="AY611" s="17" t="s">
        <v>117</v>
      </c>
      <c r="BE611" s="200">
        <f>IF(N611="základní",J611,0)</f>
        <v>0</v>
      </c>
      <c r="BF611" s="200">
        <f>IF(N611="snížená",J611,0)</f>
        <v>0</v>
      </c>
      <c r="BG611" s="200">
        <f>IF(N611="zákl. přenesená",J611,0)</f>
        <v>0</v>
      </c>
      <c r="BH611" s="200">
        <f>IF(N611="sníž. přenesená",J611,0)</f>
        <v>0</v>
      </c>
      <c r="BI611" s="200">
        <f>IF(N611="nulová",J611,0)</f>
        <v>0</v>
      </c>
      <c r="BJ611" s="17" t="s">
        <v>81</v>
      </c>
      <c r="BK611" s="200">
        <f>ROUND(I611*H611,2)</f>
        <v>0</v>
      </c>
      <c r="BL611" s="17" t="s">
        <v>124</v>
      </c>
      <c r="BM611" s="199" t="s">
        <v>671</v>
      </c>
    </row>
    <row r="612" spans="1:65" s="2" customFormat="1" ht="29.25">
      <c r="A612" s="34"/>
      <c r="B612" s="35"/>
      <c r="C612" s="36"/>
      <c r="D612" s="201" t="s">
        <v>125</v>
      </c>
      <c r="E612" s="36"/>
      <c r="F612" s="202" t="s">
        <v>672</v>
      </c>
      <c r="G612" s="36"/>
      <c r="H612" s="36"/>
      <c r="I612" s="203"/>
      <c r="J612" s="36"/>
      <c r="K612" s="36"/>
      <c r="L612" s="39"/>
      <c r="M612" s="204"/>
      <c r="N612" s="205"/>
      <c r="O612" s="71"/>
      <c r="P612" s="71"/>
      <c r="Q612" s="71"/>
      <c r="R612" s="71"/>
      <c r="S612" s="71"/>
      <c r="T612" s="72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7" t="s">
        <v>125</v>
      </c>
      <c r="AU612" s="17" t="s">
        <v>81</v>
      </c>
    </row>
    <row r="613" spans="1:65" s="14" customFormat="1" ht="11.25">
      <c r="B613" s="221"/>
      <c r="C613" s="222"/>
      <c r="D613" s="201" t="s">
        <v>174</v>
      </c>
      <c r="E613" s="223" t="s">
        <v>1</v>
      </c>
      <c r="F613" s="224" t="s">
        <v>81</v>
      </c>
      <c r="G613" s="222"/>
      <c r="H613" s="225">
        <v>1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AT613" s="231" t="s">
        <v>174</v>
      </c>
      <c r="AU613" s="231" t="s">
        <v>81</v>
      </c>
      <c r="AV613" s="14" t="s">
        <v>83</v>
      </c>
      <c r="AW613" s="14" t="s">
        <v>30</v>
      </c>
      <c r="AX613" s="14" t="s">
        <v>73</v>
      </c>
      <c r="AY613" s="231" t="s">
        <v>117</v>
      </c>
    </row>
    <row r="614" spans="1:65" s="15" customFormat="1" ht="11.25">
      <c r="B614" s="232"/>
      <c r="C614" s="233"/>
      <c r="D614" s="201" t="s">
        <v>174</v>
      </c>
      <c r="E614" s="234" t="s">
        <v>1</v>
      </c>
      <c r="F614" s="235" t="s">
        <v>179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AT614" s="242" t="s">
        <v>174</v>
      </c>
      <c r="AU614" s="242" t="s">
        <v>81</v>
      </c>
      <c r="AV614" s="15" t="s">
        <v>124</v>
      </c>
      <c r="AW614" s="15" t="s">
        <v>30</v>
      </c>
      <c r="AX614" s="15" t="s">
        <v>81</v>
      </c>
      <c r="AY614" s="242" t="s">
        <v>117</v>
      </c>
    </row>
    <row r="615" spans="1:65" s="2" customFormat="1" ht="37.9" customHeight="1">
      <c r="A615" s="34"/>
      <c r="B615" s="35"/>
      <c r="C615" s="187" t="s">
        <v>673</v>
      </c>
      <c r="D615" s="187" t="s">
        <v>120</v>
      </c>
      <c r="E615" s="188" t="s">
        <v>674</v>
      </c>
      <c r="F615" s="189" t="s">
        <v>675</v>
      </c>
      <c r="G615" s="190" t="s">
        <v>254</v>
      </c>
      <c r="H615" s="191">
        <v>1</v>
      </c>
      <c r="I615" s="192"/>
      <c r="J615" s="193">
        <f>ROUND(I615*H615,2)</f>
        <v>0</v>
      </c>
      <c r="K615" s="194"/>
      <c r="L615" s="39"/>
      <c r="M615" s="195" t="s">
        <v>1</v>
      </c>
      <c r="N615" s="196" t="s">
        <v>38</v>
      </c>
      <c r="O615" s="71"/>
      <c r="P615" s="197">
        <f>O615*H615</f>
        <v>0</v>
      </c>
      <c r="Q615" s="197">
        <v>0</v>
      </c>
      <c r="R615" s="197">
        <f>Q615*H615</f>
        <v>0</v>
      </c>
      <c r="S615" s="197">
        <v>0</v>
      </c>
      <c r="T615" s="198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9" t="s">
        <v>124</v>
      </c>
      <c r="AT615" s="199" t="s">
        <v>120</v>
      </c>
      <c r="AU615" s="199" t="s">
        <v>81</v>
      </c>
      <c r="AY615" s="17" t="s">
        <v>117</v>
      </c>
      <c r="BE615" s="200">
        <f>IF(N615="základní",J615,0)</f>
        <v>0</v>
      </c>
      <c r="BF615" s="200">
        <f>IF(N615="snížená",J615,0)</f>
        <v>0</v>
      </c>
      <c r="BG615" s="200">
        <f>IF(N615="zákl. přenesená",J615,0)</f>
        <v>0</v>
      </c>
      <c r="BH615" s="200">
        <f>IF(N615="sníž. přenesená",J615,0)</f>
        <v>0</v>
      </c>
      <c r="BI615" s="200">
        <f>IF(N615="nulová",J615,0)</f>
        <v>0</v>
      </c>
      <c r="BJ615" s="17" t="s">
        <v>81</v>
      </c>
      <c r="BK615" s="200">
        <f>ROUND(I615*H615,2)</f>
        <v>0</v>
      </c>
      <c r="BL615" s="17" t="s">
        <v>124</v>
      </c>
      <c r="BM615" s="199" t="s">
        <v>676</v>
      </c>
    </row>
    <row r="616" spans="1:65" s="2" customFormat="1" ht="29.25">
      <c r="A616" s="34"/>
      <c r="B616" s="35"/>
      <c r="C616" s="36"/>
      <c r="D616" s="201" t="s">
        <v>125</v>
      </c>
      <c r="E616" s="36"/>
      <c r="F616" s="202" t="s">
        <v>677</v>
      </c>
      <c r="G616" s="36"/>
      <c r="H616" s="36"/>
      <c r="I616" s="203"/>
      <c r="J616" s="36"/>
      <c r="K616" s="36"/>
      <c r="L616" s="39"/>
      <c r="M616" s="204"/>
      <c r="N616" s="205"/>
      <c r="O616" s="71"/>
      <c r="P616" s="71"/>
      <c r="Q616" s="71"/>
      <c r="R616" s="71"/>
      <c r="S616" s="71"/>
      <c r="T616" s="72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T616" s="17" t="s">
        <v>125</v>
      </c>
      <c r="AU616" s="17" t="s">
        <v>81</v>
      </c>
    </row>
    <row r="617" spans="1:65" s="13" customFormat="1" ht="11.25">
      <c r="B617" s="211"/>
      <c r="C617" s="212"/>
      <c r="D617" s="201" t="s">
        <v>174</v>
      </c>
      <c r="E617" s="213" t="s">
        <v>1</v>
      </c>
      <c r="F617" s="214" t="s">
        <v>678</v>
      </c>
      <c r="G617" s="212"/>
      <c r="H617" s="213" t="s">
        <v>1</v>
      </c>
      <c r="I617" s="215"/>
      <c r="J617" s="212"/>
      <c r="K617" s="212"/>
      <c r="L617" s="216"/>
      <c r="M617" s="217"/>
      <c r="N617" s="218"/>
      <c r="O617" s="218"/>
      <c r="P617" s="218"/>
      <c r="Q617" s="218"/>
      <c r="R617" s="218"/>
      <c r="S617" s="218"/>
      <c r="T617" s="219"/>
      <c r="AT617" s="220" t="s">
        <v>174</v>
      </c>
      <c r="AU617" s="220" t="s">
        <v>81</v>
      </c>
      <c r="AV617" s="13" t="s">
        <v>81</v>
      </c>
      <c r="AW617" s="13" t="s">
        <v>30</v>
      </c>
      <c r="AX617" s="13" t="s">
        <v>73</v>
      </c>
      <c r="AY617" s="220" t="s">
        <v>117</v>
      </c>
    </row>
    <row r="618" spans="1:65" s="14" customFormat="1" ht="11.25">
      <c r="B618" s="221"/>
      <c r="C618" s="222"/>
      <c r="D618" s="201" t="s">
        <v>174</v>
      </c>
      <c r="E618" s="223" t="s">
        <v>1</v>
      </c>
      <c r="F618" s="224" t="s">
        <v>81</v>
      </c>
      <c r="G618" s="222"/>
      <c r="H618" s="225">
        <v>1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174</v>
      </c>
      <c r="AU618" s="231" t="s">
        <v>81</v>
      </c>
      <c r="AV618" s="14" t="s">
        <v>83</v>
      </c>
      <c r="AW618" s="14" t="s">
        <v>30</v>
      </c>
      <c r="AX618" s="14" t="s">
        <v>73</v>
      </c>
      <c r="AY618" s="231" t="s">
        <v>117</v>
      </c>
    </row>
    <row r="619" spans="1:65" s="15" customFormat="1" ht="11.25">
      <c r="B619" s="232"/>
      <c r="C619" s="233"/>
      <c r="D619" s="201" t="s">
        <v>174</v>
      </c>
      <c r="E619" s="234" t="s">
        <v>1</v>
      </c>
      <c r="F619" s="235" t="s">
        <v>179</v>
      </c>
      <c r="G619" s="233"/>
      <c r="H619" s="236">
        <v>1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174</v>
      </c>
      <c r="AU619" s="242" t="s">
        <v>81</v>
      </c>
      <c r="AV619" s="15" t="s">
        <v>124</v>
      </c>
      <c r="AW619" s="15" t="s">
        <v>30</v>
      </c>
      <c r="AX619" s="15" t="s">
        <v>81</v>
      </c>
      <c r="AY619" s="242" t="s">
        <v>117</v>
      </c>
    </row>
    <row r="620" spans="1:65" s="2" customFormat="1" ht="24.2" customHeight="1">
      <c r="A620" s="34"/>
      <c r="B620" s="35"/>
      <c r="C620" s="187" t="s">
        <v>455</v>
      </c>
      <c r="D620" s="187" t="s">
        <v>120</v>
      </c>
      <c r="E620" s="188" t="s">
        <v>679</v>
      </c>
      <c r="F620" s="189" t="s">
        <v>680</v>
      </c>
      <c r="G620" s="190" t="s">
        <v>254</v>
      </c>
      <c r="H620" s="191">
        <v>2</v>
      </c>
      <c r="I620" s="192"/>
      <c r="J620" s="193">
        <f>ROUND(I620*H620,2)</f>
        <v>0</v>
      </c>
      <c r="K620" s="194"/>
      <c r="L620" s="39"/>
      <c r="M620" s="195" t="s">
        <v>1</v>
      </c>
      <c r="N620" s="196" t="s">
        <v>38</v>
      </c>
      <c r="O620" s="71"/>
      <c r="P620" s="197">
        <f>O620*H620</f>
        <v>0</v>
      </c>
      <c r="Q620" s="197">
        <v>0</v>
      </c>
      <c r="R620" s="197">
        <f>Q620*H620</f>
        <v>0</v>
      </c>
      <c r="S620" s="197">
        <v>0</v>
      </c>
      <c r="T620" s="198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99" t="s">
        <v>124</v>
      </c>
      <c r="AT620" s="199" t="s">
        <v>120</v>
      </c>
      <c r="AU620" s="199" t="s">
        <v>81</v>
      </c>
      <c r="AY620" s="17" t="s">
        <v>117</v>
      </c>
      <c r="BE620" s="200">
        <f>IF(N620="základní",J620,0)</f>
        <v>0</v>
      </c>
      <c r="BF620" s="200">
        <f>IF(N620="snížená",J620,0)</f>
        <v>0</v>
      </c>
      <c r="BG620" s="200">
        <f>IF(N620="zákl. přenesená",J620,0)</f>
        <v>0</v>
      </c>
      <c r="BH620" s="200">
        <f>IF(N620="sníž. přenesená",J620,0)</f>
        <v>0</v>
      </c>
      <c r="BI620" s="200">
        <f>IF(N620="nulová",J620,0)</f>
        <v>0</v>
      </c>
      <c r="BJ620" s="17" t="s">
        <v>81</v>
      </c>
      <c r="BK620" s="200">
        <f>ROUND(I620*H620,2)</f>
        <v>0</v>
      </c>
      <c r="BL620" s="17" t="s">
        <v>124</v>
      </c>
      <c r="BM620" s="199" t="s">
        <v>681</v>
      </c>
    </row>
    <row r="621" spans="1:65" s="2" customFormat="1" ht="29.25">
      <c r="A621" s="34"/>
      <c r="B621" s="35"/>
      <c r="C621" s="36"/>
      <c r="D621" s="201" t="s">
        <v>125</v>
      </c>
      <c r="E621" s="36"/>
      <c r="F621" s="202" t="s">
        <v>653</v>
      </c>
      <c r="G621" s="36"/>
      <c r="H621" s="36"/>
      <c r="I621" s="203"/>
      <c r="J621" s="36"/>
      <c r="K621" s="36"/>
      <c r="L621" s="39"/>
      <c r="M621" s="204"/>
      <c r="N621" s="205"/>
      <c r="O621" s="71"/>
      <c r="P621" s="71"/>
      <c r="Q621" s="71"/>
      <c r="R621" s="71"/>
      <c r="S621" s="71"/>
      <c r="T621" s="72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T621" s="17" t="s">
        <v>125</v>
      </c>
      <c r="AU621" s="17" t="s">
        <v>81</v>
      </c>
    </row>
    <row r="622" spans="1:65" s="2" customFormat="1" ht="37.9" customHeight="1">
      <c r="A622" s="34"/>
      <c r="B622" s="35"/>
      <c r="C622" s="187" t="s">
        <v>682</v>
      </c>
      <c r="D622" s="187" t="s">
        <v>120</v>
      </c>
      <c r="E622" s="188" t="s">
        <v>683</v>
      </c>
      <c r="F622" s="189" t="s">
        <v>684</v>
      </c>
      <c r="G622" s="190" t="s">
        <v>254</v>
      </c>
      <c r="H622" s="191">
        <v>1</v>
      </c>
      <c r="I622" s="192"/>
      <c r="J622" s="193">
        <f>ROUND(I622*H622,2)</f>
        <v>0</v>
      </c>
      <c r="K622" s="194"/>
      <c r="L622" s="39"/>
      <c r="M622" s="195" t="s">
        <v>1</v>
      </c>
      <c r="N622" s="196" t="s">
        <v>38</v>
      </c>
      <c r="O622" s="71"/>
      <c r="P622" s="197">
        <f>O622*H622</f>
        <v>0</v>
      </c>
      <c r="Q622" s="197">
        <v>0</v>
      </c>
      <c r="R622" s="197">
        <f>Q622*H622</f>
        <v>0</v>
      </c>
      <c r="S622" s="197">
        <v>0</v>
      </c>
      <c r="T622" s="198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9" t="s">
        <v>124</v>
      </c>
      <c r="AT622" s="199" t="s">
        <v>120</v>
      </c>
      <c r="AU622" s="199" t="s">
        <v>81</v>
      </c>
      <c r="AY622" s="17" t="s">
        <v>117</v>
      </c>
      <c r="BE622" s="200">
        <f>IF(N622="základní",J622,0)</f>
        <v>0</v>
      </c>
      <c r="BF622" s="200">
        <f>IF(N622="snížená",J622,0)</f>
        <v>0</v>
      </c>
      <c r="BG622" s="200">
        <f>IF(N622="zákl. přenesená",J622,0)</f>
        <v>0</v>
      </c>
      <c r="BH622" s="200">
        <f>IF(N622="sníž. přenesená",J622,0)</f>
        <v>0</v>
      </c>
      <c r="BI622" s="200">
        <f>IF(N622="nulová",J622,0)</f>
        <v>0</v>
      </c>
      <c r="BJ622" s="17" t="s">
        <v>81</v>
      </c>
      <c r="BK622" s="200">
        <f>ROUND(I622*H622,2)</f>
        <v>0</v>
      </c>
      <c r="BL622" s="17" t="s">
        <v>124</v>
      </c>
      <c r="BM622" s="199" t="s">
        <v>685</v>
      </c>
    </row>
    <row r="623" spans="1:65" s="2" customFormat="1" ht="29.25">
      <c r="A623" s="34"/>
      <c r="B623" s="35"/>
      <c r="C623" s="36"/>
      <c r="D623" s="201" t="s">
        <v>125</v>
      </c>
      <c r="E623" s="36"/>
      <c r="F623" s="202" t="s">
        <v>658</v>
      </c>
      <c r="G623" s="36"/>
      <c r="H623" s="36"/>
      <c r="I623" s="203"/>
      <c r="J623" s="36"/>
      <c r="K623" s="36"/>
      <c r="L623" s="39"/>
      <c r="M623" s="204"/>
      <c r="N623" s="205"/>
      <c r="O623" s="71"/>
      <c r="P623" s="71"/>
      <c r="Q623" s="71"/>
      <c r="R623" s="71"/>
      <c r="S623" s="71"/>
      <c r="T623" s="72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125</v>
      </c>
      <c r="AU623" s="17" t="s">
        <v>81</v>
      </c>
    </row>
    <row r="624" spans="1:65" s="14" customFormat="1" ht="11.25">
      <c r="B624" s="221"/>
      <c r="C624" s="222"/>
      <c r="D624" s="201" t="s">
        <v>174</v>
      </c>
      <c r="E624" s="223" t="s">
        <v>1</v>
      </c>
      <c r="F624" s="224" t="s">
        <v>81</v>
      </c>
      <c r="G624" s="222"/>
      <c r="H624" s="225">
        <v>1</v>
      </c>
      <c r="I624" s="226"/>
      <c r="J624" s="222"/>
      <c r="K624" s="222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174</v>
      </c>
      <c r="AU624" s="231" t="s">
        <v>81</v>
      </c>
      <c r="AV624" s="14" t="s">
        <v>83</v>
      </c>
      <c r="AW624" s="14" t="s">
        <v>30</v>
      </c>
      <c r="AX624" s="14" t="s">
        <v>73</v>
      </c>
      <c r="AY624" s="231" t="s">
        <v>117</v>
      </c>
    </row>
    <row r="625" spans="1:65" s="15" customFormat="1" ht="11.25">
      <c r="B625" s="232"/>
      <c r="C625" s="233"/>
      <c r="D625" s="201" t="s">
        <v>174</v>
      </c>
      <c r="E625" s="234" t="s">
        <v>1</v>
      </c>
      <c r="F625" s="235" t="s">
        <v>179</v>
      </c>
      <c r="G625" s="233"/>
      <c r="H625" s="236">
        <v>1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AT625" s="242" t="s">
        <v>174</v>
      </c>
      <c r="AU625" s="242" t="s">
        <v>81</v>
      </c>
      <c r="AV625" s="15" t="s">
        <v>124</v>
      </c>
      <c r="AW625" s="15" t="s">
        <v>30</v>
      </c>
      <c r="AX625" s="15" t="s">
        <v>81</v>
      </c>
      <c r="AY625" s="242" t="s">
        <v>117</v>
      </c>
    </row>
    <row r="626" spans="1:65" s="2" customFormat="1" ht="24.2" customHeight="1">
      <c r="A626" s="34"/>
      <c r="B626" s="35"/>
      <c r="C626" s="187" t="s">
        <v>460</v>
      </c>
      <c r="D626" s="187" t="s">
        <v>120</v>
      </c>
      <c r="E626" s="188" t="s">
        <v>686</v>
      </c>
      <c r="F626" s="189" t="s">
        <v>687</v>
      </c>
      <c r="G626" s="190" t="s">
        <v>144</v>
      </c>
      <c r="H626" s="206"/>
      <c r="I626" s="192"/>
      <c r="J626" s="193">
        <f>ROUND(I626*H626,2)</f>
        <v>0</v>
      </c>
      <c r="K626" s="194"/>
      <c r="L626" s="39"/>
      <c r="M626" s="195" t="s">
        <v>1</v>
      </c>
      <c r="N626" s="196" t="s">
        <v>38</v>
      </c>
      <c r="O626" s="71"/>
      <c r="P626" s="197">
        <f>O626*H626</f>
        <v>0</v>
      </c>
      <c r="Q626" s="197">
        <v>0</v>
      </c>
      <c r="R626" s="197">
        <f>Q626*H626</f>
        <v>0</v>
      </c>
      <c r="S626" s="197">
        <v>0</v>
      </c>
      <c r="T626" s="198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9" t="s">
        <v>124</v>
      </c>
      <c r="AT626" s="199" t="s">
        <v>120</v>
      </c>
      <c r="AU626" s="199" t="s">
        <v>81</v>
      </c>
      <c r="AY626" s="17" t="s">
        <v>117</v>
      </c>
      <c r="BE626" s="200">
        <f>IF(N626="základní",J626,0)</f>
        <v>0</v>
      </c>
      <c r="BF626" s="200">
        <f>IF(N626="snížená",J626,0)</f>
        <v>0</v>
      </c>
      <c r="BG626" s="200">
        <f>IF(N626="zákl. přenesená",J626,0)</f>
        <v>0</v>
      </c>
      <c r="BH626" s="200">
        <f>IF(N626="sníž. přenesená",J626,0)</f>
        <v>0</v>
      </c>
      <c r="BI626" s="200">
        <f>IF(N626="nulová",J626,0)</f>
        <v>0</v>
      </c>
      <c r="BJ626" s="17" t="s">
        <v>81</v>
      </c>
      <c r="BK626" s="200">
        <f>ROUND(I626*H626,2)</f>
        <v>0</v>
      </c>
      <c r="BL626" s="17" t="s">
        <v>124</v>
      </c>
      <c r="BM626" s="199" t="s">
        <v>688</v>
      </c>
    </row>
    <row r="627" spans="1:65" s="2" customFormat="1" ht="19.5">
      <c r="A627" s="34"/>
      <c r="B627" s="35"/>
      <c r="C627" s="36"/>
      <c r="D627" s="201" t="s">
        <v>125</v>
      </c>
      <c r="E627" s="36"/>
      <c r="F627" s="202" t="s">
        <v>687</v>
      </c>
      <c r="G627" s="36"/>
      <c r="H627" s="36"/>
      <c r="I627" s="203"/>
      <c r="J627" s="36"/>
      <c r="K627" s="36"/>
      <c r="L627" s="39"/>
      <c r="M627" s="204"/>
      <c r="N627" s="205"/>
      <c r="O627" s="71"/>
      <c r="P627" s="71"/>
      <c r="Q627" s="71"/>
      <c r="R627" s="71"/>
      <c r="S627" s="71"/>
      <c r="T627" s="72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7" t="s">
        <v>125</v>
      </c>
      <c r="AU627" s="17" t="s">
        <v>81</v>
      </c>
    </row>
    <row r="628" spans="1:65" s="12" customFormat="1" ht="25.9" customHeight="1">
      <c r="B628" s="171"/>
      <c r="C628" s="172"/>
      <c r="D628" s="173" t="s">
        <v>72</v>
      </c>
      <c r="E628" s="174" t="s">
        <v>689</v>
      </c>
      <c r="F628" s="174" t="s">
        <v>690</v>
      </c>
      <c r="G628" s="172"/>
      <c r="H628" s="172"/>
      <c r="I628" s="175"/>
      <c r="J628" s="176">
        <f>BK628</f>
        <v>0</v>
      </c>
      <c r="K628" s="172"/>
      <c r="L628" s="177"/>
      <c r="M628" s="178"/>
      <c r="N628" s="179"/>
      <c r="O628" s="179"/>
      <c r="P628" s="180">
        <f>SUM(P629:P711)</f>
        <v>0</v>
      </c>
      <c r="Q628" s="179"/>
      <c r="R628" s="180">
        <f>SUM(R629:R711)</f>
        <v>0</v>
      </c>
      <c r="S628" s="179"/>
      <c r="T628" s="181">
        <f>SUM(T629:T711)</f>
        <v>0</v>
      </c>
      <c r="AR628" s="182" t="s">
        <v>81</v>
      </c>
      <c r="AT628" s="183" t="s">
        <v>72</v>
      </c>
      <c r="AU628" s="183" t="s">
        <v>73</v>
      </c>
      <c r="AY628" s="182" t="s">
        <v>117</v>
      </c>
      <c r="BK628" s="184">
        <f>SUM(BK629:BK711)</f>
        <v>0</v>
      </c>
    </row>
    <row r="629" spans="1:65" s="2" customFormat="1" ht="24.2" customHeight="1">
      <c r="A629" s="34"/>
      <c r="B629" s="35"/>
      <c r="C629" s="187" t="s">
        <v>691</v>
      </c>
      <c r="D629" s="187" t="s">
        <v>120</v>
      </c>
      <c r="E629" s="188" t="s">
        <v>692</v>
      </c>
      <c r="F629" s="189" t="s">
        <v>693</v>
      </c>
      <c r="G629" s="190" t="s">
        <v>182</v>
      </c>
      <c r="H629" s="191">
        <v>19.097000000000001</v>
      </c>
      <c r="I629" s="192"/>
      <c r="J629" s="193">
        <f>ROUND(I629*H629,2)</f>
        <v>0</v>
      </c>
      <c r="K629" s="194"/>
      <c r="L629" s="39"/>
      <c r="M629" s="195" t="s">
        <v>1</v>
      </c>
      <c r="N629" s="196" t="s">
        <v>38</v>
      </c>
      <c r="O629" s="71"/>
      <c r="P629" s="197">
        <f>O629*H629</f>
        <v>0</v>
      </c>
      <c r="Q629" s="197">
        <v>0</v>
      </c>
      <c r="R629" s="197">
        <f>Q629*H629</f>
        <v>0</v>
      </c>
      <c r="S629" s="197">
        <v>0</v>
      </c>
      <c r="T629" s="198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99" t="s">
        <v>124</v>
      </c>
      <c r="AT629" s="199" t="s">
        <v>120</v>
      </c>
      <c r="AU629" s="199" t="s">
        <v>81</v>
      </c>
      <c r="AY629" s="17" t="s">
        <v>117</v>
      </c>
      <c r="BE629" s="200">
        <f>IF(N629="základní",J629,0)</f>
        <v>0</v>
      </c>
      <c r="BF629" s="200">
        <f>IF(N629="snížená",J629,0)</f>
        <v>0</v>
      </c>
      <c r="BG629" s="200">
        <f>IF(N629="zákl. přenesená",J629,0)</f>
        <v>0</v>
      </c>
      <c r="BH629" s="200">
        <f>IF(N629="sníž. přenesená",J629,0)</f>
        <v>0</v>
      </c>
      <c r="BI629" s="200">
        <f>IF(N629="nulová",J629,0)</f>
        <v>0</v>
      </c>
      <c r="BJ629" s="17" t="s">
        <v>81</v>
      </c>
      <c r="BK629" s="200">
        <f>ROUND(I629*H629,2)</f>
        <v>0</v>
      </c>
      <c r="BL629" s="17" t="s">
        <v>124</v>
      </c>
      <c r="BM629" s="199" t="s">
        <v>694</v>
      </c>
    </row>
    <row r="630" spans="1:65" s="2" customFormat="1" ht="11.25">
      <c r="A630" s="34"/>
      <c r="B630" s="35"/>
      <c r="C630" s="36"/>
      <c r="D630" s="201" t="s">
        <v>125</v>
      </c>
      <c r="E630" s="36"/>
      <c r="F630" s="202" t="s">
        <v>693</v>
      </c>
      <c r="G630" s="36"/>
      <c r="H630" s="36"/>
      <c r="I630" s="203"/>
      <c r="J630" s="36"/>
      <c r="K630" s="36"/>
      <c r="L630" s="39"/>
      <c r="M630" s="204"/>
      <c r="N630" s="205"/>
      <c r="O630" s="71"/>
      <c r="P630" s="71"/>
      <c r="Q630" s="71"/>
      <c r="R630" s="71"/>
      <c r="S630" s="71"/>
      <c r="T630" s="72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T630" s="17" t="s">
        <v>125</v>
      </c>
      <c r="AU630" s="17" t="s">
        <v>81</v>
      </c>
    </row>
    <row r="631" spans="1:65" s="13" customFormat="1" ht="11.25">
      <c r="B631" s="211"/>
      <c r="C631" s="212"/>
      <c r="D631" s="201" t="s">
        <v>174</v>
      </c>
      <c r="E631" s="213" t="s">
        <v>1</v>
      </c>
      <c r="F631" s="214" t="s">
        <v>695</v>
      </c>
      <c r="G631" s="212"/>
      <c r="H631" s="213" t="s">
        <v>1</v>
      </c>
      <c r="I631" s="215"/>
      <c r="J631" s="212"/>
      <c r="K631" s="212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174</v>
      </c>
      <c r="AU631" s="220" t="s">
        <v>81</v>
      </c>
      <c r="AV631" s="13" t="s">
        <v>81</v>
      </c>
      <c r="AW631" s="13" t="s">
        <v>30</v>
      </c>
      <c r="AX631" s="13" t="s">
        <v>73</v>
      </c>
      <c r="AY631" s="220" t="s">
        <v>117</v>
      </c>
    </row>
    <row r="632" spans="1:65" s="14" customFormat="1" ht="11.25">
      <c r="B632" s="221"/>
      <c r="C632" s="222"/>
      <c r="D632" s="201" t="s">
        <v>174</v>
      </c>
      <c r="E632" s="223" t="s">
        <v>1</v>
      </c>
      <c r="F632" s="224" t="s">
        <v>696</v>
      </c>
      <c r="G632" s="222"/>
      <c r="H632" s="225">
        <v>14.704000000000001</v>
      </c>
      <c r="I632" s="226"/>
      <c r="J632" s="222"/>
      <c r="K632" s="222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174</v>
      </c>
      <c r="AU632" s="231" t="s">
        <v>81</v>
      </c>
      <c r="AV632" s="14" t="s">
        <v>83</v>
      </c>
      <c r="AW632" s="14" t="s">
        <v>30</v>
      </c>
      <c r="AX632" s="14" t="s">
        <v>73</v>
      </c>
      <c r="AY632" s="231" t="s">
        <v>117</v>
      </c>
    </row>
    <row r="633" spans="1:65" s="14" customFormat="1" ht="11.25">
      <c r="B633" s="221"/>
      <c r="C633" s="222"/>
      <c r="D633" s="201" t="s">
        <v>174</v>
      </c>
      <c r="E633" s="223" t="s">
        <v>1</v>
      </c>
      <c r="F633" s="224" t="s">
        <v>697</v>
      </c>
      <c r="G633" s="222"/>
      <c r="H633" s="225">
        <v>4.3929999999999998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174</v>
      </c>
      <c r="AU633" s="231" t="s">
        <v>81</v>
      </c>
      <c r="AV633" s="14" t="s">
        <v>83</v>
      </c>
      <c r="AW633" s="14" t="s">
        <v>30</v>
      </c>
      <c r="AX633" s="14" t="s">
        <v>73</v>
      </c>
      <c r="AY633" s="231" t="s">
        <v>117</v>
      </c>
    </row>
    <row r="634" spans="1:65" s="15" customFormat="1" ht="11.25">
      <c r="B634" s="232"/>
      <c r="C634" s="233"/>
      <c r="D634" s="201" t="s">
        <v>174</v>
      </c>
      <c r="E634" s="234" t="s">
        <v>1</v>
      </c>
      <c r="F634" s="235" t="s">
        <v>179</v>
      </c>
      <c r="G634" s="233"/>
      <c r="H634" s="236">
        <v>19.097000000000001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AT634" s="242" t="s">
        <v>174</v>
      </c>
      <c r="AU634" s="242" t="s">
        <v>81</v>
      </c>
      <c r="AV634" s="15" t="s">
        <v>124</v>
      </c>
      <c r="AW634" s="15" t="s">
        <v>30</v>
      </c>
      <c r="AX634" s="15" t="s">
        <v>81</v>
      </c>
      <c r="AY634" s="242" t="s">
        <v>117</v>
      </c>
    </row>
    <row r="635" spans="1:65" s="2" customFormat="1" ht="24.2" customHeight="1">
      <c r="A635" s="34"/>
      <c r="B635" s="35"/>
      <c r="C635" s="187" t="s">
        <v>464</v>
      </c>
      <c r="D635" s="187" t="s">
        <v>120</v>
      </c>
      <c r="E635" s="188" t="s">
        <v>698</v>
      </c>
      <c r="F635" s="189" t="s">
        <v>699</v>
      </c>
      <c r="G635" s="190" t="s">
        <v>700</v>
      </c>
      <c r="H635" s="191">
        <v>72.694000000000003</v>
      </c>
      <c r="I635" s="192"/>
      <c r="J635" s="193">
        <f>ROUND(I635*H635,2)</f>
        <v>0</v>
      </c>
      <c r="K635" s="194"/>
      <c r="L635" s="39"/>
      <c r="M635" s="195" t="s">
        <v>1</v>
      </c>
      <c r="N635" s="196" t="s">
        <v>38</v>
      </c>
      <c r="O635" s="71"/>
      <c r="P635" s="197">
        <f>O635*H635</f>
        <v>0</v>
      </c>
      <c r="Q635" s="197">
        <v>0</v>
      </c>
      <c r="R635" s="197">
        <f>Q635*H635</f>
        <v>0</v>
      </c>
      <c r="S635" s="197">
        <v>0</v>
      </c>
      <c r="T635" s="198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99" t="s">
        <v>124</v>
      </c>
      <c r="AT635" s="199" t="s">
        <v>120</v>
      </c>
      <c r="AU635" s="199" t="s">
        <v>81</v>
      </c>
      <c r="AY635" s="17" t="s">
        <v>117</v>
      </c>
      <c r="BE635" s="200">
        <f>IF(N635="základní",J635,0)</f>
        <v>0</v>
      </c>
      <c r="BF635" s="200">
        <f>IF(N635="snížená",J635,0)</f>
        <v>0</v>
      </c>
      <c r="BG635" s="200">
        <f>IF(N635="zákl. přenesená",J635,0)</f>
        <v>0</v>
      </c>
      <c r="BH635" s="200">
        <f>IF(N635="sníž. přenesená",J635,0)</f>
        <v>0</v>
      </c>
      <c r="BI635" s="200">
        <f>IF(N635="nulová",J635,0)</f>
        <v>0</v>
      </c>
      <c r="BJ635" s="17" t="s">
        <v>81</v>
      </c>
      <c r="BK635" s="200">
        <f>ROUND(I635*H635,2)</f>
        <v>0</v>
      </c>
      <c r="BL635" s="17" t="s">
        <v>124</v>
      </c>
      <c r="BM635" s="199" t="s">
        <v>701</v>
      </c>
    </row>
    <row r="636" spans="1:65" s="2" customFormat="1" ht="19.5">
      <c r="A636" s="34"/>
      <c r="B636" s="35"/>
      <c r="C636" s="36"/>
      <c r="D636" s="201" t="s">
        <v>125</v>
      </c>
      <c r="E636" s="36"/>
      <c r="F636" s="202" t="s">
        <v>699</v>
      </c>
      <c r="G636" s="36"/>
      <c r="H636" s="36"/>
      <c r="I636" s="203"/>
      <c r="J636" s="36"/>
      <c r="K636" s="36"/>
      <c r="L636" s="39"/>
      <c r="M636" s="204"/>
      <c r="N636" s="205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125</v>
      </c>
      <c r="AU636" s="17" t="s">
        <v>81</v>
      </c>
    </row>
    <row r="637" spans="1:65" s="13" customFormat="1" ht="11.25">
      <c r="B637" s="211"/>
      <c r="C637" s="212"/>
      <c r="D637" s="201" t="s">
        <v>174</v>
      </c>
      <c r="E637" s="213" t="s">
        <v>1</v>
      </c>
      <c r="F637" s="214" t="s">
        <v>702</v>
      </c>
      <c r="G637" s="212"/>
      <c r="H637" s="213" t="s">
        <v>1</v>
      </c>
      <c r="I637" s="215"/>
      <c r="J637" s="212"/>
      <c r="K637" s="212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174</v>
      </c>
      <c r="AU637" s="220" t="s">
        <v>81</v>
      </c>
      <c r="AV637" s="13" t="s">
        <v>81</v>
      </c>
      <c r="AW637" s="13" t="s">
        <v>30</v>
      </c>
      <c r="AX637" s="13" t="s">
        <v>73</v>
      </c>
      <c r="AY637" s="220" t="s">
        <v>117</v>
      </c>
    </row>
    <row r="638" spans="1:65" s="13" customFormat="1" ht="11.25">
      <c r="B638" s="211"/>
      <c r="C638" s="212"/>
      <c r="D638" s="201" t="s">
        <v>174</v>
      </c>
      <c r="E638" s="213" t="s">
        <v>1</v>
      </c>
      <c r="F638" s="214" t="s">
        <v>703</v>
      </c>
      <c r="G638" s="212"/>
      <c r="H638" s="213" t="s">
        <v>1</v>
      </c>
      <c r="I638" s="215"/>
      <c r="J638" s="212"/>
      <c r="K638" s="212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174</v>
      </c>
      <c r="AU638" s="220" t="s">
        <v>81</v>
      </c>
      <c r="AV638" s="13" t="s">
        <v>81</v>
      </c>
      <c r="AW638" s="13" t="s">
        <v>30</v>
      </c>
      <c r="AX638" s="13" t="s">
        <v>73</v>
      </c>
      <c r="AY638" s="220" t="s">
        <v>117</v>
      </c>
    </row>
    <row r="639" spans="1:65" s="14" customFormat="1" ht="11.25">
      <c r="B639" s="221"/>
      <c r="C639" s="222"/>
      <c r="D639" s="201" t="s">
        <v>174</v>
      </c>
      <c r="E639" s="223" t="s">
        <v>1</v>
      </c>
      <c r="F639" s="224" t="s">
        <v>704</v>
      </c>
      <c r="G639" s="222"/>
      <c r="H639" s="225">
        <v>43.56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174</v>
      </c>
      <c r="AU639" s="231" t="s">
        <v>81</v>
      </c>
      <c r="AV639" s="14" t="s">
        <v>83</v>
      </c>
      <c r="AW639" s="14" t="s">
        <v>30</v>
      </c>
      <c r="AX639" s="14" t="s">
        <v>73</v>
      </c>
      <c r="AY639" s="231" t="s">
        <v>117</v>
      </c>
    </row>
    <row r="640" spans="1:65" s="13" customFormat="1" ht="11.25">
      <c r="B640" s="211"/>
      <c r="C640" s="212"/>
      <c r="D640" s="201" t="s">
        <v>174</v>
      </c>
      <c r="E640" s="213" t="s">
        <v>1</v>
      </c>
      <c r="F640" s="214" t="s">
        <v>705</v>
      </c>
      <c r="G640" s="212"/>
      <c r="H640" s="213" t="s">
        <v>1</v>
      </c>
      <c r="I640" s="215"/>
      <c r="J640" s="212"/>
      <c r="K640" s="212"/>
      <c r="L640" s="216"/>
      <c r="M640" s="217"/>
      <c r="N640" s="218"/>
      <c r="O640" s="218"/>
      <c r="P640" s="218"/>
      <c r="Q640" s="218"/>
      <c r="R640" s="218"/>
      <c r="S640" s="218"/>
      <c r="T640" s="219"/>
      <c r="AT640" s="220" t="s">
        <v>174</v>
      </c>
      <c r="AU640" s="220" t="s">
        <v>81</v>
      </c>
      <c r="AV640" s="13" t="s">
        <v>81</v>
      </c>
      <c r="AW640" s="13" t="s">
        <v>30</v>
      </c>
      <c r="AX640" s="13" t="s">
        <v>73</v>
      </c>
      <c r="AY640" s="220" t="s">
        <v>117</v>
      </c>
    </row>
    <row r="641" spans="1:65" s="13" customFormat="1" ht="11.25">
      <c r="B641" s="211"/>
      <c r="C641" s="212"/>
      <c r="D641" s="201" t="s">
        <v>174</v>
      </c>
      <c r="E641" s="213" t="s">
        <v>1</v>
      </c>
      <c r="F641" s="214" t="s">
        <v>706</v>
      </c>
      <c r="G641" s="212"/>
      <c r="H641" s="213" t="s">
        <v>1</v>
      </c>
      <c r="I641" s="215"/>
      <c r="J641" s="212"/>
      <c r="K641" s="212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174</v>
      </c>
      <c r="AU641" s="220" t="s">
        <v>81</v>
      </c>
      <c r="AV641" s="13" t="s">
        <v>81</v>
      </c>
      <c r="AW641" s="13" t="s">
        <v>30</v>
      </c>
      <c r="AX641" s="13" t="s">
        <v>73</v>
      </c>
      <c r="AY641" s="220" t="s">
        <v>117</v>
      </c>
    </row>
    <row r="642" spans="1:65" s="14" customFormat="1" ht="11.25">
      <c r="B642" s="221"/>
      <c r="C642" s="222"/>
      <c r="D642" s="201" t="s">
        <v>174</v>
      </c>
      <c r="E642" s="223" t="s">
        <v>1</v>
      </c>
      <c r="F642" s="224" t="s">
        <v>707</v>
      </c>
      <c r="G642" s="222"/>
      <c r="H642" s="225">
        <v>21.274000000000001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174</v>
      </c>
      <c r="AU642" s="231" t="s">
        <v>81</v>
      </c>
      <c r="AV642" s="14" t="s">
        <v>83</v>
      </c>
      <c r="AW642" s="14" t="s">
        <v>30</v>
      </c>
      <c r="AX642" s="14" t="s">
        <v>73</v>
      </c>
      <c r="AY642" s="231" t="s">
        <v>117</v>
      </c>
    </row>
    <row r="643" spans="1:65" s="13" customFormat="1" ht="11.25">
      <c r="B643" s="211"/>
      <c r="C643" s="212"/>
      <c r="D643" s="201" t="s">
        <v>174</v>
      </c>
      <c r="E643" s="213" t="s">
        <v>1</v>
      </c>
      <c r="F643" s="214" t="s">
        <v>708</v>
      </c>
      <c r="G643" s="212"/>
      <c r="H643" s="213" t="s">
        <v>1</v>
      </c>
      <c r="I643" s="215"/>
      <c r="J643" s="212"/>
      <c r="K643" s="212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174</v>
      </c>
      <c r="AU643" s="220" t="s">
        <v>81</v>
      </c>
      <c r="AV643" s="13" t="s">
        <v>81</v>
      </c>
      <c r="AW643" s="13" t="s">
        <v>30</v>
      </c>
      <c r="AX643" s="13" t="s">
        <v>73</v>
      </c>
      <c r="AY643" s="220" t="s">
        <v>117</v>
      </c>
    </row>
    <row r="644" spans="1:65" s="14" customFormat="1" ht="11.25">
      <c r="B644" s="221"/>
      <c r="C644" s="222"/>
      <c r="D644" s="201" t="s">
        <v>174</v>
      </c>
      <c r="E644" s="223" t="s">
        <v>1</v>
      </c>
      <c r="F644" s="224" t="s">
        <v>709</v>
      </c>
      <c r="G644" s="222"/>
      <c r="H644" s="225">
        <v>7.86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174</v>
      </c>
      <c r="AU644" s="231" t="s">
        <v>81</v>
      </c>
      <c r="AV644" s="14" t="s">
        <v>83</v>
      </c>
      <c r="AW644" s="14" t="s">
        <v>30</v>
      </c>
      <c r="AX644" s="14" t="s">
        <v>73</v>
      </c>
      <c r="AY644" s="231" t="s">
        <v>117</v>
      </c>
    </row>
    <row r="645" spans="1:65" s="15" customFormat="1" ht="11.25">
      <c r="B645" s="232"/>
      <c r="C645" s="233"/>
      <c r="D645" s="201" t="s">
        <v>174</v>
      </c>
      <c r="E645" s="234" t="s">
        <v>1</v>
      </c>
      <c r="F645" s="235" t="s">
        <v>179</v>
      </c>
      <c r="G645" s="233"/>
      <c r="H645" s="236">
        <v>72.694000000000003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AT645" s="242" t="s">
        <v>174</v>
      </c>
      <c r="AU645" s="242" t="s">
        <v>81</v>
      </c>
      <c r="AV645" s="15" t="s">
        <v>124</v>
      </c>
      <c r="AW645" s="15" t="s">
        <v>30</v>
      </c>
      <c r="AX645" s="15" t="s">
        <v>81</v>
      </c>
      <c r="AY645" s="242" t="s">
        <v>117</v>
      </c>
    </row>
    <row r="646" spans="1:65" s="2" customFormat="1" ht="14.45" customHeight="1">
      <c r="A646" s="34"/>
      <c r="B646" s="35"/>
      <c r="C646" s="243" t="s">
        <v>710</v>
      </c>
      <c r="D646" s="243" t="s">
        <v>205</v>
      </c>
      <c r="E646" s="244" t="s">
        <v>711</v>
      </c>
      <c r="F646" s="245" t="s">
        <v>712</v>
      </c>
      <c r="G646" s="246" t="s">
        <v>194</v>
      </c>
      <c r="H646" s="247">
        <v>4.8000000000000001E-2</v>
      </c>
      <c r="I646" s="248"/>
      <c r="J646" s="249">
        <f>ROUND(I646*H646,2)</f>
        <v>0</v>
      </c>
      <c r="K646" s="250"/>
      <c r="L646" s="251"/>
      <c r="M646" s="252" t="s">
        <v>1</v>
      </c>
      <c r="N646" s="253" t="s">
        <v>38</v>
      </c>
      <c r="O646" s="71"/>
      <c r="P646" s="197">
        <f>O646*H646</f>
        <v>0</v>
      </c>
      <c r="Q646" s="197">
        <v>0</v>
      </c>
      <c r="R646" s="197">
        <f>Q646*H646</f>
        <v>0</v>
      </c>
      <c r="S646" s="197">
        <v>0</v>
      </c>
      <c r="T646" s="198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9" t="s">
        <v>136</v>
      </c>
      <c r="AT646" s="199" t="s">
        <v>205</v>
      </c>
      <c r="AU646" s="199" t="s">
        <v>81</v>
      </c>
      <c r="AY646" s="17" t="s">
        <v>117</v>
      </c>
      <c r="BE646" s="200">
        <f>IF(N646="základní",J646,0)</f>
        <v>0</v>
      </c>
      <c r="BF646" s="200">
        <f>IF(N646="snížená",J646,0)</f>
        <v>0</v>
      </c>
      <c r="BG646" s="200">
        <f>IF(N646="zákl. přenesená",J646,0)</f>
        <v>0</v>
      </c>
      <c r="BH646" s="200">
        <f>IF(N646="sníž. přenesená",J646,0)</f>
        <v>0</v>
      </c>
      <c r="BI646" s="200">
        <f>IF(N646="nulová",J646,0)</f>
        <v>0</v>
      </c>
      <c r="BJ646" s="17" t="s">
        <v>81</v>
      </c>
      <c r="BK646" s="200">
        <f>ROUND(I646*H646,2)</f>
        <v>0</v>
      </c>
      <c r="BL646" s="17" t="s">
        <v>124</v>
      </c>
      <c r="BM646" s="199" t="s">
        <v>713</v>
      </c>
    </row>
    <row r="647" spans="1:65" s="2" customFormat="1" ht="11.25">
      <c r="A647" s="34"/>
      <c r="B647" s="35"/>
      <c r="C647" s="36"/>
      <c r="D647" s="201" t="s">
        <v>125</v>
      </c>
      <c r="E647" s="36"/>
      <c r="F647" s="202" t="s">
        <v>712</v>
      </c>
      <c r="G647" s="36"/>
      <c r="H647" s="36"/>
      <c r="I647" s="203"/>
      <c r="J647" s="36"/>
      <c r="K647" s="36"/>
      <c r="L647" s="39"/>
      <c r="M647" s="204"/>
      <c r="N647" s="205"/>
      <c r="O647" s="71"/>
      <c r="P647" s="71"/>
      <c r="Q647" s="71"/>
      <c r="R647" s="71"/>
      <c r="S647" s="71"/>
      <c r="T647" s="72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T647" s="17" t="s">
        <v>125</v>
      </c>
      <c r="AU647" s="17" t="s">
        <v>81</v>
      </c>
    </row>
    <row r="648" spans="1:65" s="14" customFormat="1" ht="11.25">
      <c r="B648" s="221"/>
      <c r="C648" s="222"/>
      <c r="D648" s="201" t="s">
        <v>174</v>
      </c>
      <c r="E648" s="223" t="s">
        <v>1</v>
      </c>
      <c r="F648" s="224" t="s">
        <v>714</v>
      </c>
      <c r="G648" s="222"/>
      <c r="H648" s="225">
        <v>4.8000000000000001E-2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174</v>
      </c>
      <c r="AU648" s="231" t="s">
        <v>81</v>
      </c>
      <c r="AV648" s="14" t="s">
        <v>83</v>
      </c>
      <c r="AW648" s="14" t="s">
        <v>30</v>
      </c>
      <c r="AX648" s="14" t="s">
        <v>73</v>
      </c>
      <c r="AY648" s="231" t="s">
        <v>117</v>
      </c>
    </row>
    <row r="649" spans="1:65" s="15" customFormat="1" ht="11.25">
      <c r="B649" s="232"/>
      <c r="C649" s="233"/>
      <c r="D649" s="201" t="s">
        <v>174</v>
      </c>
      <c r="E649" s="234" t="s">
        <v>1</v>
      </c>
      <c r="F649" s="235" t="s">
        <v>179</v>
      </c>
      <c r="G649" s="233"/>
      <c r="H649" s="236">
        <v>4.8000000000000001E-2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AT649" s="242" t="s">
        <v>174</v>
      </c>
      <c r="AU649" s="242" t="s">
        <v>81</v>
      </c>
      <c r="AV649" s="15" t="s">
        <v>124</v>
      </c>
      <c r="AW649" s="15" t="s">
        <v>30</v>
      </c>
      <c r="AX649" s="15" t="s">
        <v>81</v>
      </c>
      <c r="AY649" s="242" t="s">
        <v>117</v>
      </c>
    </row>
    <row r="650" spans="1:65" s="2" customFormat="1" ht="24.2" customHeight="1">
      <c r="A650" s="34"/>
      <c r="B650" s="35"/>
      <c r="C650" s="243" t="s">
        <v>467</v>
      </c>
      <c r="D650" s="243" t="s">
        <v>205</v>
      </c>
      <c r="E650" s="244" t="s">
        <v>227</v>
      </c>
      <c r="F650" s="245" t="s">
        <v>228</v>
      </c>
      <c r="G650" s="246" t="s">
        <v>194</v>
      </c>
      <c r="H650" s="247">
        <v>2.3E-2</v>
      </c>
      <c r="I650" s="248"/>
      <c r="J650" s="249">
        <f>ROUND(I650*H650,2)</f>
        <v>0</v>
      </c>
      <c r="K650" s="250"/>
      <c r="L650" s="251"/>
      <c r="M650" s="252" t="s">
        <v>1</v>
      </c>
      <c r="N650" s="253" t="s">
        <v>38</v>
      </c>
      <c r="O650" s="71"/>
      <c r="P650" s="197">
        <f>O650*H650</f>
        <v>0</v>
      </c>
      <c r="Q650" s="197">
        <v>0</v>
      </c>
      <c r="R650" s="197">
        <f>Q650*H650</f>
        <v>0</v>
      </c>
      <c r="S650" s="197">
        <v>0</v>
      </c>
      <c r="T650" s="198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9" t="s">
        <v>136</v>
      </c>
      <c r="AT650" s="199" t="s">
        <v>205</v>
      </c>
      <c r="AU650" s="199" t="s">
        <v>81</v>
      </c>
      <c r="AY650" s="17" t="s">
        <v>117</v>
      </c>
      <c r="BE650" s="200">
        <f>IF(N650="základní",J650,0)</f>
        <v>0</v>
      </c>
      <c r="BF650" s="200">
        <f>IF(N650="snížená",J650,0)</f>
        <v>0</v>
      </c>
      <c r="BG650" s="200">
        <f>IF(N650="zákl. přenesená",J650,0)</f>
        <v>0</v>
      </c>
      <c r="BH650" s="200">
        <f>IF(N650="sníž. přenesená",J650,0)</f>
        <v>0</v>
      </c>
      <c r="BI650" s="200">
        <f>IF(N650="nulová",J650,0)</f>
        <v>0</v>
      </c>
      <c r="BJ650" s="17" t="s">
        <v>81</v>
      </c>
      <c r="BK650" s="200">
        <f>ROUND(I650*H650,2)</f>
        <v>0</v>
      </c>
      <c r="BL650" s="17" t="s">
        <v>124</v>
      </c>
      <c r="BM650" s="199" t="s">
        <v>715</v>
      </c>
    </row>
    <row r="651" spans="1:65" s="2" customFormat="1" ht="11.25">
      <c r="A651" s="34"/>
      <c r="B651" s="35"/>
      <c r="C651" s="36"/>
      <c r="D651" s="201" t="s">
        <v>125</v>
      </c>
      <c r="E651" s="36"/>
      <c r="F651" s="202" t="s">
        <v>228</v>
      </c>
      <c r="G651" s="36"/>
      <c r="H651" s="36"/>
      <c r="I651" s="203"/>
      <c r="J651" s="36"/>
      <c r="K651" s="36"/>
      <c r="L651" s="39"/>
      <c r="M651" s="204"/>
      <c r="N651" s="205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125</v>
      </c>
      <c r="AU651" s="17" t="s">
        <v>81</v>
      </c>
    </row>
    <row r="652" spans="1:65" s="13" customFormat="1" ht="11.25">
      <c r="B652" s="211"/>
      <c r="C652" s="212"/>
      <c r="D652" s="201" t="s">
        <v>174</v>
      </c>
      <c r="E652" s="213" t="s">
        <v>1</v>
      </c>
      <c r="F652" s="214" t="s">
        <v>716</v>
      </c>
      <c r="G652" s="212"/>
      <c r="H652" s="213" t="s">
        <v>1</v>
      </c>
      <c r="I652" s="215"/>
      <c r="J652" s="212"/>
      <c r="K652" s="212"/>
      <c r="L652" s="216"/>
      <c r="M652" s="217"/>
      <c r="N652" s="218"/>
      <c r="O652" s="218"/>
      <c r="P652" s="218"/>
      <c r="Q652" s="218"/>
      <c r="R652" s="218"/>
      <c r="S652" s="218"/>
      <c r="T652" s="219"/>
      <c r="AT652" s="220" t="s">
        <v>174</v>
      </c>
      <c r="AU652" s="220" t="s">
        <v>81</v>
      </c>
      <c r="AV652" s="13" t="s">
        <v>81</v>
      </c>
      <c r="AW652" s="13" t="s">
        <v>30</v>
      </c>
      <c r="AX652" s="13" t="s">
        <v>73</v>
      </c>
      <c r="AY652" s="220" t="s">
        <v>117</v>
      </c>
    </row>
    <row r="653" spans="1:65" s="14" customFormat="1" ht="11.25">
      <c r="B653" s="221"/>
      <c r="C653" s="222"/>
      <c r="D653" s="201" t="s">
        <v>174</v>
      </c>
      <c r="E653" s="223" t="s">
        <v>1</v>
      </c>
      <c r="F653" s="224" t="s">
        <v>717</v>
      </c>
      <c r="G653" s="222"/>
      <c r="H653" s="225">
        <v>2.3E-2</v>
      </c>
      <c r="I653" s="226"/>
      <c r="J653" s="222"/>
      <c r="K653" s="222"/>
      <c r="L653" s="227"/>
      <c r="M653" s="228"/>
      <c r="N653" s="229"/>
      <c r="O653" s="229"/>
      <c r="P653" s="229"/>
      <c r="Q653" s="229"/>
      <c r="R653" s="229"/>
      <c r="S653" s="229"/>
      <c r="T653" s="230"/>
      <c r="AT653" s="231" t="s">
        <v>174</v>
      </c>
      <c r="AU653" s="231" t="s">
        <v>81</v>
      </c>
      <c r="AV653" s="14" t="s">
        <v>83</v>
      </c>
      <c r="AW653" s="14" t="s">
        <v>30</v>
      </c>
      <c r="AX653" s="14" t="s">
        <v>73</v>
      </c>
      <c r="AY653" s="231" t="s">
        <v>117</v>
      </c>
    </row>
    <row r="654" spans="1:65" s="15" customFormat="1" ht="11.25">
      <c r="B654" s="232"/>
      <c r="C654" s="233"/>
      <c r="D654" s="201" t="s">
        <v>174</v>
      </c>
      <c r="E654" s="234" t="s">
        <v>1</v>
      </c>
      <c r="F654" s="235" t="s">
        <v>179</v>
      </c>
      <c r="G654" s="233"/>
      <c r="H654" s="236">
        <v>2.3E-2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174</v>
      </c>
      <c r="AU654" s="242" t="s">
        <v>81</v>
      </c>
      <c r="AV654" s="15" t="s">
        <v>124</v>
      </c>
      <c r="AW654" s="15" t="s">
        <v>30</v>
      </c>
      <c r="AX654" s="15" t="s">
        <v>81</v>
      </c>
      <c r="AY654" s="242" t="s">
        <v>117</v>
      </c>
    </row>
    <row r="655" spans="1:65" s="2" customFormat="1" ht="14.45" customHeight="1">
      <c r="A655" s="34"/>
      <c r="B655" s="35"/>
      <c r="C655" s="243" t="s">
        <v>718</v>
      </c>
      <c r="D655" s="243" t="s">
        <v>205</v>
      </c>
      <c r="E655" s="244" t="s">
        <v>719</v>
      </c>
      <c r="F655" s="245" t="s">
        <v>720</v>
      </c>
      <c r="G655" s="246" t="s">
        <v>194</v>
      </c>
      <c r="H655" s="247">
        <v>8.9999999999999993E-3</v>
      </c>
      <c r="I655" s="248"/>
      <c r="J655" s="249">
        <f>ROUND(I655*H655,2)</f>
        <v>0</v>
      </c>
      <c r="K655" s="250"/>
      <c r="L655" s="251"/>
      <c r="M655" s="252" t="s">
        <v>1</v>
      </c>
      <c r="N655" s="253" t="s">
        <v>38</v>
      </c>
      <c r="O655" s="71"/>
      <c r="P655" s="197">
        <f>O655*H655</f>
        <v>0</v>
      </c>
      <c r="Q655" s="197">
        <v>0</v>
      </c>
      <c r="R655" s="197">
        <f>Q655*H655</f>
        <v>0</v>
      </c>
      <c r="S655" s="197">
        <v>0</v>
      </c>
      <c r="T655" s="198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9" t="s">
        <v>136</v>
      </c>
      <c r="AT655" s="199" t="s">
        <v>205</v>
      </c>
      <c r="AU655" s="199" t="s">
        <v>81</v>
      </c>
      <c r="AY655" s="17" t="s">
        <v>117</v>
      </c>
      <c r="BE655" s="200">
        <f>IF(N655="základní",J655,0)</f>
        <v>0</v>
      </c>
      <c r="BF655" s="200">
        <f>IF(N655="snížená",J655,0)</f>
        <v>0</v>
      </c>
      <c r="BG655" s="200">
        <f>IF(N655="zákl. přenesená",J655,0)</f>
        <v>0</v>
      </c>
      <c r="BH655" s="200">
        <f>IF(N655="sníž. přenesená",J655,0)</f>
        <v>0</v>
      </c>
      <c r="BI655" s="200">
        <f>IF(N655="nulová",J655,0)</f>
        <v>0</v>
      </c>
      <c r="BJ655" s="17" t="s">
        <v>81</v>
      </c>
      <c r="BK655" s="200">
        <f>ROUND(I655*H655,2)</f>
        <v>0</v>
      </c>
      <c r="BL655" s="17" t="s">
        <v>124</v>
      </c>
      <c r="BM655" s="199" t="s">
        <v>721</v>
      </c>
    </row>
    <row r="656" spans="1:65" s="2" customFormat="1" ht="11.25">
      <c r="A656" s="34"/>
      <c r="B656" s="35"/>
      <c r="C656" s="36"/>
      <c r="D656" s="201" t="s">
        <v>125</v>
      </c>
      <c r="E656" s="36"/>
      <c r="F656" s="202" t="s">
        <v>720</v>
      </c>
      <c r="G656" s="36"/>
      <c r="H656" s="36"/>
      <c r="I656" s="203"/>
      <c r="J656" s="36"/>
      <c r="K656" s="36"/>
      <c r="L656" s="39"/>
      <c r="M656" s="204"/>
      <c r="N656" s="205"/>
      <c r="O656" s="71"/>
      <c r="P656" s="71"/>
      <c r="Q656" s="71"/>
      <c r="R656" s="71"/>
      <c r="S656" s="71"/>
      <c r="T656" s="72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T656" s="17" t="s">
        <v>125</v>
      </c>
      <c r="AU656" s="17" t="s">
        <v>81</v>
      </c>
    </row>
    <row r="657" spans="1:65" s="13" customFormat="1" ht="11.25">
      <c r="B657" s="211"/>
      <c r="C657" s="212"/>
      <c r="D657" s="201" t="s">
        <v>174</v>
      </c>
      <c r="E657" s="213" t="s">
        <v>1</v>
      </c>
      <c r="F657" s="214" t="s">
        <v>722</v>
      </c>
      <c r="G657" s="212"/>
      <c r="H657" s="213" t="s">
        <v>1</v>
      </c>
      <c r="I657" s="215"/>
      <c r="J657" s="212"/>
      <c r="K657" s="212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174</v>
      </c>
      <c r="AU657" s="220" t="s">
        <v>81</v>
      </c>
      <c r="AV657" s="13" t="s">
        <v>81</v>
      </c>
      <c r="AW657" s="13" t="s">
        <v>30</v>
      </c>
      <c r="AX657" s="13" t="s">
        <v>73</v>
      </c>
      <c r="AY657" s="220" t="s">
        <v>117</v>
      </c>
    </row>
    <row r="658" spans="1:65" s="14" customFormat="1" ht="11.25">
      <c r="B658" s="221"/>
      <c r="C658" s="222"/>
      <c r="D658" s="201" t="s">
        <v>174</v>
      </c>
      <c r="E658" s="223" t="s">
        <v>1</v>
      </c>
      <c r="F658" s="224" t="s">
        <v>723</v>
      </c>
      <c r="G658" s="222"/>
      <c r="H658" s="225">
        <v>8.9999999999999993E-3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174</v>
      </c>
      <c r="AU658" s="231" t="s">
        <v>81</v>
      </c>
      <c r="AV658" s="14" t="s">
        <v>83</v>
      </c>
      <c r="AW658" s="14" t="s">
        <v>30</v>
      </c>
      <c r="AX658" s="14" t="s">
        <v>73</v>
      </c>
      <c r="AY658" s="231" t="s">
        <v>117</v>
      </c>
    </row>
    <row r="659" spans="1:65" s="15" customFormat="1" ht="11.25">
      <c r="B659" s="232"/>
      <c r="C659" s="233"/>
      <c r="D659" s="201" t="s">
        <v>174</v>
      </c>
      <c r="E659" s="234" t="s">
        <v>1</v>
      </c>
      <c r="F659" s="235" t="s">
        <v>179</v>
      </c>
      <c r="G659" s="233"/>
      <c r="H659" s="236">
        <v>8.9999999999999993E-3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AT659" s="242" t="s">
        <v>174</v>
      </c>
      <c r="AU659" s="242" t="s">
        <v>81</v>
      </c>
      <c r="AV659" s="15" t="s">
        <v>124</v>
      </c>
      <c r="AW659" s="15" t="s">
        <v>30</v>
      </c>
      <c r="AX659" s="15" t="s">
        <v>81</v>
      </c>
      <c r="AY659" s="242" t="s">
        <v>117</v>
      </c>
    </row>
    <row r="660" spans="1:65" s="2" customFormat="1" ht="24.2" customHeight="1">
      <c r="A660" s="34"/>
      <c r="B660" s="35"/>
      <c r="C660" s="187" t="s">
        <v>471</v>
      </c>
      <c r="D660" s="187" t="s">
        <v>120</v>
      </c>
      <c r="E660" s="188" t="s">
        <v>724</v>
      </c>
      <c r="F660" s="189" t="s">
        <v>725</v>
      </c>
      <c r="G660" s="190" t="s">
        <v>182</v>
      </c>
      <c r="H660" s="191">
        <v>15.5</v>
      </c>
      <c r="I660" s="192"/>
      <c r="J660" s="193">
        <f>ROUND(I660*H660,2)</f>
        <v>0</v>
      </c>
      <c r="K660" s="194"/>
      <c r="L660" s="39"/>
      <c r="M660" s="195" t="s">
        <v>1</v>
      </c>
      <c r="N660" s="196" t="s">
        <v>38</v>
      </c>
      <c r="O660" s="71"/>
      <c r="P660" s="197">
        <f>O660*H660</f>
        <v>0</v>
      </c>
      <c r="Q660" s="197">
        <v>0</v>
      </c>
      <c r="R660" s="197">
        <f>Q660*H660</f>
        <v>0</v>
      </c>
      <c r="S660" s="197">
        <v>0</v>
      </c>
      <c r="T660" s="198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99" t="s">
        <v>124</v>
      </c>
      <c r="AT660" s="199" t="s">
        <v>120</v>
      </c>
      <c r="AU660" s="199" t="s">
        <v>81</v>
      </c>
      <c r="AY660" s="17" t="s">
        <v>117</v>
      </c>
      <c r="BE660" s="200">
        <f>IF(N660="základní",J660,0)</f>
        <v>0</v>
      </c>
      <c r="BF660" s="200">
        <f>IF(N660="snížená",J660,0)</f>
        <v>0</v>
      </c>
      <c r="BG660" s="200">
        <f>IF(N660="zákl. přenesená",J660,0)</f>
        <v>0</v>
      </c>
      <c r="BH660" s="200">
        <f>IF(N660="sníž. přenesená",J660,0)</f>
        <v>0</v>
      </c>
      <c r="BI660" s="200">
        <f>IF(N660="nulová",J660,0)</f>
        <v>0</v>
      </c>
      <c r="BJ660" s="17" t="s">
        <v>81</v>
      </c>
      <c r="BK660" s="200">
        <f>ROUND(I660*H660,2)</f>
        <v>0</v>
      </c>
      <c r="BL660" s="17" t="s">
        <v>124</v>
      </c>
      <c r="BM660" s="199" t="s">
        <v>726</v>
      </c>
    </row>
    <row r="661" spans="1:65" s="2" customFormat="1" ht="11.25">
      <c r="A661" s="34"/>
      <c r="B661" s="35"/>
      <c r="C661" s="36"/>
      <c r="D661" s="201" t="s">
        <v>125</v>
      </c>
      <c r="E661" s="36"/>
      <c r="F661" s="202" t="s">
        <v>725</v>
      </c>
      <c r="G661" s="36"/>
      <c r="H661" s="36"/>
      <c r="I661" s="203"/>
      <c r="J661" s="36"/>
      <c r="K661" s="36"/>
      <c r="L661" s="39"/>
      <c r="M661" s="204"/>
      <c r="N661" s="205"/>
      <c r="O661" s="71"/>
      <c r="P661" s="71"/>
      <c r="Q661" s="71"/>
      <c r="R661" s="71"/>
      <c r="S661" s="71"/>
      <c r="T661" s="72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T661" s="17" t="s">
        <v>125</v>
      </c>
      <c r="AU661" s="17" t="s">
        <v>81</v>
      </c>
    </row>
    <row r="662" spans="1:65" s="13" customFormat="1" ht="11.25">
      <c r="B662" s="211"/>
      <c r="C662" s="212"/>
      <c r="D662" s="201" t="s">
        <v>174</v>
      </c>
      <c r="E662" s="213" t="s">
        <v>1</v>
      </c>
      <c r="F662" s="214" t="s">
        <v>268</v>
      </c>
      <c r="G662" s="212"/>
      <c r="H662" s="213" t="s">
        <v>1</v>
      </c>
      <c r="I662" s="215"/>
      <c r="J662" s="212"/>
      <c r="K662" s="212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174</v>
      </c>
      <c r="AU662" s="220" t="s">
        <v>81</v>
      </c>
      <c r="AV662" s="13" t="s">
        <v>81</v>
      </c>
      <c r="AW662" s="13" t="s">
        <v>30</v>
      </c>
      <c r="AX662" s="13" t="s">
        <v>73</v>
      </c>
      <c r="AY662" s="220" t="s">
        <v>117</v>
      </c>
    </row>
    <row r="663" spans="1:65" s="14" customFormat="1" ht="11.25">
      <c r="B663" s="221"/>
      <c r="C663" s="222"/>
      <c r="D663" s="201" t="s">
        <v>174</v>
      </c>
      <c r="E663" s="223" t="s">
        <v>1</v>
      </c>
      <c r="F663" s="224" t="s">
        <v>727</v>
      </c>
      <c r="G663" s="222"/>
      <c r="H663" s="225">
        <v>15.5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174</v>
      </c>
      <c r="AU663" s="231" t="s">
        <v>81</v>
      </c>
      <c r="AV663" s="14" t="s">
        <v>83</v>
      </c>
      <c r="AW663" s="14" t="s">
        <v>30</v>
      </c>
      <c r="AX663" s="14" t="s">
        <v>73</v>
      </c>
      <c r="AY663" s="231" t="s">
        <v>117</v>
      </c>
    </row>
    <row r="664" spans="1:65" s="15" customFormat="1" ht="11.25">
      <c r="B664" s="232"/>
      <c r="C664" s="233"/>
      <c r="D664" s="201" t="s">
        <v>174</v>
      </c>
      <c r="E664" s="234" t="s">
        <v>1</v>
      </c>
      <c r="F664" s="235" t="s">
        <v>179</v>
      </c>
      <c r="G664" s="233"/>
      <c r="H664" s="236">
        <v>15.5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AT664" s="242" t="s">
        <v>174</v>
      </c>
      <c r="AU664" s="242" t="s">
        <v>81</v>
      </c>
      <c r="AV664" s="15" t="s">
        <v>124</v>
      </c>
      <c r="AW664" s="15" t="s">
        <v>30</v>
      </c>
      <c r="AX664" s="15" t="s">
        <v>81</v>
      </c>
      <c r="AY664" s="242" t="s">
        <v>117</v>
      </c>
    </row>
    <row r="665" spans="1:65" s="2" customFormat="1" ht="24.2" customHeight="1">
      <c r="A665" s="34"/>
      <c r="B665" s="35"/>
      <c r="C665" s="187" t="s">
        <v>728</v>
      </c>
      <c r="D665" s="187" t="s">
        <v>120</v>
      </c>
      <c r="E665" s="188" t="s">
        <v>729</v>
      </c>
      <c r="F665" s="189" t="s">
        <v>730</v>
      </c>
      <c r="G665" s="190" t="s">
        <v>420</v>
      </c>
      <c r="H665" s="191">
        <v>10</v>
      </c>
      <c r="I665" s="192"/>
      <c r="J665" s="193">
        <f>ROUND(I665*H665,2)</f>
        <v>0</v>
      </c>
      <c r="K665" s="194"/>
      <c r="L665" s="39"/>
      <c r="M665" s="195" t="s">
        <v>1</v>
      </c>
      <c r="N665" s="196" t="s">
        <v>38</v>
      </c>
      <c r="O665" s="71"/>
      <c r="P665" s="197">
        <f>O665*H665</f>
        <v>0</v>
      </c>
      <c r="Q665" s="197">
        <v>0</v>
      </c>
      <c r="R665" s="197">
        <f>Q665*H665</f>
        <v>0</v>
      </c>
      <c r="S665" s="197">
        <v>0</v>
      </c>
      <c r="T665" s="198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9" t="s">
        <v>124</v>
      </c>
      <c r="AT665" s="199" t="s">
        <v>120</v>
      </c>
      <c r="AU665" s="199" t="s">
        <v>81</v>
      </c>
      <c r="AY665" s="17" t="s">
        <v>117</v>
      </c>
      <c r="BE665" s="200">
        <f>IF(N665="základní",J665,0)</f>
        <v>0</v>
      </c>
      <c r="BF665" s="200">
        <f>IF(N665="snížená",J665,0)</f>
        <v>0</v>
      </c>
      <c r="BG665" s="200">
        <f>IF(N665="zákl. přenesená",J665,0)</f>
        <v>0</v>
      </c>
      <c r="BH665" s="200">
        <f>IF(N665="sníž. přenesená",J665,0)</f>
        <v>0</v>
      </c>
      <c r="BI665" s="200">
        <f>IF(N665="nulová",J665,0)</f>
        <v>0</v>
      </c>
      <c r="BJ665" s="17" t="s">
        <v>81</v>
      </c>
      <c r="BK665" s="200">
        <f>ROUND(I665*H665,2)</f>
        <v>0</v>
      </c>
      <c r="BL665" s="17" t="s">
        <v>124</v>
      </c>
      <c r="BM665" s="199" t="s">
        <v>731</v>
      </c>
    </row>
    <row r="666" spans="1:65" s="2" customFormat="1" ht="11.25">
      <c r="A666" s="34"/>
      <c r="B666" s="35"/>
      <c r="C666" s="36"/>
      <c r="D666" s="201" t="s">
        <v>125</v>
      </c>
      <c r="E666" s="36"/>
      <c r="F666" s="202" t="s">
        <v>730</v>
      </c>
      <c r="G666" s="36"/>
      <c r="H666" s="36"/>
      <c r="I666" s="203"/>
      <c r="J666" s="36"/>
      <c r="K666" s="36"/>
      <c r="L666" s="39"/>
      <c r="M666" s="204"/>
      <c r="N666" s="205"/>
      <c r="O666" s="71"/>
      <c r="P666" s="71"/>
      <c r="Q666" s="71"/>
      <c r="R666" s="71"/>
      <c r="S666" s="71"/>
      <c r="T666" s="72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T666" s="17" t="s">
        <v>125</v>
      </c>
      <c r="AU666" s="17" t="s">
        <v>81</v>
      </c>
    </row>
    <row r="667" spans="1:65" s="2" customFormat="1" ht="37.9" customHeight="1">
      <c r="A667" s="34"/>
      <c r="B667" s="35"/>
      <c r="C667" s="243" t="s">
        <v>477</v>
      </c>
      <c r="D667" s="243" t="s">
        <v>205</v>
      </c>
      <c r="E667" s="244" t="s">
        <v>732</v>
      </c>
      <c r="F667" s="245" t="s">
        <v>733</v>
      </c>
      <c r="G667" s="246" t="s">
        <v>182</v>
      </c>
      <c r="H667" s="247">
        <v>3</v>
      </c>
      <c r="I667" s="248"/>
      <c r="J667" s="249">
        <f>ROUND(I667*H667,2)</f>
        <v>0</v>
      </c>
      <c r="K667" s="250"/>
      <c r="L667" s="251"/>
      <c r="M667" s="252" t="s">
        <v>1</v>
      </c>
      <c r="N667" s="253" t="s">
        <v>38</v>
      </c>
      <c r="O667" s="71"/>
      <c r="P667" s="197">
        <f>O667*H667</f>
        <v>0</v>
      </c>
      <c r="Q667" s="197">
        <v>0</v>
      </c>
      <c r="R667" s="197">
        <f>Q667*H667</f>
        <v>0</v>
      </c>
      <c r="S667" s="197">
        <v>0</v>
      </c>
      <c r="T667" s="198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9" t="s">
        <v>136</v>
      </c>
      <c r="AT667" s="199" t="s">
        <v>205</v>
      </c>
      <c r="AU667" s="199" t="s">
        <v>81</v>
      </c>
      <c r="AY667" s="17" t="s">
        <v>117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17" t="s">
        <v>81</v>
      </c>
      <c r="BK667" s="200">
        <f>ROUND(I667*H667,2)</f>
        <v>0</v>
      </c>
      <c r="BL667" s="17" t="s">
        <v>124</v>
      </c>
      <c r="BM667" s="199" t="s">
        <v>734</v>
      </c>
    </row>
    <row r="668" spans="1:65" s="2" customFormat="1" ht="19.5">
      <c r="A668" s="34"/>
      <c r="B668" s="35"/>
      <c r="C668" s="36"/>
      <c r="D668" s="201" t="s">
        <v>125</v>
      </c>
      <c r="E668" s="36"/>
      <c r="F668" s="202" t="s">
        <v>735</v>
      </c>
      <c r="G668" s="36"/>
      <c r="H668" s="36"/>
      <c r="I668" s="203"/>
      <c r="J668" s="36"/>
      <c r="K668" s="36"/>
      <c r="L668" s="39"/>
      <c r="M668" s="204"/>
      <c r="N668" s="205"/>
      <c r="O668" s="71"/>
      <c r="P668" s="71"/>
      <c r="Q668" s="71"/>
      <c r="R668" s="71"/>
      <c r="S668" s="71"/>
      <c r="T668" s="72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T668" s="17" t="s">
        <v>125</v>
      </c>
      <c r="AU668" s="17" t="s">
        <v>81</v>
      </c>
    </row>
    <row r="669" spans="1:65" s="13" customFormat="1" ht="11.25">
      <c r="B669" s="211"/>
      <c r="C669" s="212"/>
      <c r="D669" s="201" t="s">
        <v>174</v>
      </c>
      <c r="E669" s="213" t="s">
        <v>1</v>
      </c>
      <c r="F669" s="214" t="s">
        <v>268</v>
      </c>
      <c r="G669" s="212"/>
      <c r="H669" s="213" t="s">
        <v>1</v>
      </c>
      <c r="I669" s="215"/>
      <c r="J669" s="212"/>
      <c r="K669" s="212"/>
      <c r="L669" s="216"/>
      <c r="M669" s="217"/>
      <c r="N669" s="218"/>
      <c r="O669" s="218"/>
      <c r="P669" s="218"/>
      <c r="Q669" s="218"/>
      <c r="R669" s="218"/>
      <c r="S669" s="218"/>
      <c r="T669" s="219"/>
      <c r="AT669" s="220" t="s">
        <v>174</v>
      </c>
      <c r="AU669" s="220" t="s">
        <v>81</v>
      </c>
      <c r="AV669" s="13" t="s">
        <v>81</v>
      </c>
      <c r="AW669" s="13" t="s">
        <v>30</v>
      </c>
      <c r="AX669" s="13" t="s">
        <v>73</v>
      </c>
      <c r="AY669" s="220" t="s">
        <v>117</v>
      </c>
    </row>
    <row r="670" spans="1:65" s="14" customFormat="1" ht="11.25">
      <c r="B670" s="221"/>
      <c r="C670" s="222"/>
      <c r="D670" s="201" t="s">
        <v>174</v>
      </c>
      <c r="E670" s="223" t="s">
        <v>1</v>
      </c>
      <c r="F670" s="224" t="s">
        <v>736</v>
      </c>
      <c r="G670" s="222"/>
      <c r="H670" s="225">
        <v>3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174</v>
      </c>
      <c r="AU670" s="231" t="s">
        <v>81</v>
      </c>
      <c r="AV670" s="14" t="s">
        <v>83</v>
      </c>
      <c r="AW670" s="14" t="s">
        <v>30</v>
      </c>
      <c r="AX670" s="14" t="s">
        <v>73</v>
      </c>
      <c r="AY670" s="231" t="s">
        <v>117</v>
      </c>
    </row>
    <row r="671" spans="1:65" s="15" customFormat="1" ht="11.25">
      <c r="B671" s="232"/>
      <c r="C671" s="233"/>
      <c r="D671" s="201" t="s">
        <v>174</v>
      </c>
      <c r="E671" s="234" t="s">
        <v>1</v>
      </c>
      <c r="F671" s="235" t="s">
        <v>179</v>
      </c>
      <c r="G671" s="233"/>
      <c r="H671" s="236">
        <v>3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AT671" s="242" t="s">
        <v>174</v>
      </c>
      <c r="AU671" s="242" t="s">
        <v>81</v>
      </c>
      <c r="AV671" s="15" t="s">
        <v>124</v>
      </c>
      <c r="AW671" s="15" t="s">
        <v>30</v>
      </c>
      <c r="AX671" s="15" t="s">
        <v>81</v>
      </c>
      <c r="AY671" s="242" t="s">
        <v>117</v>
      </c>
    </row>
    <row r="672" spans="1:65" s="2" customFormat="1" ht="14.45" customHeight="1">
      <c r="A672" s="34"/>
      <c r="B672" s="35"/>
      <c r="C672" s="243" t="s">
        <v>737</v>
      </c>
      <c r="D672" s="243" t="s">
        <v>205</v>
      </c>
      <c r="E672" s="244" t="s">
        <v>738</v>
      </c>
      <c r="F672" s="245" t="s">
        <v>739</v>
      </c>
      <c r="G672" s="246" t="s">
        <v>420</v>
      </c>
      <c r="H672" s="247">
        <v>14.05</v>
      </c>
      <c r="I672" s="248"/>
      <c r="J672" s="249">
        <f>ROUND(I672*H672,2)</f>
        <v>0</v>
      </c>
      <c r="K672" s="250"/>
      <c r="L672" s="251"/>
      <c r="M672" s="252" t="s">
        <v>1</v>
      </c>
      <c r="N672" s="253" t="s">
        <v>38</v>
      </c>
      <c r="O672" s="71"/>
      <c r="P672" s="197">
        <f>O672*H672</f>
        <v>0</v>
      </c>
      <c r="Q672" s="197">
        <v>0</v>
      </c>
      <c r="R672" s="197">
        <f>Q672*H672</f>
        <v>0</v>
      </c>
      <c r="S672" s="197">
        <v>0</v>
      </c>
      <c r="T672" s="198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9" t="s">
        <v>136</v>
      </c>
      <c r="AT672" s="199" t="s">
        <v>205</v>
      </c>
      <c r="AU672" s="199" t="s">
        <v>81</v>
      </c>
      <c r="AY672" s="17" t="s">
        <v>117</v>
      </c>
      <c r="BE672" s="200">
        <f>IF(N672="základní",J672,0)</f>
        <v>0</v>
      </c>
      <c r="BF672" s="200">
        <f>IF(N672="snížená",J672,0)</f>
        <v>0</v>
      </c>
      <c r="BG672" s="200">
        <f>IF(N672="zákl. přenesená",J672,0)</f>
        <v>0</v>
      </c>
      <c r="BH672" s="200">
        <f>IF(N672="sníž. přenesená",J672,0)</f>
        <v>0</v>
      </c>
      <c r="BI672" s="200">
        <f>IF(N672="nulová",J672,0)</f>
        <v>0</v>
      </c>
      <c r="BJ672" s="17" t="s">
        <v>81</v>
      </c>
      <c r="BK672" s="200">
        <f>ROUND(I672*H672,2)</f>
        <v>0</v>
      </c>
      <c r="BL672" s="17" t="s">
        <v>124</v>
      </c>
      <c r="BM672" s="199" t="s">
        <v>740</v>
      </c>
    </row>
    <row r="673" spans="1:65" s="2" customFormat="1" ht="11.25">
      <c r="A673" s="34"/>
      <c r="B673" s="35"/>
      <c r="C673" s="36"/>
      <c r="D673" s="201" t="s">
        <v>125</v>
      </c>
      <c r="E673" s="36"/>
      <c r="F673" s="202" t="s">
        <v>741</v>
      </c>
      <c r="G673" s="36"/>
      <c r="H673" s="36"/>
      <c r="I673" s="203"/>
      <c r="J673" s="36"/>
      <c r="K673" s="36"/>
      <c r="L673" s="39"/>
      <c r="M673" s="204"/>
      <c r="N673" s="205"/>
      <c r="O673" s="71"/>
      <c r="P673" s="71"/>
      <c r="Q673" s="71"/>
      <c r="R673" s="71"/>
      <c r="S673" s="71"/>
      <c r="T673" s="72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T673" s="17" t="s">
        <v>125</v>
      </c>
      <c r="AU673" s="17" t="s">
        <v>81</v>
      </c>
    </row>
    <row r="674" spans="1:65" s="2" customFormat="1" ht="37.9" customHeight="1">
      <c r="A674" s="34"/>
      <c r="B674" s="35"/>
      <c r="C674" s="187" t="s">
        <v>482</v>
      </c>
      <c r="D674" s="187" t="s">
        <v>120</v>
      </c>
      <c r="E674" s="188" t="s">
        <v>742</v>
      </c>
      <c r="F674" s="189" t="s">
        <v>743</v>
      </c>
      <c r="G674" s="190" t="s">
        <v>700</v>
      </c>
      <c r="H674" s="191">
        <v>127.88</v>
      </c>
      <c r="I674" s="192"/>
      <c r="J674" s="193">
        <f>ROUND(I674*H674,2)</f>
        <v>0</v>
      </c>
      <c r="K674" s="194"/>
      <c r="L674" s="39"/>
      <c r="M674" s="195" t="s">
        <v>1</v>
      </c>
      <c r="N674" s="196" t="s">
        <v>38</v>
      </c>
      <c r="O674" s="71"/>
      <c r="P674" s="197">
        <f>O674*H674</f>
        <v>0</v>
      </c>
      <c r="Q674" s="197">
        <v>0</v>
      </c>
      <c r="R674" s="197">
        <f>Q674*H674</f>
        <v>0</v>
      </c>
      <c r="S674" s="197">
        <v>0</v>
      </c>
      <c r="T674" s="198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99" t="s">
        <v>124</v>
      </c>
      <c r="AT674" s="199" t="s">
        <v>120</v>
      </c>
      <c r="AU674" s="199" t="s">
        <v>81</v>
      </c>
      <c r="AY674" s="17" t="s">
        <v>117</v>
      </c>
      <c r="BE674" s="200">
        <f>IF(N674="základní",J674,0)</f>
        <v>0</v>
      </c>
      <c r="BF674" s="200">
        <f>IF(N674="snížená",J674,0)</f>
        <v>0</v>
      </c>
      <c r="BG674" s="200">
        <f>IF(N674="zákl. přenesená",J674,0)</f>
        <v>0</v>
      </c>
      <c r="BH674" s="200">
        <f>IF(N674="sníž. přenesená",J674,0)</f>
        <v>0</v>
      </c>
      <c r="BI674" s="200">
        <f>IF(N674="nulová",J674,0)</f>
        <v>0</v>
      </c>
      <c r="BJ674" s="17" t="s">
        <v>81</v>
      </c>
      <c r="BK674" s="200">
        <f>ROUND(I674*H674,2)</f>
        <v>0</v>
      </c>
      <c r="BL674" s="17" t="s">
        <v>124</v>
      </c>
      <c r="BM674" s="199" t="s">
        <v>744</v>
      </c>
    </row>
    <row r="675" spans="1:65" s="2" customFormat="1" ht="29.25">
      <c r="A675" s="34"/>
      <c r="B675" s="35"/>
      <c r="C675" s="36"/>
      <c r="D675" s="201" t="s">
        <v>125</v>
      </c>
      <c r="E675" s="36"/>
      <c r="F675" s="202" t="s">
        <v>743</v>
      </c>
      <c r="G675" s="36"/>
      <c r="H675" s="36"/>
      <c r="I675" s="203"/>
      <c r="J675" s="36"/>
      <c r="K675" s="36"/>
      <c r="L675" s="39"/>
      <c r="M675" s="204"/>
      <c r="N675" s="205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125</v>
      </c>
      <c r="AU675" s="17" t="s">
        <v>81</v>
      </c>
    </row>
    <row r="676" spans="1:65" s="13" customFormat="1" ht="22.5">
      <c r="B676" s="211"/>
      <c r="C676" s="212"/>
      <c r="D676" s="201" t="s">
        <v>174</v>
      </c>
      <c r="E676" s="213" t="s">
        <v>1</v>
      </c>
      <c r="F676" s="214" t="s">
        <v>745</v>
      </c>
      <c r="G676" s="212"/>
      <c r="H676" s="213" t="s">
        <v>1</v>
      </c>
      <c r="I676" s="215"/>
      <c r="J676" s="212"/>
      <c r="K676" s="212"/>
      <c r="L676" s="216"/>
      <c r="M676" s="217"/>
      <c r="N676" s="218"/>
      <c r="O676" s="218"/>
      <c r="P676" s="218"/>
      <c r="Q676" s="218"/>
      <c r="R676" s="218"/>
      <c r="S676" s="218"/>
      <c r="T676" s="219"/>
      <c r="AT676" s="220" t="s">
        <v>174</v>
      </c>
      <c r="AU676" s="220" t="s">
        <v>81</v>
      </c>
      <c r="AV676" s="13" t="s">
        <v>81</v>
      </c>
      <c r="AW676" s="13" t="s">
        <v>30</v>
      </c>
      <c r="AX676" s="13" t="s">
        <v>73</v>
      </c>
      <c r="AY676" s="220" t="s">
        <v>117</v>
      </c>
    </row>
    <row r="677" spans="1:65" s="13" customFormat="1" ht="11.25">
      <c r="B677" s="211"/>
      <c r="C677" s="212"/>
      <c r="D677" s="201" t="s">
        <v>174</v>
      </c>
      <c r="E677" s="213" t="s">
        <v>1</v>
      </c>
      <c r="F677" s="214" t="s">
        <v>746</v>
      </c>
      <c r="G677" s="212"/>
      <c r="H677" s="213" t="s">
        <v>1</v>
      </c>
      <c r="I677" s="215"/>
      <c r="J677" s="212"/>
      <c r="K677" s="212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174</v>
      </c>
      <c r="AU677" s="220" t="s">
        <v>81</v>
      </c>
      <c r="AV677" s="13" t="s">
        <v>81</v>
      </c>
      <c r="AW677" s="13" t="s">
        <v>30</v>
      </c>
      <c r="AX677" s="13" t="s">
        <v>73</v>
      </c>
      <c r="AY677" s="220" t="s">
        <v>117</v>
      </c>
    </row>
    <row r="678" spans="1:65" s="14" customFormat="1" ht="11.25">
      <c r="B678" s="221"/>
      <c r="C678" s="222"/>
      <c r="D678" s="201" t="s">
        <v>174</v>
      </c>
      <c r="E678" s="223" t="s">
        <v>1</v>
      </c>
      <c r="F678" s="224" t="s">
        <v>477</v>
      </c>
      <c r="G678" s="222"/>
      <c r="H678" s="225">
        <v>100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174</v>
      </c>
      <c r="AU678" s="231" t="s">
        <v>81</v>
      </c>
      <c r="AV678" s="14" t="s">
        <v>83</v>
      </c>
      <c r="AW678" s="14" t="s">
        <v>30</v>
      </c>
      <c r="AX678" s="14" t="s">
        <v>73</v>
      </c>
      <c r="AY678" s="231" t="s">
        <v>117</v>
      </c>
    </row>
    <row r="679" spans="1:65" s="13" customFormat="1" ht="22.5">
      <c r="B679" s="211"/>
      <c r="C679" s="212"/>
      <c r="D679" s="201" t="s">
        <v>174</v>
      </c>
      <c r="E679" s="213" t="s">
        <v>1</v>
      </c>
      <c r="F679" s="214" t="s">
        <v>747</v>
      </c>
      <c r="G679" s="212"/>
      <c r="H679" s="213" t="s">
        <v>1</v>
      </c>
      <c r="I679" s="215"/>
      <c r="J679" s="212"/>
      <c r="K679" s="212"/>
      <c r="L679" s="216"/>
      <c r="M679" s="217"/>
      <c r="N679" s="218"/>
      <c r="O679" s="218"/>
      <c r="P679" s="218"/>
      <c r="Q679" s="218"/>
      <c r="R679" s="218"/>
      <c r="S679" s="218"/>
      <c r="T679" s="219"/>
      <c r="AT679" s="220" t="s">
        <v>174</v>
      </c>
      <c r="AU679" s="220" t="s">
        <v>81</v>
      </c>
      <c r="AV679" s="13" t="s">
        <v>81</v>
      </c>
      <c r="AW679" s="13" t="s">
        <v>30</v>
      </c>
      <c r="AX679" s="13" t="s">
        <v>73</v>
      </c>
      <c r="AY679" s="220" t="s">
        <v>117</v>
      </c>
    </row>
    <row r="680" spans="1:65" s="13" customFormat="1" ht="11.25">
      <c r="B680" s="211"/>
      <c r="C680" s="212"/>
      <c r="D680" s="201" t="s">
        <v>174</v>
      </c>
      <c r="E680" s="213" t="s">
        <v>1</v>
      </c>
      <c r="F680" s="214" t="s">
        <v>746</v>
      </c>
      <c r="G680" s="212"/>
      <c r="H680" s="213" t="s">
        <v>1</v>
      </c>
      <c r="I680" s="215"/>
      <c r="J680" s="212"/>
      <c r="K680" s="212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174</v>
      </c>
      <c r="AU680" s="220" t="s">
        <v>81</v>
      </c>
      <c r="AV680" s="13" t="s">
        <v>81</v>
      </c>
      <c r="AW680" s="13" t="s">
        <v>30</v>
      </c>
      <c r="AX680" s="13" t="s">
        <v>73</v>
      </c>
      <c r="AY680" s="220" t="s">
        <v>117</v>
      </c>
    </row>
    <row r="681" spans="1:65" s="14" customFormat="1" ht="11.25">
      <c r="B681" s="221"/>
      <c r="C681" s="222"/>
      <c r="D681" s="201" t="s">
        <v>174</v>
      </c>
      <c r="E681" s="223" t="s">
        <v>1</v>
      </c>
      <c r="F681" s="224" t="s">
        <v>748</v>
      </c>
      <c r="G681" s="222"/>
      <c r="H681" s="225">
        <v>27.88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174</v>
      </c>
      <c r="AU681" s="231" t="s">
        <v>81</v>
      </c>
      <c r="AV681" s="14" t="s">
        <v>83</v>
      </c>
      <c r="AW681" s="14" t="s">
        <v>30</v>
      </c>
      <c r="AX681" s="14" t="s">
        <v>73</v>
      </c>
      <c r="AY681" s="231" t="s">
        <v>117</v>
      </c>
    </row>
    <row r="682" spans="1:65" s="15" customFormat="1" ht="11.25">
      <c r="B682" s="232"/>
      <c r="C682" s="233"/>
      <c r="D682" s="201" t="s">
        <v>174</v>
      </c>
      <c r="E682" s="234" t="s">
        <v>1</v>
      </c>
      <c r="F682" s="235" t="s">
        <v>179</v>
      </c>
      <c r="G682" s="233"/>
      <c r="H682" s="236">
        <v>127.88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AT682" s="242" t="s">
        <v>174</v>
      </c>
      <c r="AU682" s="242" t="s">
        <v>81</v>
      </c>
      <c r="AV682" s="15" t="s">
        <v>124</v>
      </c>
      <c r="AW682" s="15" t="s">
        <v>30</v>
      </c>
      <c r="AX682" s="15" t="s">
        <v>81</v>
      </c>
      <c r="AY682" s="242" t="s">
        <v>117</v>
      </c>
    </row>
    <row r="683" spans="1:65" s="2" customFormat="1" ht="37.9" customHeight="1">
      <c r="A683" s="34"/>
      <c r="B683" s="35"/>
      <c r="C683" s="187" t="s">
        <v>749</v>
      </c>
      <c r="D683" s="187" t="s">
        <v>120</v>
      </c>
      <c r="E683" s="188" t="s">
        <v>750</v>
      </c>
      <c r="F683" s="189" t="s">
        <v>751</v>
      </c>
      <c r="G683" s="190" t="s">
        <v>182</v>
      </c>
      <c r="H683" s="191">
        <v>20.460999999999999</v>
      </c>
      <c r="I683" s="192"/>
      <c r="J683" s="193">
        <f>ROUND(I683*H683,2)</f>
        <v>0</v>
      </c>
      <c r="K683" s="194"/>
      <c r="L683" s="39"/>
      <c r="M683" s="195" t="s">
        <v>1</v>
      </c>
      <c r="N683" s="196" t="s">
        <v>38</v>
      </c>
      <c r="O683" s="71"/>
      <c r="P683" s="197">
        <f>O683*H683</f>
        <v>0</v>
      </c>
      <c r="Q683" s="197">
        <v>0</v>
      </c>
      <c r="R683" s="197">
        <f>Q683*H683</f>
        <v>0</v>
      </c>
      <c r="S683" s="197">
        <v>0</v>
      </c>
      <c r="T683" s="198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9" t="s">
        <v>124</v>
      </c>
      <c r="AT683" s="199" t="s">
        <v>120</v>
      </c>
      <c r="AU683" s="199" t="s">
        <v>81</v>
      </c>
      <c r="AY683" s="17" t="s">
        <v>117</v>
      </c>
      <c r="BE683" s="200">
        <f>IF(N683="základní",J683,0)</f>
        <v>0</v>
      </c>
      <c r="BF683" s="200">
        <f>IF(N683="snížená",J683,0)</f>
        <v>0</v>
      </c>
      <c r="BG683" s="200">
        <f>IF(N683="zákl. přenesená",J683,0)</f>
        <v>0</v>
      </c>
      <c r="BH683" s="200">
        <f>IF(N683="sníž. přenesená",J683,0)</f>
        <v>0</v>
      </c>
      <c r="BI683" s="200">
        <f>IF(N683="nulová",J683,0)</f>
        <v>0</v>
      </c>
      <c r="BJ683" s="17" t="s">
        <v>81</v>
      </c>
      <c r="BK683" s="200">
        <f>ROUND(I683*H683,2)</f>
        <v>0</v>
      </c>
      <c r="BL683" s="17" t="s">
        <v>124</v>
      </c>
      <c r="BM683" s="199" t="s">
        <v>752</v>
      </c>
    </row>
    <row r="684" spans="1:65" s="2" customFormat="1" ht="19.5">
      <c r="A684" s="34"/>
      <c r="B684" s="35"/>
      <c r="C684" s="36"/>
      <c r="D684" s="201" t="s">
        <v>125</v>
      </c>
      <c r="E684" s="36"/>
      <c r="F684" s="202" t="s">
        <v>751</v>
      </c>
      <c r="G684" s="36"/>
      <c r="H684" s="36"/>
      <c r="I684" s="203"/>
      <c r="J684" s="36"/>
      <c r="K684" s="36"/>
      <c r="L684" s="39"/>
      <c r="M684" s="204"/>
      <c r="N684" s="205"/>
      <c r="O684" s="71"/>
      <c r="P684" s="71"/>
      <c r="Q684" s="71"/>
      <c r="R684" s="71"/>
      <c r="S684" s="71"/>
      <c r="T684" s="72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7" t="s">
        <v>125</v>
      </c>
      <c r="AU684" s="17" t="s">
        <v>81</v>
      </c>
    </row>
    <row r="685" spans="1:65" s="13" customFormat="1" ht="11.25">
      <c r="B685" s="211"/>
      <c r="C685" s="212"/>
      <c r="D685" s="201" t="s">
        <v>174</v>
      </c>
      <c r="E685" s="213" t="s">
        <v>1</v>
      </c>
      <c r="F685" s="214" t="s">
        <v>753</v>
      </c>
      <c r="G685" s="212"/>
      <c r="H685" s="213" t="s">
        <v>1</v>
      </c>
      <c r="I685" s="215"/>
      <c r="J685" s="212"/>
      <c r="K685" s="212"/>
      <c r="L685" s="216"/>
      <c r="M685" s="217"/>
      <c r="N685" s="218"/>
      <c r="O685" s="218"/>
      <c r="P685" s="218"/>
      <c r="Q685" s="218"/>
      <c r="R685" s="218"/>
      <c r="S685" s="218"/>
      <c r="T685" s="219"/>
      <c r="AT685" s="220" t="s">
        <v>174</v>
      </c>
      <c r="AU685" s="220" t="s">
        <v>81</v>
      </c>
      <c r="AV685" s="13" t="s">
        <v>81</v>
      </c>
      <c r="AW685" s="13" t="s">
        <v>30</v>
      </c>
      <c r="AX685" s="13" t="s">
        <v>73</v>
      </c>
      <c r="AY685" s="220" t="s">
        <v>117</v>
      </c>
    </row>
    <row r="686" spans="1:65" s="13" customFormat="1" ht="11.25">
      <c r="B686" s="211"/>
      <c r="C686" s="212"/>
      <c r="D686" s="201" t="s">
        <v>174</v>
      </c>
      <c r="E686" s="213" t="s">
        <v>1</v>
      </c>
      <c r="F686" s="214" t="s">
        <v>754</v>
      </c>
      <c r="G686" s="212"/>
      <c r="H686" s="213" t="s">
        <v>1</v>
      </c>
      <c r="I686" s="215"/>
      <c r="J686" s="212"/>
      <c r="K686" s="212"/>
      <c r="L686" s="216"/>
      <c r="M686" s="217"/>
      <c r="N686" s="218"/>
      <c r="O686" s="218"/>
      <c r="P686" s="218"/>
      <c r="Q686" s="218"/>
      <c r="R686" s="218"/>
      <c r="S686" s="218"/>
      <c r="T686" s="219"/>
      <c r="AT686" s="220" t="s">
        <v>174</v>
      </c>
      <c r="AU686" s="220" t="s">
        <v>81</v>
      </c>
      <c r="AV686" s="13" t="s">
        <v>81</v>
      </c>
      <c r="AW686" s="13" t="s">
        <v>30</v>
      </c>
      <c r="AX686" s="13" t="s">
        <v>73</v>
      </c>
      <c r="AY686" s="220" t="s">
        <v>117</v>
      </c>
    </row>
    <row r="687" spans="1:65" s="14" customFormat="1" ht="11.25">
      <c r="B687" s="221"/>
      <c r="C687" s="222"/>
      <c r="D687" s="201" t="s">
        <v>174</v>
      </c>
      <c r="E687" s="223" t="s">
        <v>1</v>
      </c>
      <c r="F687" s="224" t="s">
        <v>755</v>
      </c>
      <c r="G687" s="222"/>
      <c r="H687" s="225">
        <v>6.4960000000000004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174</v>
      </c>
      <c r="AU687" s="231" t="s">
        <v>81</v>
      </c>
      <c r="AV687" s="14" t="s">
        <v>83</v>
      </c>
      <c r="AW687" s="14" t="s">
        <v>30</v>
      </c>
      <c r="AX687" s="14" t="s">
        <v>73</v>
      </c>
      <c r="AY687" s="231" t="s">
        <v>117</v>
      </c>
    </row>
    <row r="688" spans="1:65" s="13" customFormat="1" ht="11.25">
      <c r="B688" s="211"/>
      <c r="C688" s="212"/>
      <c r="D688" s="201" t="s">
        <v>174</v>
      </c>
      <c r="E688" s="213" t="s">
        <v>1</v>
      </c>
      <c r="F688" s="214" t="s">
        <v>332</v>
      </c>
      <c r="G688" s="212"/>
      <c r="H688" s="213" t="s">
        <v>1</v>
      </c>
      <c r="I688" s="215"/>
      <c r="J688" s="212"/>
      <c r="K688" s="212"/>
      <c r="L688" s="216"/>
      <c r="M688" s="217"/>
      <c r="N688" s="218"/>
      <c r="O688" s="218"/>
      <c r="P688" s="218"/>
      <c r="Q688" s="218"/>
      <c r="R688" s="218"/>
      <c r="S688" s="218"/>
      <c r="T688" s="219"/>
      <c r="AT688" s="220" t="s">
        <v>174</v>
      </c>
      <c r="AU688" s="220" t="s">
        <v>81</v>
      </c>
      <c r="AV688" s="13" t="s">
        <v>81</v>
      </c>
      <c r="AW688" s="13" t="s">
        <v>30</v>
      </c>
      <c r="AX688" s="13" t="s">
        <v>73</v>
      </c>
      <c r="AY688" s="220" t="s">
        <v>117</v>
      </c>
    </row>
    <row r="689" spans="1:65" s="13" customFormat="1" ht="11.25">
      <c r="B689" s="211"/>
      <c r="C689" s="212"/>
      <c r="D689" s="201" t="s">
        <v>174</v>
      </c>
      <c r="E689" s="213" t="s">
        <v>1</v>
      </c>
      <c r="F689" s="214" t="s">
        <v>756</v>
      </c>
      <c r="G689" s="212"/>
      <c r="H689" s="213" t="s">
        <v>1</v>
      </c>
      <c r="I689" s="215"/>
      <c r="J689" s="212"/>
      <c r="K689" s="212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174</v>
      </c>
      <c r="AU689" s="220" t="s">
        <v>81</v>
      </c>
      <c r="AV689" s="13" t="s">
        <v>81</v>
      </c>
      <c r="AW689" s="13" t="s">
        <v>30</v>
      </c>
      <c r="AX689" s="13" t="s">
        <v>73</v>
      </c>
      <c r="AY689" s="220" t="s">
        <v>117</v>
      </c>
    </row>
    <row r="690" spans="1:65" s="14" customFormat="1" ht="11.25">
      <c r="B690" s="221"/>
      <c r="C690" s="222"/>
      <c r="D690" s="201" t="s">
        <v>174</v>
      </c>
      <c r="E690" s="223" t="s">
        <v>1</v>
      </c>
      <c r="F690" s="224" t="s">
        <v>757</v>
      </c>
      <c r="G690" s="222"/>
      <c r="H690" s="225">
        <v>7.04</v>
      </c>
      <c r="I690" s="226"/>
      <c r="J690" s="222"/>
      <c r="K690" s="222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174</v>
      </c>
      <c r="AU690" s="231" t="s">
        <v>81</v>
      </c>
      <c r="AV690" s="14" t="s">
        <v>83</v>
      </c>
      <c r="AW690" s="14" t="s">
        <v>30</v>
      </c>
      <c r="AX690" s="14" t="s">
        <v>73</v>
      </c>
      <c r="AY690" s="231" t="s">
        <v>117</v>
      </c>
    </row>
    <row r="691" spans="1:65" s="13" customFormat="1" ht="11.25">
      <c r="B691" s="211"/>
      <c r="C691" s="212"/>
      <c r="D691" s="201" t="s">
        <v>174</v>
      </c>
      <c r="E691" s="213" t="s">
        <v>1</v>
      </c>
      <c r="F691" s="214" t="s">
        <v>758</v>
      </c>
      <c r="G691" s="212"/>
      <c r="H691" s="213" t="s">
        <v>1</v>
      </c>
      <c r="I691" s="215"/>
      <c r="J691" s="212"/>
      <c r="K691" s="212"/>
      <c r="L691" s="216"/>
      <c r="M691" s="217"/>
      <c r="N691" s="218"/>
      <c r="O691" s="218"/>
      <c r="P691" s="218"/>
      <c r="Q691" s="218"/>
      <c r="R691" s="218"/>
      <c r="S691" s="218"/>
      <c r="T691" s="219"/>
      <c r="AT691" s="220" t="s">
        <v>174</v>
      </c>
      <c r="AU691" s="220" t="s">
        <v>81</v>
      </c>
      <c r="AV691" s="13" t="s">
        <v>81</v>
      </c>
      <c r="AW691" s="13" t="s">
        <v>30</v>
      </c>
      <c r="AX691" s="13" t="s">
        <v>73</v>
      </c>
      <c r="AY691" s="220" t="s">
        <v>117</v>
      </c>
    </row>
    <row r="692" spans="1:65" s="14" customFormat="1" ht="11.25">
      <c r="B692" s="221"/>
      <c r="C692" s="222"/>
      <c r="D692" s="201" t="s">
        <v>174</v>
      </c>
      <c r="E692" s="223" t="s">
        <v>1</v>
      </c>
      <c r="F692" s="224" t="s">
        <v>405</v>
      </c>
      <c r="G692" s="222"/>
      <c r="H692" s="225">
        <v>6.9249999999999998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AT692" s="231" t="s">
        <v>174</v>
      </c>
      <c r="AU692" s="231" t="s">
        <v>81</v>
      </c>
      <c r="AV692" s="14" t="s">
        <v>83</v>
      </c>
      <c r="AW692" s="14" t="s">
        <v>30</v>
      </c>
      <c r="AX692" s="14" t="s">
        <v>73</v>
      </c>
      <c r="AY692" s="231" t="s">
        <v>117</v>
      </c>
    </row>
    <row r="693" spans="1:65" s="15" customFormat="1" ht="11.25">
      <c r="B693" s="232"/>
      <c r="C693" s="233"/>
      <c r="D693" s="201" t="s">
        <v>174</v>
      </c>
      <c r="E693" s="234" t="s">
        <v>1</v>
      </c>
      <c r="F693" s="235" t="s">
        <v>179</v>
      </c>
      <c r="G693" s="233"/>
      <c r="H693" s="236">
        <v>20.461000000000002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AT693" s="242" t="s">
        <v>174</v>
      </c>
      <c r="AU693" s="242" t="s">
        <v>81</v>
      </c>
      <c r="AV693" s="15" t="s">
        <v>124</v>
      </c>
      <c r="AW693" s="15" t="s">
        <v>30</v>
      </c>
      <c r="AX693" s="15" t="s">
        <v>81</v>
      </c>
      <c r="AY693" s="242" t="s">
        <v>117</v>
      </c>
    </row>
    <row r="694" spans="1:65" s="2" customFormat="1" ht="24.2" customHeight="1">
      <c r="A694" s="34"/>
      <c r="B694" s="35"/>
      <c r="C694" s="187" t="s">
        <v>486</v>
      </c>
      <c r="D694" s="187" t="s">
        <v>120</v>
      </c>
      <c r="E694" s="188" t="s">
        <v>759</v>
      </c>
      <c r="F694" s="189" t="s">
        <v>760</v>
      </c>
      <c r="G694" s="190" t="s">
        <v>182</v>
      </c>
      <c r="H694" s="191">
        <v>18.446999999999999</v>
      </c>
      <c r="I694" s="192"/>
      <c r="J694" s="193">
        <f>ROUND(I694*H694,2)</f>
        <v>0</v>
      </c>
      <c r="K694" s="194"/>
      <c r="L694" s="39"/>
      <c r="M694" s="195" t="s">
        <v>1</v>
      </c>
      <c r="N694" s="196" t="s">
        <v>38</v>
      </c>
      <c r="O694" s="71"/>
      <c r="P694" s="197">
        <f>O694*H694</f>
        <v>0</v>
      </c>
      <c r="Q694" s="197">
        <v>0</v>
      </c>
      <c r="R694" s="197">
        <f>Q694*H694</f>
        <v>0</v>
      </c>
      <c r="S694" s="197">
        <v>0</v>
      </c>
      <c r="T694" s="198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99" t="s">
        <v>124</v>
      </c>
      <c r="AT694" s="199" t="s">
        <v>120</v>
      </c>
      <c r="AU694" s="199" t="s">
        <v>81</v>
      </c>
      <c r="AY694" s="17" t="s">
        <v>117</v>
      </c>
      <c r="BE694" s="200">
        <f>IF(N694="základní",J694,0)</f>
        <v>0</v>
      </c>
      <c r="BF694" s="200">
        <f>IF(N694="snížená",J694,0)</f>
        <v>0</v>
      </c>
      <c r="BG694" s="200">
        <f>IF(N694="zákl. přenesená",J694,0)</f>
        <v>0</v>
      </c>
      <c r="BH694" s="200">
        <f>IF(N694="sníž. přenesená",J694,0)</f>
        <v>0</v>
      </c>
      <c r="BI694" s="200">
        <f>IF(N694="nulová",J694,0)</f>
        <v>0</v>
      </c>
      <c r="BJ694" s="17" t="s">
        <v>81</v>
      </c>
      <c r="BK694" s="200">
        <f>ROUND(I694*H694,2)</f>
        <v>0</v>
      </c>
      <c r="BL694" s="17" t="s">
        <v>124</v>
      </c>
      <c r="BM694" s="199" t="s">
        <v>761</v>
      </c>
    </row>
    <row r="695" spans="1:65" s="2" customFormat="1" ht="19.5">
      <c r="A695" s="34"/>
      <c r="B695" s="35"/>
      <c r="C695" s="36"/>
      <c r="D695" s="201" t="s">
        <v>125</v>
      </c>
      <c r="E695" s="36"/>
      <c r="F695" s="202" t="s">
        <v>760</v>
      </c>
      <c r="G695" s="36"/>
      <c r="H695" s="36"/>
      <c r="I695" s="203"/>
      <c r="J695" s="36"/>
      <c r="K695" s="36"/>
      <c r="L695" s="39"/>
      <c r="M695" s="204"/>
      <c r="N695" s="205"/>
      <c r="O695" s="71"/>
      <c r="P695" s="71"/>
      <c r="Q695" s="71"/>
      <c r="R695" s="71"/>
      <c r="S695" s="71"/>
      <c r="T695" s="72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7" t="s">
        <v>125</v>
      </c>
      <c r="AU695" s="17" t="s">
        <v>81</v>
      </c>
    </row>
    <row r="696" spans="1:65" s="13" customFormat="1" ht="11.25">
      <c r="B696" s="211"/>
      <c r="C696" s="212"/>
      <c r="D696" s="201" t="s">
        <v>174</v>
      </c>
      <c r="E696" s="213" t="s">
        <v>1</v>
      </c>
      <c r="F696" s="214" t="s">
        <v>762</v>
      </c>
      <c r="G696" s="212"/>
      <c r="H696" s="213" t="s">
        <v>1</v>
      </c>
      <c r="I696" s="215"/>
      <c r="J696" s="212"/>
      <c r="K696" s="212"/>
      <c r="L696" s="216"/>
      <c r="M696" s="217"/>
      <c r="N696" s="218"/>
      <c r="O696" s="218"/>
      <c r="P696" s="218"/>
      <c r="Q696" s="218"/>
      <c r="R696" s="218"/>
      <c r="S696" s="218"/>
      <c r="T696" s="219"/>
      <c r="AT696" s="220" t="s">
        <v>174</v>
      </c>
      <c r="AU696" s="220" t="s">
        <v>81</v>
      </c>
      <c r="AV696" s="13" t="s">
        <v>81</v>
      </c>
      <c r="AW696" s="13" t="s">
        <v>30</v>
      </c>
      <c r="AX696" s="13" t="s">
        <v>73</v>
      </c>
      <c r="AY696" s="220" t="s">
        <v>117</v>
      </c>
    </row>
    <row r="697" spans="1:65" s="13" customFormat="1" ht="11.25">
      <c r="B697" s="211"/>
      <c r="C697" s="212"/>
      <c r="D697" s="201" t="s">
        <v>174</v>
      </c>
      <c r="E697" s="213" t="s">
        <v>1</v>
      </c>
      <c r="F697" s="214" t="s">
        <v>763</v>
      </c>
      <c r="G697" s="212"/>
      <c r="H697" s="213" t="s">
        <v>1</v>
      </c>
      <c r="I697" s="215"/>
      <c r="J697" s="212"/>
      <c r="K697" s="212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174</v>
      </c>
      <c r="AU697" s="220" t="s">
        <v>81</v>
      </c>
      <c r="AV697" s="13" t="s">
        <v>81</v>
      </c>
      <c r="AW697" s="13" t="s">
        <v>30</v>
      </c>
      <c r="AX697" s="13" t="s">
        <v>73</v>
      </c>
      <c r="AY697" s="220" t="s">
        <v>117</v>
      </c>
    </row>
    <row r="698" spans="1:65" s="14" customFormat="1" ht="11.25">
      <c r="B698" s="221"/>
      <c r="C698" s="222"/>
      <c r="D698" s="201" t="s">
        <v>174</v>
      </c>
      <c r="E698" s="223" t="s">
        <v>1</v>
      </c>
      <c r="F698" s="224" t="s">
        <v>764</v>
      </c>
      <c r="G698" s="222"/>
      <c r="H698" s="225">
        <v>18.446999999999999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174</v>
      </c>
      <c r="AU698" s="231" t="s">
        <v>81</v>
      </c>
      <c r="AV698" s="14" t="s">
        <v>83</v>
      </c>
      <c r="AW698" s="14" t="s">
        <v>30</v>
      </c>
      <c r="AX698" s="14" t="s">
        <v>73</v>
      </c>
      <c r="AY698" s="231" t="s">
        <v>117</v>
      </c>
    </row>
    <row r="699" spans="1:65" s="15" customFormat="1" ht="11.25">
      <c r="B699" s="232"/>
      <c r="C699" s="233"/>
      <c r="D699" s="201" t="s">
        <v>174</v>
      </c>
      <c r="E699" s="234" t="s">
        <v>1</v>
      </c>
      <c r="F699" s="235" t="s">
        <v>179</v>
      </c>
      <c r="G699" s="233"/>
      <c r="H699" s="236">
        <v>18.446999999999999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AT699" s="242" t="s">
        <v>174</v>
      </c>
      <c r="AU699" s="242" t="s">
        <v>81</v>
      </c>
      <c r="AV699" s="15" t="s">
        <v>124</v>
      </c>
      <c r="AW699" s="15" t="s">
        <v>30</v>
      </c>
      <c r="AX699" s="15" t="s">
        <v>81</v>
      </c>
      <c r="AY699" s="242" t="s">
        <v>117</v>
      </c>
    </row>
    <row r="700" spans="1:65" s="2" customFormat="1" ht="24.2" customHeight="1">
      <c r="A700" s="34"/>
      <c r="B700" s="35"/>
      <c r="C700" s="187" t="s">
        <v>765</v>
      </c>
      <c r="D700" s="187" t="s">
        <v>120</v>
      </c>
      <c r="E700" s="188" t="s">
        <v>766</v>
      </c>
      <c r="F700" s="189" t="s">
        <v>767</v>
      </c>
      <c r="G700" s="190" t="s">
        <v>182</v>
      </c>
      <c r="H700" s="191">
        <v>3.18</v>
      </c>
      <c r="I700" s="192"/>
      <c r="J700" s="193">
        <f>ROUND(I700*H700,2)</f>
        <v>0</v>
      </c>
      <c r="K700" s="194"/>
      <c r="L700" s="39"/>
      <c r="M700" s="195" t="s">
        <v>1</v>
      </c>
      <c r="N700" s="196" t="s">
        <v>38</v>
      </c>
      <c r="O700" s="71"/>
      <c r="P700" s="197">
        <f>O700*H700</f>
        <v>0</v>
      </c>
      <c r="Q700" s="197">
        <v>0</v>
      </c>
      <c r="R700" s="197">
        <f>Q700*H700</f>
        <v>0</v>
      </c>
      <c r="S700" s="197">
        <v>0</v>
      </c>
      <c r="T700" s="198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9" t="s">
        <v>124</v>
      </c>
      <c r="AT700" s="199" t="s">
        <v>120</v>
      </c>
      <c r="AU700" s="199" t="s">
        <v>81</v>
      </c>
      <c r="AY700" s="17" t="s">
        <v>117</v>
      </c>
      <c r="BE700" s="200">
        <f>IF(N700="základní",J700,0)</f>
        <v>0</v>
      </c>
      <c r="BF700" s="200">
        <f>IF(N700="snížená",J700,0)</f>
        <v>0</v>
      </c>
      <c r="BG700" s="200">
        <f>IF(N700="zákl. přenesená",J700,0)</f>
        <v>0</v>
      </c>
      <c r="BH700" s="200">
        <f>IF(N700="sníž. přenesená",J700,0)</f>
        <v>0</v>
      </c>
      <c r="BI700" s="200">
        <f>IF(N700="nulová",J700,0)</f>
        <v>0</v>
      </c>
      <c r="BJ700" s="17" t="s">
        <v>81</v>
      </c>
      <c r="BK700" s="200">
        <f>ROUND(I700*H700,2)</f>
        <v>0</v>
      </c>
      <c r="BL700" s="17" t="s">
        <v>124</v>
      </c>
      <c r="BM700" s="199" t="s">
        <v>768</v>
      </c>
    </row>
    <row r="701" spans="1:65" s="2" customFormat="1" ht="19.5">
      <c r="A701" s="34"/>
      <c r="B701" s="35"/>
      <c r="C701" s="36"/>
      <c r="D701" s="201" t="s">
        <v>125</v>
      </c>
      <c r="E701" s="36"/>
      <c r="F701" s="202" t="s">
        <v>767</v>
      </c>
      <c r="G701" s="36"/>
      <c r="H701" s="36"/>
      <c r="I701" s="203"/>
      <c r="J701" s="36"/>
      <c r="K701" s="36"/>
      <c r="L701" s="39"/>
      <c r="M701" s="204"/>
      <c r="N701" s="205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125</v>
      </c>
      <c r="AU701" s="17" t="s">
        <v>81</v>
      </c>
    </row>
    <row r="702" spans="1:65" s="13" customFormat="1" ht="11.25">
      <c r="B702" s="211"/>
      <c r="C702" s="212"/>
      <c r="D702" s="201" t="s">
        <v>174</v>
      </c>
      <c r="E702" s="213" t="s">
        <v>1</v>
      </c>
      <c r="F702" s="214" t="s">
        <v>769</v>
      </c>
      <c r="G702" s="212"/>
      <c r="H702" s="213" t="s">
        <v>1</v>
      </c>
      <c r="I702" s="215"/>
      <c r="J702" s="212"/>
      <c r="K702" s="212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174</v>
      </c>
      <c r="AU702" s="220" t="s">
        <v>81</v>
      </c>
      <c r="AV702" s="13" t="s">
        <v>81</v>
      </c>
      <c r="AW702" s="13" t="s">
        <v>30</v>
      </c>
      <c r="AX702" s="13" t="s">
        <v>73</v>
      </c>
      <c r="AY702" s="220" t="s">
        <v>117</v>
      </c>
    </row>
    <row r="703" spans="1:65" s="14" customFormat="1" ht="11.25">
      <c r="B703" s="221"/>
      <c r="C703" s="222"/>
      <c r="D703" s="201" t="s">
        <v>174</v>
      </c>
      <c r="E703" s="223" t="s">
        <v>1</v>
      </c>
      <c r="F703" s="224" t="s">
        <v>770</v>
      </c>
      <c r="G703" s="222"/>
      <c r="H703" s="225">
        <v>3.18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174</v>
      </c>
      <c r="AU703" s="231" t="s">
        <v>81</v>
      </c>
      <c r="AV703" s="14" t="s">
        <v>83</v>
      </c>
      <c r="AW703" s="14" t="s">
        <v>30</v>
      </c>
      <c r="AX703" s="14" t="s">
        <v>73</v>
      </c>
      <c r="AY703" s="231" t="s">
        <v>117</v>
      </c>
    </row>
    <row r="704" spans="1:65" s="15" customFormat="1" ht="11.25">
      <c r="B704" s="232"/>
      <c r="C704" s="233"/>
      <c r="D704" s="201" t="s">
        <v>174</v>
      </c>
      <c r="E704" s="234" t="s">
        <v>1</v>
      </c>
      <c r="F704" s="235" t="s">
        <v>179</v>
      </c>
      <c r="G704" s="233"/>
      <c r="H704" s="236">
        <v>3.18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AT704" s="242" t="s">
        <v>174</v>
      </c>
      <c r="AU704" s="242" t="s">
        <v>81</v>
      </c>
      <c r="AV704" s="15" t="s">
        <v>124</v>
      </c>
      <c r="AW704" s="15" t="s">
        <v>30</v>
      </c>
      <c r="AX704" s="15" t="s">
        <v>81</v>
      </c>
      <c r="AY704" s="242" t="s">
        <v>117</v>
      </c>
    </row>
    <row r="705" spans="1:65" s="2" customFormat="1" ht="14.45" customHeight="1">
      <c r="A705" s="34"/>
      <c r="B705" s="35"/>
      <c r="C705" s="187" t="s">
        <v>490</v>
      </c>
      <c r="D705" s="187" t="s">
        <v>120</v>
      </c>
      <c r="E705" s="188" t="s">
        <v>771</v>
      </c>
      <c r="F705" s="189" t="s">
        <v>772</v>
      </c>
      <c r="G705" s="190" t="s">
        <v>254</v>
      </c>
      <c r="H705" s="191">
        <v>3</v>
      </c>
      <c r="I705" s="192"/>
      <c r="J705" s="193">
        <f>ROUND(I705*H705,2)</f>
        <v>0</v>
      </c>
      <c r="K705" s="194"/>
      <c r="L705" s="39"/>
      <c r="M705" s="195" t="s">
        <v>1</v>
      </c>
      <c r="N705" s="196" t="s">
        <v>38</v>
      </c>
      <c r="O705" s="71"/>
      <c r="P705" s="197">
        <f>O705*H705</f>
        <v>0</v>
      </c>
      <c r="Q705" s="197">
        <v>0</v>
      </c>
      <c r="R705" s="197">
        <f>Q705*H705</f>
        <v>0</v>
      </c>
      <c r="S705" s="197">
        <v>0</v>
      </c>
      <c r="T705" s="198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9" t="s">
        <v>124</v>
      </c>
      <c r="AT705" s="199" t="s">
        <v>120</v>
      </c>
      <c r="AU705" s="199" t="s">
        <v>81</v>
      </c>
      <c r="AY705" s="17" t="s">
        <v>117</v>
      </c>
      <c r="BE705" s="200">
        <f>IF(N705="základní",J705,0)</f>
        <v>0</v>
      </c>
      <c r="BF705" s="200">
        <f>IF(N705="snížená",J705,0)</f>
        <v>0</v>
      </c>
      <c r="BG705" s="200">
        <f>IF(N705="zákl. přenesená",J705,0)</f>
        <v>0</v>
      </c>
      <c r="BH705" s="200">
        <f>IF(N705="sníž. přenesená",J705,0)</f>
        <v>0</v>
      </c>
      <c r="BI705" s="200">
        <f>IF(N705="nulová",J705,0)</f>
        <v>0</v>
      </c>
      <c r="BJ705" s="17" t="s">
        <v>81</v>
      </c>
      <c r="BK705" s="200">
        <f>ROUND(I705*H705,2)</f>
        <v>0</v>
      </c>
      <c r="BL705" s="17" t="s">
        <v>124</v>
      </c>
      <c r="BM705" s="199" t="s">
        <v>773</v>
      </c>
    </row>
    <row r="706" spans="1:65" s="2" customFormat="1" ht="11.25">
      <c r="A706" s="34"/>
      <c r="B706" s="35"/>
      <c r="C706" s="36"/>
      <c r="D706" s="201" t="s">
        <v>125</v>
      </c>
      <c r="E706" s="36"/>
      <c r="F706" s="202" t="s">
        <v>772</v>
      </c>
      <c r="G706" s="36"/>
      <c r="H706" s="36"/>
      <c r="I706" s="203"/>
      <c r="J706" s="36"/>
      <c r="K706" s="36"/>
      <c r="L706" s="39"/>
      <c r="M706" s="204"/>
      <c r="N706" s="205"/>
      <c r="O706" s="71"/>
      <c r="P706" s="71"/>
      <c r="Q706" s="71"/>
      <c r="R706" s="71"/>
      <c r="S706" s="71"/>
      <c r="T706" s="72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T706" s="17" t="s">
        <v>125</v>
      </c>
      <c r="AU706" s="17" t="s">
        <v>81</v>
      </c>
    </row>
    <row r="707" spans="1:65" s="13" customFormat="1" ht="11.25">
      <c r="B707" s="211"/>
      <c r="C707" s="212"/>
      <c r="D707" s="201" t="s">
        <v>174</v>
      </c>
      <c r="E707" s="213" t="s">
        <v>1</v>
      </c>
      <c r="F707" s="214" t="s">
        <v>774</v>
      </c>
      <c r="G707" s="212"/>
      <c r="H707" s="213" t="s">
        <v>1</v>
      </c>
      <c r="I707" s="215"/>
      <c r="J707" s="212"/>
      <c r="K707" s="212"/>
      <c r="L707" s="216"/>
      <c r="M707" s="217"/>
      <c r="N707" s="218"/>
      <c r="O707" s="218"/>
      <c r="P707" s="218"/>
      <c r="Q707" s="218"/>
      <c r="R707" s="218"/>
      <c r="S707" s="218"/>
      <c r="T707" s="219"/>
      <c r="AT707" s="220" t="s">
        <v>174</v>
      </c>
      <c r="AU707" s="220" t="s">
        <v>81</v>
      </c>
      <c r="AV707" s="13" t="s">
        <v>81</v>
      </c>
      <c r="AW707" s="13" t="s">
        <v>30</v>
      </c>
      <c r="AX707" s="13" t="s">
        <v>73</v>
      </c>
      <c r="AY707" s="220" t="s">
        <v>117</v>
      </c>
    </row>
    <row r="708" spans="1:65" s="14" customFormat="1" ht="11.25">
      <c r="B708" s="221"/>
      <c r="C708" s="222"/>
      <c r="D708" s="201" t="s">
        <v>174</v>
      </c>
      <c r="E708" s="223" t="s">
        <v>1</v>
      </c>
      <c r="F708" s="224" t="s">
        <v>128</v>
      </c>
      <c r="G708" s="222"/>
      <c r="H708" s="225">
        <v>3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174</v>
      </c>
      <c r="AU708" s="231" t="s">
        <v>81</v>
      </c>
      <c r="AV708" s="14" t="s">
        <v>83</v>
      </c>
      <c r="AW708" s="14" t="s">
        <v>30</v>
      </c>
      <c r="AX708" s="14" t="s">
        <v>73</v>
      </c>
      <c r="AY708" s="231" t="s">
        <v>117</v>
      </c>
    </row>
    <row r="709" spans="1:65" s="15" customFormat="1" ht="11.25">
      <c r="B709" s="232"/>
      <c r="C709" s="233"/>
      <c r="D709" s="201" t="s">
        <v>174</v>
      </c>
      <c r="E709" s="234" t="s">
        <v>1</v>
      </c>
      <c r="F709" s="235" t="s">
        <v>179</v>
      </c>
      <c r="G709" s="233"/>
      <c r="H709" s="236">
        <v>3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AT709" s="242" t="s">
        <v>174</v>
      </c>
      <c r="AU709" s="242" t="s">
        <v>81</v>
      </c>
      <c r="AV709" s="15" t="s">
        <v>124</v>
      </c>
      <c r="AW709" s="15" t="s">
        <v>30</v>
      </c>
      <c r="AX709" s="15" t="s">
        <v>81</v>
      </c>
      <c r="AY709" s="242" t="s">
        <v>117</v>
      </c>
    </row>
    <row r="710" spans="1:65" s="2" customFormat="1" ht="24.2" customHeight="1">
      <c r="A710" s="34"/>
      <c r="B710" s="35"/>
      <c r="C710" s="187" t="s">
        <v>775</v>
      </c>
      <c r="D710" s="187" t="s">
        <v>120</v>
      </c>
      <c r="E710" s="188" t="s">
        <v>776</v>
      </c>
      <c r="F710" s="189" t="s">
        <v>777</v>
      </c>
      <c r="G710" s="190" t="s">
        <v>144</v>
      </c>
      <c r="H710" s="206"/>
      <c r="I710" s="192"/>
      <c r="J710" s="193">
        <f>ROUND(I710*H710,2)</f>
        <v>0</v>
      </c>
      <c r="K710" s="194"/>
      <c r="L710" s="39"/>
      <c r="M710" s="195" t="s">
        <v>1</v>
      </c>
      <c r="N710" s="196" t="s">
        <v>38</v>
      </c>
      <c r="O710" s="71"/>
      <c r="P710" s="197">
        <f>O710*H710</f>
        <v>0</v>
      </c>
      <c r="Q710" s="197">
        <v>0</v>
      </c>
      <c r="R710" s="197">
        <f>Q710*H710</f>
        <v>0</v>
      </c>
      <c r="S710" s="197">
        <v>0</v>
      </c>
      <c r="T710" s="198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99" t="s">
        <v>124</v>
      </c>
      <c r="AT710" s="199" t="s">
        <v>120</v>
      </c>
      <c r="AU710" s="199" t="s">
        <v>81</v>
      </c>
      <c r="AY710" s="17" t="s">
        <v>117</v>
      </c>
      <c r="BE710" s="200">
        <f>IF(N710="základní",J710,0)</f>
        <v>0</v>
      </c>
      <c r="BF710" s="200">
        <f>IF(N710="snížená",J710,0)</f>
        <v>0</v>
      </c>
      <c r="BG710" s="200">
        <f>IF(N710="zákl. přenesená",J710,0)</f>
        <v>0</v>
      </c>
      <c r="BH710" s="200">
        <f>IF(N710="sníž. přenesená",J710,0)</f>
        <v>0</v>
      </c>
      <c r="BI710" s="200">
        <f>IF(N710="nulová",J710,0)</f>
        <v>0</v>
      </c>
      <c r="BJ710" s="17" t="s">
        <v>81</v>
      </c>
      <c r="BK710" s="200">
        <f>ROUND(I710*H710,2)</f>
        <v>0</v>
      </c>
      <c r="BL710" s="17" t="s">
        <v>124</v>
      </c>
      <c r="BM710" s="199" t="s">
        <v>778</v>
      </c>
    </row>
    <row r="711" spans="1:65" s="2" customFormat="1" ht="19.5">
      <c r="A711" s="34"/>
      <c r="B711" s="35"/>
      <c r="C711" s="36"/>
      <c r="D711" s="201" t="s">
        <v>125</v>
      </c>
      <c r="E711" s="36"/>
      <c r="F711" s="202" t="s">
        <v>777</v>
      </c>
      <c r="G711" s="36"/>
      <c r="H711" s="36"/>
      <c r="I711" s="203"/>
      <c r="J711" s="36"/>
      <c r="K711" s="36"/>
      <c r="L711" s="39"/>
      <c r="M711" s="204"/>
      <c r="N711" s="205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125</v>
      </c>
      <c r="AU711" s="17" t="s">
        <v>81</v>
      </c>
    </row>
    <row r="712" spans="1:65" s="12" customFormat="1" ht="25.9" customHeight="1">
      <c r="B712" s="171"/>
      <c r="C712" s="172"/>
      <c r="D712" s="173" t="s">
        <v>72</v>
      </c>
      <c r="E712" s="174" t="s">
        <v>118</v>
      </c>
      <c r="F712" s="174" t="s">
        <v>779</v>
      </c>
      <c r="G712" s="172"/>
      <c r="H712" s="172"/>
      <c r="I712" s="175"/>
      <c r="J712" s="176">
        <f>BK712</f>
        <v>0</v>
      </c>
      <c r="K712" s="172"/>
      <c r="L712" s="177"/>
      <c r="M712" s="178"/>
      <c r="N712" s="179"/>
      <c r="O712" s="179"/>
      <c r="P712" s="180">
        <f>SUM(P713:P738)</f>
        <v>0</v>
      </c>
      <c r="Q712" s="179"/>
      <c r="R712" s="180">
        <f>SUM(R713:R738)</f>
        <v>0</v>
      </c>
      <c r="S712" s="179"/>
      <c r="T712" s="181">
        <f>SUM(T713:T738)</f>
        <v>0</v>
      </c>
      <c r="AR712" s="182" t="s">
        <v>81</v>
      </c>
      <c r="AT712" s="183" t="s">
        <v>72</v>
      </c>
      <c r="AU712" s="183" t="s">
        <v>73</v>
      </c>
      <c r="AY712" s="182" t="s">
        <v>117</v>
      </c>
      <c r="BK712" s="184">
        <f>SUM(BK713:BK738)</f>
        <v>0</v>
      </c>
    </row>
    <row r="713" spans="1:65" s="2" customFormat="1" ht="14.45" customHeight="1">
      <c r="A713" s="34"/>
      <c r="B713" s="35"/>
      <c r="C713" s="187" t="s">
        <v>495</v>
      </c>
      <c r="D713" s="187" t="s">
        <v>120</v>
      </c>
      <c r="E713" s="188" t="s">
        <v>780</v>
      </c>
      <c r="F713" s="189" t="s">
        <v>781</v>
      </c>
      <c r="G713" s="190" t="s">
        <v>182</v>
      </c>
      <c r="H713" s="191">
        <v>40.165999999999997</v>
      </c>
      <c r="I713" s="192"/>
      <c r="J713" s="193">
        <f>ROUND(I713*H713,2)</f>
        <v>0</v>
      </c>
      <c r="K713" s="194"/>
      <c r="L713" s="39"/>
      <c r="M713" s="195" t="s">
        <v>1</v>
      </c>
      <c r="N713" s="196" t="s">
        <v>38</v>
      </c>
      <c r="O713" s="71"/>
      <c r="P713" s="197">
        <f>O713*H713</f>
        <v>0</v>
      </c>
      <c r="Q713" s="197">
        <v>0</v>
      </c>
      <c r="R713" s="197">
        <f>Q713*H713</f>
        <v>0</v>
      </c>
      <c r="S713" s="197">
        <v>0</v>
      </c>
      <c r="T713" s="198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99" t="s">
        <v>124</v>
      </c>
      <c r="AT713" s="199" t="s">
        <v>120</v>
      </c>
      <c r="AU713" s="199" t="s">
        <v>81</v>
      </c>
      <c r="AY713" s="17" t="s">
        <v>117</v>
      </c>
      <c r="BE713" s="200">
        <f>IF(N713="základní",J713,0)</f>
        <v>0</v>
      </c>
      <c r="BF713" s="200">
        <f>IF(N713="snížená",J713,0)</f>
        <v>0</v>
      </c>
      <c r="BG713" s="200">
        <f>IF(N713="zákl. přenesená",J713,0)</f>
        <v>0</v>
      </c>
      <c r="BH713" s="200">
        <f>IF(N713="sníž. přenesená",J713,0)</f>
        <v>0</v>
      </c>
      <c r="BI713" s="200">
        <f>IF(N713="nulová",J713,0)</f>
        <v>0</v>
      </c>
      <c r="BJ713" s="17" t="s">
        <v>81</v>
      </c>
      <c r="BK713" s="200">
        <f>ROUND(I713*H713,2)</f>
        <v>0</v>
      </c>
      <c r="BL713" s="17" t="s">
        <v>124</v>
      </c>
      <c r="BM713" s="199" t="s">
        <v>782</v>
      </c>
    </row>
    <row r="714" spans="1:65" s="2" customFormat="1" ht="11.25">
      <c r="A714" s="34"/>
      <c r="B714" s="35"/>
      <c r="C714" s="36"/>
      <c r="D714" s="201" t="s">
        <v>125</v>
      </c>
      <c r="E714" s="36"/>
      <c r="F714" s="202" t="s">
        <v>781</v>
      </c>
      <c r="G714" s="36"/>
      <c r="H714" s="36"/>
      <c r="I714" s="203"/>
      <c r="J714" s="36"/>
      <c r="K714" s="36"/>
      <c r="L714" s="39"/>
      <c r="M714" s="204"/>
      <c r="N714" s="205"/>
      <c r="O714" s="71"/>
      <c r="P714" s="71"/>
      <c r="Q714" s="71"/>
      <c r="R714" s="71"/>
      <c r="S714" s="71"/>
      <c r="T714" s="72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T714" s="17" t="s">
        <v>125</v>
      </c>
      <c r="AU714" s="17" t="s">
        <v>81</v>
      </c>
    </row>
    <row r="715" spans="1:65" s="13" customFormat="1" ht="11.25">
      <c r="B715" s="211"/>
      <c r="C715" s="212"/>
      <c r="D715" s="201" t="s">
        <v>174</v>
      </c>
      <c r="E715" s="213" t="s">
        <v>1</v>
      </c>
      <c r="F715" s="214" t="s">
        <v>783</v>
      </c>
      <c r="G715" s="212"/>
      <c r="H715" s="213" t="s">
        <v>1</v>
      </c>
      <c r="I715" s="215"/>
      <c r="J715" s="212"/>
      <c r="K715" s="212"/>
      <c r="L715" s="216"/>
      <c r="M715" s="217"/>
      <c r="N715" s="218"/>
      <c r="O715" s="218"/>
      <c r="P715" s="218"/>
      <c r="Q715" s="218"/>
      <c r="R715" s="218"/>
      <c r="S715" s="218"/>
      <c r="T715" s="219"/>
      <c r="AT715" s="220" t="s">
        <v>174</v>
      </c>
      <c r="AU715" s="220" t="s">
        <v>81</v>
      </c>
      <c r="AV715" s="13" t="s">
        <v>81</v>
      </c>
      <c r="AW715" s="13" t="s">
        <v>30</v>
      </c>
      <c r="AX715" s="13" t="s">
        <v>73</v>
      </c>
      <c r="AY715" s="220" t="s">
        <v>117</v>
      </c>
    </row>
    <row r="716" spans="1:65" s="14" customFormat="1" ht="11.25">
      <c r="B716" s="221"/>
      <c r="C716" s="222"/>
      <c r="D716" s="201" t="s">
        <v>174</v>
      </c>
      <c r="E716" s="223" t="s">
        <v>1</v>
      </c>
      <c r="F716" s="224" t="s">
        <v>784</v>
      </c>
      <c r="G716" s="222"/>
      <c r="H716" s="225">
        <v>11.313000000000001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174</v>
      </c>
      <c r="AU716" s="231" t="s">
        <v>81</v>
      </c>
      <c r="AV716" s="14" t="s">
        <v>83</v>
      </c>
      <c r="AW716" s="14" t="s">
        <v>30</v>
      </c>
      <c r="AX716" s="14" t="s">
        <v>73</v>
      </c>
      <c r="AY716" s="231" t="s">
        <v>117</v>
      </c>
    </row>
    <row r="717" spans="1:65" s="13" customFormat="1" ht="11.25">
      <c r="B717" s="211"/>
      <c r="C717" s="212"/>
      <c r="D717" s="201" t="s">
        <v>174</v>
      </c>
      <c r="E717" s="213" t="s">
        <v>1</v>
      </c>
      <c r="F717" s="214" t="s">
        <v>329</v>
      </c>
      <c r="G717" s="212"/>
      <c r="H717" s="213" t="s">
        <v>1</v>
      </c>
      <c r="I717" s="215"/>
      <c r="J717" s="212"/>
      <c r="K717" s="212"/>
      <c r="L717" s="216"/>
      <c r="M717" s="217"/>
      <c r="N717" s="218"/>
      <c r="O717" s="218"/>
      <c r="P717" s="218"/>
      <c r="Q717" s="218"/>
      <c r="R717" s="218"/>
      <c r="S717" s="218"/>
      <c r="T717" s="219"/>
      <c r="AT717" s="220" t="s">
        <v>174</v>
      </c>
      <c r="AU717" s="220" t="s">
        <v>81</v>
      </c>
      <c r="AV717" s="13" t="s">
        <v>81</v>
      </c>
      <c r="AW717" s="13" t="s">
        <v>30</v>
      </c>
      <c r="AX717" s="13" t="s">
        <v>73</v>
      </c>
      <c r="AY717" s="220" t="s">
        <v>117</v>
      </c>
    </row>
    <row r="718" spans="1:65" s="14" customFormat="1" ht="11.25">
      <c r="B718" s="221"/>
      <c r="C718" s="222"/>
      <c r="D718" s="201" t="s">
        <v>174</v>
      </c>
      <c r="E718" s="223" t="s">
        <v>1</v>
      </c>
      <c r="F718" s="224" t="s">
        <v>785</v>
      </c>
      <c r="G718" s="222"/>
      <c r="H718" s="225">
        <v>7.05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AT718" s="231" t="s">
        <v>174</v>
      </c>
      <c r="AU718" s="231" t="s">
        <v>81</v>
      </c>
      <c r="AV718" s="14" t="s">
        <v>83</v>
      </c>
      <c r="AW718" s="14" t="s">
        <v>30</v>
      </c>
      <c r="AX718" s="14" t="s">
        <v>73</v>
      </c>
      <c r="AY718" s="231" t="s">
        <v>117</v>
      </c>
    </row>
    <row r="719" spans="1:65" s="13" customFormat="1" ht="11.25">
      <c r="B719" s="211"/>
      <c r="C719" s="212"/>
      <c r="D719" s="201" t="s">
        <v>174</v>
      </c>
      <c r="E719" s="213" t="s">
        <v>1</v>
      </c>
      <c r="F719" s="214" t="s">
        <v>344</v>
      </c>
      <c r="G719" s="212"/>
      <c r="H719" s="213" t="s">
        <v>1</v>
      </c>
      <c r="I719" s="215"/>
      <c r="J719" s="212"/>
      <c r="K719" s="212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174</v>
      </c>
      <c r="AU719" s="220" t="s">
        <v>81</v>
      </c>
      <c r="AV719" s="13" t="s">
        <v>81</v>
      </c>
      <c r="AW719" s="13" t="s">
        <v>30</v>
      </c>
      <c r="AX719" s="13" t="s">
        <v>73</v>
      </c>
      <c r="AY719" s="220" t="s">
        <v>117</v>
      </c>
    </row>
    <row r="720" spans="1:65" s="14" customFormat="1" ht="11.25">
      <c r="B720" s="221"/>
      <c r="C720" s="222"/>
      <c r="D720" s="201" t="s">
        <v>174</v>
      </c>
      <c r="E720" s="223" t="s">
        <v>1</v>
      </c>
      <c r="F720" s="224" t="s">
        <v>786</v>
      </c>
      <c r="G720" s="222"/>
      <c r="H720" s="225">
        <v>21.803000000000001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174</v>
      </c>
      <c r="AU720" s="231" t="s">
        <v>81</v>
      </c>
      <c r="AV720" s="14" t="s">
        <v>83</v>
      </c>
      <c r="AW720" s="14" t="s">
        <v>30</v>
      </c>
      <c r="AX720" s="14" t="s">
        <v>73</v>
      </c>
      <c r="AY720" s="231" t="s">
        <v>117</v>
      </c>
    </row>
    <row r="721" spans="1:65" s="15" customFormat="1" ht="11.25">
      <c r="B721" s="232"/>
      <c r="C721" s="233"/>
      <c r="D721" s="201" t="s">
        <v>174</v>
      </c>
      <c r="E721" s="234" t="s">
        <v>1</v>
      </c>
      <c r="F721" s="235" t="s">
        <v>179</v>
      </c>
      <c r="G721" s="233"/>
      <c r="H721" s="236">
        <v>40.165999999999997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AT721" s="242" t="s">
        <v>174</v>
      </c>
      <c r="AU721" s="242" t="s">
        <v>81</v>
      </c>
      <c r="AV721" s="15" t="s">
        <v>124</v>
      </c>
      <c r="AW721" s="15" t="s">
        <v>30</v>
      </c>
      <c r="AX721" s="15" t="s">
        <v>81</v>
      </c>
      <c r="AY721" s="242" t="s">
        <v>117</v>
      </c>
    </row>
    <row r="722" spans="1:65" s="2" customFormat="1" ht="24.2" customHeight="1">
      <c r="A722" s="34"/>
      <c r="B722" s="35"/>
      <c r="C722" s="187" t="s">
        <v>787</v>
      </c>
      <c r="D722" s="187" t="s">
        <v>120</v>
      </c>
      <c r="E722" s="188" t="s">
        <v>788</v>
      </c>
      <c r="F722" s="189" t="s">
        <v>789</v>
      </c>
      <c r="G722" s="190" t="s">
        <v>182</v>
      </c>
      <c r="H722" s="191">
        <v>9.6999999999999993</v>
      </c>
      <c r="I722" s="192"/>
      <c r="J722" s="193">
        <f>ROUND(I722*H722,2)</f>
        <v>0</v>
      </c>
      <c r="K722" s="194"/>
      <c r="L722" s="39"/>
      <c r="M722" s="195" t="s">
        <v>1</v>
      </c>
      <c r="N722" s="196" t="s">
        <v>38</v>
      </c>
      <c r="O722" s="71"/>
      <c r="P722" s="197">
        <f>O722*H722</f>
        <v>0</v>
      </c>
      <c r="Q722" s="197">
        <v>0</v>
      </c>
      <c r="R722" s="197">
        <f>Q722*H722</f>
        <v>0</v>
      </c>
      <c r="S722" s="197">
        <v>0</v>
      </c>
      <c r="T722" s="198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99" t="s">
        <v>124</v>
      </c>
      <c r="AT722" s="199" t="s">
        <v>120</v>
      </c>
      <c r="AU722" s="199" t="s">
        <v>81</v>
      </c>
      <c r="AY722" s="17" t="s">
        <v>117</v>
      </c>
      <c r="BE722" s="200">
        <f>IF(N722="základní",J722,0)</f>
        <v>0</v>
      </c>
      <c r="BF722" s="200">
        <f>IF(N722="snížená",J722,0)</f>
        <v>0</v>
      </c>
      <c r="BG722" s="200">
        <f>IF(N722="zákl. přenesená",J722,0)</f>
        <v>0</v>
      </c>
      <c r="BH722" s="200">
        <f>IF(N722="sníž. přenesená",J722,0)</f>
        <v>0</v>
      </c>
      <c r="BI722" s="200">
        <f>IF(N722="nulová",J722,0)</f>
        <v>0</v>
      </c>
      <c r="BJ722" s="17" t="s">
        <v>81</v>
      </c>
      <c r="BK722" s="200">
        <f>ROUND(I722*H722,2)</f>
        <v>0</v>
      </c>
      <c r="BL722" s="17" t="s">
        <v>124</v>
      </c>
      <c r="BM722" s="199" t="s">
        <v>790</v>
      </c>
    </row>
    <row r="723" spans="1:65" s="2" customFormat="1" ht="19.5">
      <c r="A723" s="34"/>
      <c r="B723" s="35"/>
      <c r="C723" s="36"/>
      <c r="D723" s="201" t="s">
        <v>125</v>
      </c>
      <c r="E723" s="36"/>
      <c r="F723" s="202" t="s">
        <v>789</v>
      </c>
      <c r="G723" s="36"/>
      <c r="H723" s="36"/>
      <c r="I723" s="203"/>
      <c r="J723" s="36"/>
      <c r="K723" s="36"/>
      <c r="L723" s="39"/>
      <c r="M723" s="204"/>
      <c r="N723" s="205"/>
      <c r="O723" s="71"/>
      <c r="P723" s="71"/>
      <c r="Q723" s="71"/>
      <c r="R723" s="71"/>
      <c r="S723" s="71"/>
      <c r="T723" s="72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T723" s="17" t="s">
        <v>125</v>
      </c>
      <c r="AU723" s="17" t="s">
        <v>81</v>
      </c>
    </row>
    <row r="724" spans="1:65" s="13" customFormat="1" ht="11.25">
      <c r="B724" s="211"/>
      <c r="C724" s="212"/>
      <c r="D724" s="201" t="s">
        <v>174</v>
      </c>
      <c r="E724" s="213" t="s">
        <v>1</v>
      </c>
      <c r="F724" s="214" t="s">
        <v>791</v>
      </c>
      <c r="G724" s="212"/>
      <c r="H724" s="213" t="s">
        <v>1</v>
      </c>
      <c r="I724" s="215"/>
      <c r="J724" s="212"/>
      <c r="K724" s="212"/>
      <c r="L724" s="216"/>
      <c r="M724" s="217"/>
      <c r="N724" s="218"/>
      <c r="O724" s="218"/>
      <c r="P724" s="218"/>
      <c r="Q724" s="218"/>
      <c r="R724" s="218"/>
      <c r="S724" s="218"/>
      <c r="T724" s="219"/>
      <c r="AT724" s="220" t="s">
        <v>174</v>
      </c>
      <c r="AU724" s="220" t="s">
        <v>81</v>
      </c>
      <c r="AV724" s="13" t="s">
        <v>81</v>
      </c>
      <c r="AW724" s="13" t="s">
        <v>30</v>
      </c>
      <c r="AX724" s="13" t="s">
        <v>73</v>
      </c>
      <c r="AY724" s="220" t="s">
        <v>117</v>
      </c>
    </row>
    <row r="725" spans="1:65" s="14" customFormat="1" ht="11.25">
      <c r="B725" s="221"/>
      <c r="C725" s="222"/>
      <c r="D725" s="201" t="s">
        <v>174</v>
      </c>
      <c r="E725" s="223" t="s">
        <v>1</v>
      </c>
      <c r="F725" s="224" t="s">
        <v>792</v>
      </c>
      <c r="G725" s="222"/>
      <c r="H725" s="225">
        <v>9.6999999999999993</v>
      </c>
      <c r="I725" s="226"/>
      <c r="J725" s="222"/>
      <c r="K725" s="222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174</v>
      </c>
      <c r="AU725" s="231" t="s">
        <v>81</v>
      </c>
      <c r="AV725" s="14" t="s">
        <v>83</v>
      </c>
      <c r="AW725" s="14" t="s">
        <v>30</v>
      </c>
      <c r="AX725" s="14" t="s">
        <v>73</v>
      </c>
      <c r="AY725" s="231" t="s">
        <v>117</v>
      </c>
    </row>
    <row r="726" spans="1:65" s="15" customFormat="1" ht="11.25">
      <c r="B726" s="232"/>
      <c r="C726" s="233"/>
      <c r="D726" s="201" t="s">
        <v>174</v>
      </c>
      <c r="E726" s="234" t="s">
        <v>1</v>
      </c>
      <c r="F726" s="235" t="s">
        <v>179</v>
      </c>
      <c r="G726" s="233"/>
      <c r="H726" s="236">
        <v>9.6999999999999993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AT726" s="242" t="s">
        <v>174</v>
      </c>
      <c r="AU726" s="242" t="s">
        <v>81</v>
      </c>
      <c r="AV726" s="15" t="s">
        <v>124</v>
      </c>
      <c r="AW726" s="15" t="s">
        <v>30</v>
      </c>
      <c r="AX726" s="15" t="s">
        <v>81</v>
      </c>
      <c r="AY726" s="242" t="s">
        <v>117</v>
      </c>
    </row>
    <row r="727" spans="1:65" s="2" customFormat="1" ht="24.2" customHeight="1">
      <c r="A727" s="34"/>
      <c r="B727" s="35"/>
      <c r="C727" s="187" t="s">
        <v>499</v>
      </c>
      <c r="D727" s="187" t="s">
        <v>120</v>
      </c>
      <c r="E727" s="188" t="s">
        <v>793</v>
      </c>
      <c r="F727" s="189" t="s">
        <v>794</v>
      </c>
      <c r="G727" s="190" t="s">
        <v>182</v>
      </c>
      <c r="H727" s="191">
        <v>9.6999999999999993</v>
      </c>
      <c r="I727" s="192"/>
      <c r="J727" s="193">
        <f>ROUND(I727*H727,2)</f>
        <v>0</v>
      </c>
      <c r="K727" s="194"/>
      <c r="L727" s="39"/>
      <c r="M727" s="195" t="s">
        <v>1</v>
      </c>
      <c r="N727" s="196" t="s">
        <v>38</v>
      </c>
      <c r="O727" s="71"/>
      <c r="P727" s="197">
        <f>O727*H727</f>
        <v>0</v>
      </c>
      <c r="Q727" s="197">
        <v>0</v>
      </c>
      <c r="R727" s="197">
        <f>Q727*H727</f>
        <v>0</v>
      </c>
      <c r="S727" s="197">
        <v>0</v>
      </c>
      <c r="T727" s="198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99" t="s">
        <v>124</v>
      </c>
      <c r="AT727" s="199" t="s">
        <v>120</v>
      </c>
      <c r="AU727" s="199" t="s">
        <v>81</v>
      </c>
      <c r="AY727" s="17" t="s">
        <v>117</v>
      </c>
      <c r="BE727" s="200">
        <f>IF(N727="základní",J727,0)</f>
        <v>0</v>
      </c>
      <c r="BF727" s="200">
        <f>IF(N727="snížená",J727,0)</f>
        <v>0</v>
      </c>
      <c r="BG727" s="200">
        <f>IF(N727="zákl. přenesená",J727,0)</f>
        <v>0</v>
      </c>
      <c r="BH727" s="200">
        <f>IF(N727="sníž. přenesená",J727,0)</f>
        <v>0</v>
      </c>
      <c r="BI727" s="200">
        <f>IF(N727="nulová",J727,0)</f>
        <v>0</v>
      </c>
      <c r="BJ727" s="17" t="s">
        <v>81</v>
      </c>
      <c r="BK727" s="200">
        <f>ROUND(I727*H727,2)</f>
        <v>0</v>
      </c>
      <c r="BL727" s="17" t="s">
        <v>124</v>
      </c>
      <c r="BM727" s="199" t="s">
        <v>795</v>
      </c>
    </row>
    <row r="728" spans="1:65" s="2" customFormat="1" ht="19.5">
      <c r="A728" s="34"/>
      <c r="B728" s="35"/>
      <c r="C728" s="36"/>
      <c r="D728" s="201" t="s">
        <v>125</v>
      </c>
      <c r="E728" s="36"/>
      <c r="F728" s="202" t="s">
        <v>794</v>
      </c>
      <c r="G728" s="36"/>
      <c r="H728" s="36"/>
      <c r="I728" s="203"/>
      <c r="J728" s="36"/>
      <c r="K728" s="36"/>
      <c r="L728" s="39"/>
      <c r="M728" s="204"/>
      <c r="N728" s="205"/>
      <c r="O728" s="71"/>
      <c r="P728" s="71"/>
      <c r="Q728" s="71"/>
      <c r="R728" s="71"/>
      <c r="S728" s="71"/>
      <c r="T728" s="72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7" t="s">
        <v>125</v>
      </c>
      <c r="AU728" s="17" t="s">
        <v>81</v>
      </c>
    </row>
    <row r="729" spans="1:65" s="13" customFormat="1" ht="11.25">
      <c r="B729" s="211"/>
      <c r="C729" s="212"/>
      <c r="D729" s="201" t="s">
        <v>174</v>
      </c>
      <c r="E729" s="213" t="s">
        <v>1</v>
      </c>
      <c r="F729" s="214" t="s">
        <v>260</v>
      </c>
      <c r="G729" s="212"/>
      <c r="H729" s="213" t="s">
        <v>1</v>
      </c>
      <c r="I729" s="215"/>
      <c r="J729" s="212"/>
      <c r="K729" s="212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174</v>
      </c>
      <c r="AU729" s="220" t="s">
        <v>81</v>
      </c>
      <c r="AV729" s="13" t="s">
        <v>81</v>
      </c>
      <c r="AW729" s="13" t="s">
        <v>30</v>
      </c>
      <c r="AX729" s="13" t="s">
        <v>73</v>
      </c>
      <c r="AY729" s="220" t="s">
        <v>117</v>
      </c>
    </row>
    <row r="730" spans="1:65" s="14" customFormat="1" ht="11.25">
      <c r="B730" s="221"/>
      <c r="C730" s="222"/>
      <c r="D730" s="201" t="s">
        <v>174</v>
      </c>
      <c r="E730" s="223" t="s">
        <v>1</v>
      </c>
      <c r="F730" s="224" t="s">
        <v>792</v>
      </c>
      <c r="G730" s="222"/>
      <c r="H730" s="225">
        <v>9.6999999999999993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174</v>
      </c>
      <c r="AU730" s="231" t="s">
        <v>81</v>
      </c>
      <c r="AV730" s="14" t="s">
        <v>83</v>
      </c>
      <c r="AW730" s="14" t="s">
        <v>30</v>
      </c>
      <c r="AX730" s="14" t="s">
        <v>73</v>
      </c>
      <c r="AY730" s="231" t="s">
        <v>117</v>
      </c>
    </row>
    <row r="731" spans="1:65" s="15" customFormat="1" ht="11.25">
      <c r="B731" s="232"/>
      <c r="C731" s="233"/>
      <c r="D731" s="201" t="s">
        <v>174</v>
      </c>
      <c r="E731" s="234" t="s">
        <v>1</v>
      </c>
      <c r="F731" s="235" t="s">
        <v>179</v>
      </c>
      <c r="G731" s="233"/>
      <c r="H731" s="236">
        <v>9.6999999999999993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174</v>
      </c>
      <c r="AU731" s="242" t="s">
        <v>81</v>
      </c>
      <c r="AV731" s="15" t="s">
        <v>124</v>
      </c>
      <c r="AW731" s="15" t="s">
        <v>30</v>
      </c>
      <c r="AX731" s="15" t="s">
        <v>81</v>
      </c>
      <c r="AY731" s="242" t="s">
        <v>117</v>
      </c>
    </row>
    <row r="732" spans="1:65" s="2" customFormat="1" ht="14.45" customHeight="1">
      <c r="A732" s="34"/>
      <c r="B732" s="35"/>
      <c r="C732" s="243" t="s">
        <v>796</v>
      </c>
      <c r="D732" s="243" t="s">
        <v>205</v>
      </c>
      <c r="E732" s="244" t="s">
        <v>797</v>
      </c>
      <c r="F732" s="245" t="s">
        <v>798</v>
      </c>
      <c r="G732" s="246" t="s">
        <v>182</v>
      </c>
      <c r="H732" s="247">
        <v>10.67</v>
      </c>
      <c r="I732" s="248"/>
      <c r="J732" s="249">
        <f>ROUND(I732*H732,2)</f>
        <v>0</v>
      </c>
      <c r="K732" s="250"/>
      <c r="L732" s="251"/>
      <c r="M732" s="252" t="s">
        <v>1</v>
      </c>
      <c r="N732" s="253" t="s">
        <v>38</v>
      </c>
      <c r="O732" s="71"/>
      <c r="P732" s="197">
        <f>O732*H732</f>
        <v>0</v>
      </c>
      <c r="Q732" s="197">
        <v>0</v>
      </c>
      <c r="R732" s="197">
        <f>Q732*H732</f>
        <v>0</v>
      </c>
      <c r="S732" s="197">
        <v>0</v>
      </c>
      <c r="T732" s="198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99" t="s">
        <v>136</v>
      </c>
      <c r="AT732" s="199" t="s">
        <v>205</v>
      </c>
      <c r="AU732" s="199" t="s">
        <v>81</v>
      </c>
      <c r="AY732" s="17" t="s">
        <v>117</v>
      </c>
      <c r="BE732" s="200">
        <f>IF(N732="základní",J732,0)</f>
        <v>0</v>
      </c>
      <c r="BF732" s="200">
        <f>IF(N732="snížená",J732,0)</f>
        <v>0</v>
      </c>
      <c r="BG732" s="200">
        <f>IF(N732="zákl. přenesená",J732,0)</f>
        <v>0</v>
      </c>
      <c r="BH732" s="200">
        <f>IF(N732="sníž. přenesená",J732,0)</f>
        <v>0</v>
      </c>
      <c r="BI732" s="200">
        <f>IF(N732="nulová",J732,0)</f>
        <v>0</v>
      </c>
      <c r="BJ732" s="17" t="s">
        <v>81</v>
      </c>
      <c r="BK732" s="200">
        <f>ROUND(I732*H732,2)</f>
        <v>0</v>
      </c>
      <c r="BL732" s="17" t="s">
        <v>124</v>
      </c>
      <c r="BM732" s="199" t="s">
        <v>799</v>
      </c>
    </row>
    <row r="733" spans="1:65" s="2" customFormat="1" ht="11.25">
      <c r="A733" s="34"/>
      <c r="B733" s="35"/>
      <c r="C733" s="36"/>
      <c r="D733" s="201" t="s">
        <v>125</v>
      </c>
      <c r="E733" s="36"/>
      <c r="F733" s="202" t="s">
        <v>798</v>
      </c>
      <c r="G733" s="36"/>
      <c r="H733" s="36"/>
      <c r="I733" s="203"/>
      <c r="J733" s="36"/>
      <c r="K733" s="36"/>
      <c r="L733" s="39"/>
      <c r="M733" s="204"/>
      <c r="N733" s="205"/>
      <c r="O733" s="71"/>
      <c r="P733" s="71"/>
      <c r="Q733" s="71"/>
      <c r="R733" s="71"/>
      <c r="S733" s="71"/>
      <c r="T733" s="72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7" t="s">
        <v>125</v>
      </c>
      <c r="AU733" s="17" t="s">
        <v>81</v>
      </c>
    </row>
    <row r="734" spans="1:65" s="13" customFormat="1" ht="11.25">
      <c r="B734" s="211"/>
      <c r="C734" s="212"/>
      <c r="D734" s="201" t="s">
        <v>174</v>
      </c>
      <c r="E734" s="213" t="s">
        <v>1</v>
      </c>
      <c r="F734" s="214" t="s">
        <v>260</v>
      </c>
      <c r="G734" s="212"/>
      <c r="H734" s="213" t="s">
        <v>1</v>
      </c>
      <c r="I734" s="215"/>
      <c r="J734" s="212"/>
      <c r="K734" s="212"/>
      <c r="L734" s="216"/>
      <c r="M734" s="217"/>
      <c r="N734" s="218"/>
      <c r="O734" s="218"/>
      <c r="P734" s="218"/>
      <c r="Q734" s="218"/>
      <c r="R734" s="218"/>
      <c r="S734" s="218"/>
      <c r="T734" s="219"/>
      <c r="AT734" s="220" t="s">
        <v>174</v>
      </c>
      <c r="AU734" s="220" t="s">
        <v>81</v>
      </c>
      <c r="AV734" s="13" t="s">
        <v>81</v>
      </c>
      <c r="AW734" s="13" t="s">
        <v>30</v>
      </c>
      <c r="AX734" s="13" t="s">
        <v>73</v>
      </c>
      <c r="AY734" s="220" t="s">
        <v>117</v>
      </c>
    </row>
    <row r="735" spans="1:65" s="14" customFormat="1" ht="11.25">
      <c r="B735" s="221"/>
      <c r="C735" s="222"/>
      <c r="D735" s="201" t="s">
        <v>174</v>
      </c>
      <c r="E735" s="223" t="s">
        <v>1</v>
      </c>
      <c r="F735" s="224" t="s">
        <v>800</v>
      </c>
      <c r="G735" s="222"/>
      <c r="H735" s="225">
        <v>10.67</v>
      </c>
      <c r="I735" s="226"/>
      <c r="J735" s="222"/>
      <c r="K735" s="222"/>
      <c r="L735" s="227"/>
      <c r="M735" s="228"/>
      <c r="N735" s="229"/>
      <c r="O735" s="229"/>
      <c r="P735" s="229"/>
      <c r="Q735" s="229"/>
      <c r="R735" s="229"/>
      <c r="S735" s="229"/>
      <c r="T735" s="230"/>
      <c r="AT735" s="231" t="s">
        <v>174</v>
      </c>
      <c r="AU735" s="231" t="s">
        <v>81</v>
      </c>
      <c r="AV735" s="14" t="s">
        <v>83</v>
      </c>
      <c r="AW735" s="14" t="s">
        <v>30</v>
      </c>
      <c r="AX735" s="14" t="s">
        <v>73</v>
      </c>
      <c r="AY735" s="231" t="s">
        <v>117</v>
      </c>
    </row>
    <row r="736" spans="1:65" s="15" customFormat="1" ht="11.25">
      <c r="B736" s="232"/>
      <c r="C736" s="233"/>
      <c r="D736" s="201" t="s">
        <v>174</v>
      </c>
      <c r="E736" s="234" t="s">
        <v>1</v>
      </c>
      <c r="F736" s="235" t="s">
        <v>179</v>
      </c>
      <c r="G736" s="233"/>
      <c r="H736" s="236">
        <v>10.67</v>
      </c>
      <c r="I736" s="237"/>
      <c r="J736" s="233"/>
      <c r="K736" s="233"/>
      <c r="L736" s="238"/>
      <c r="M736" s="239"/>
      <c r="N736" s="240"/>
      <c r="O736" s="240"/>
      <c r="P736" s="240"/>
      <c r="Q736" s="240"/>
      <c r="R736" s="240"/>
      <c r="S736" s="240"/>
      <c r="T736" s="241"/>
      <c r="AT736" s="242" t="s">
        <v>174</v>
      </c>
      <c r="AU736" s="242" t="s">
        <v>81</v>
      </c>
      <c r="AV736" s="15" t="s">
        <v>124</v>
      </c>
      <c r="AW736" s="15" t="s">
        <v>30</v>
      </c>
      <c r="AX736" s="15" t="s">
        <v>81</v>
      </c>
      <c r="AY736" s="242" t="s">
        <v>117</v>
      </c>
    </row>
    <row r="737" spans="1:65" s="2" customFormat="1" ht="24.2" customHeight="1">
      <c r="A737" s="34"/>
      <c r="B737" s="35"/>
      <c r="C737" s="187" t="s">
        <v>502</v>
      </c>
      <c r="D737" s="187" t="s">
        <v>120</v>
      </c>
      <c r="E737" s="188" t="s">
        <v>801</v>
      </c>
      <c r="F737" s="189" t="s">
        <v>802</v>
      </c>
      <c r="G737" s="190" t="s">
        <v>144</v>
      </c>
      <c r="H737" s="206"/>
      <c r="I737" s="192"/>
      <c r="J737" s="193">
        <f>ROUND(I737*H737,2)</f>
        <v>0</v>
      </c>
      <c r="K737" s="194"/>
      <c r="L737" s="39"/>
      <c r="M737" s="195" t="s">
        <v>1</v>
      </c>
      <c r="N737" s="196" t="s">
        <v>38</v>
      </c>
      <c r="O737" s="71"/>
      <c r="P737" s="197">
        <f>O737*H737</f>
        <v>0</v>
      </c>
      <c r="Q737" s="197">
        <v>0</v>
      </c>
      <c r="R737" s="197">
        <f>Q737*H737</f>
        <v>0</v>
      </c>
      <c r="S737" s="197">
        <v>0</v>
      </c>
      <c r="T737" s="198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99" t="s">
        <v>124</v>
      </c>
      <c r="AT737" s="199" t="s">
        <v>120</v>
      </c>
      <c r="AU737" s="199" t="s">
        <v>81</v>
      </c>
      <c r="AY737" s="17" t="s">
        <v>117</v>
      </c>
      <c r="BE737" s="200">
        <f>IF(N737="základní",J737,0)</f>
        <v>0</v>
      </c>
      <c r="BF737" s="200">
        <f>IF(N737="snížená",J737,0)</f>
        <v>0</v>
      </c>
      <c r="BG737" s="200">
        <f>IF(N737="zákl. přenesená",J737,0)</f>
        <v>0</v>
      </c>
      <c r="BH737" s="200">
        <f>IF(N737="sníž. přenesená",J737,0)</f>
        <v>0</v>
      </c>
      <c r="BI737" s="200">
        <f>IF(N737="nulová",J737,0)</f>
        <v>0</v>
      </c>
      <c r="BJ737" s="17" t="s">
        <v>81</v>
      </c>
      <c r="BK737" s="200">
        <f>ROUND(I737*H737,2)</f>
        <v>0</v>
      </c>
      <c r="BL737" s="17" t="s">
        <v>124</v>
      </c>
      <c r="BM737" s="199" t="s">
        <v>803</v>
      </c>
    </row>
    <row r="738" spans="1:65" s="2" customFormat="1" ht="11.25">
      <c r="A738" s="34"/>
      <c r="B738" s="35"/>
      <c r="C738" s="36"/>
      <c r="D738" s="201" t="s">
        <v>125</v>
      </c>
      <c r="E738" s="36"/>
      <c r="F738" s="202" t="s">
        <v>802</v>
      </c>
      <c r="G738" s="36"/>
      <c r="H738" s="36"/>
      <c r="I738" s="203"/>
      <c r="J738" s="36"/>
      <c r="K738" s="36"/>
      <c r="L738" s="39"/>
      <c r="M738" s="204"/>
      <c r="N738" s="205"/>
      <c r="O738" s="71"/>
      <c r="P738" s="71"/>
      <c r="Q738" s="71"/>
      <c r="R738" s="71"/>
      <c r="S738" s="71"/>
      <c r="T738" s="72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T738" s="17" t="s">
        <v>125</v>
      </c>
      <c r="AU738" s="17" t="s">
        <v>81</v>
      </c>
    </row>
    <row r="739" spans="1:65" s="12" customFormat="1" ht="25.9" customHeight="1">
      <c r="B739" s="171"/>
      <c r="C739" s="172"/>
      <c r="D739" s="173" t="s">
        <v>72</v>
      </c>
      <c r="E739" s="174" t="s">
        <v>132</v>
      </c>
      <c r="F739" s="174" t="s">
        <v>804</v>
      </c>
      <c r="G739" s="172"/>
      <c r="H739" s="172"/>
      <c r="I739" s="175"/>
      <c r="J739" s="176">
        <f>BK739</f>
        <v>0</v>
      </c>
      <c r="K739" s="172"/>
      <c r="L739" s="177"/>
      <c r="M739" s="178"/>
      <c r="N739" s="179"/>
      <c r="O739" s="179"/>
      <c r="P739" s="180">
        <f>SUM(P740:P769)</f>
        <v>0</v>
      </c>
      <c r="Q739" s="179"/>
      <c r="R739" s="180">
        <f>SUM(R740:R769)</f>
        <v>0</v>
      </c>
      <c r="S739" s="179"/>
      <c r="T739" s="181">
        <f>SUM(T740:T769)</f>
        <v>0</v>
      </c>
      <c r="AR739" s="182" t="s">
        <v>81</v>
      </c>
      <c r="AT739" s="183" t="s">
        <v>72</v>
      </c>
      <c r="AU739" s="183" t="s">
        <v>73</v>
      </c>
      <c r="AY739" s="182" t="s">
        <v>117</v>
      </c>
      <c r="BK739" s="184">
        <f>SUM(BK740:BK769)</f>
        <v>0</v>
      </c>
    </row>
    <row r="740" spans="1:65" s="2" customFormat="1" ht="24.2" customHeight="1">
      <c r="A740" s="34"/>
      <c r="B740" s="35"/>
      <c r="C740" s="187" t="s">
        <v>805</v>
      </c>
      <c r="D740" s="187" t="s">
        <v>120</v>
      </c>
      <c r="E740" s="188" t="s">
        <v>806</v>
      </c>
      <c r="F740" s="189" t="s">
        <v>807</v>
      </c>
      <c r="G740" s="190" t="s">
        <v>182</v>
      </c>
      <c r="H740" s="191">
        <v>99.561999999999998</v>
      </c>
      <c r="I740" s="192"/>
      <c r="J740" s="193">
        <f>ROUND(I740*H740,2)</f>
        <v>0</v>
      </c>
      <c r="K740" s="194"/>
      <c r="L740" s="39"/>
      <c r="M740" s="195" t="s">
        <v>1</v>
      </c>
      <c r="N740" s="196" t="s">
        <v>38</v>
      </c>
      <c r="O740" s="71"/>
      <c r="P740" s="197">
        <f>O740*H740</f>
        <v>0</v>
      </c>
      <c r="Q740" s="197">
        <v>0</v>
      </c>
      <c r="R740" s="197">
        <f>Q740*H740</f>
        <v>0</v>
      </c>
      <c r="S740" s="197">
        <v>0</v>
      </c>
      <c r="T740" s="198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99" t="s">
        <v>124</v>
      </c>
      <c r="AT740" s="199" t="s">
        <v>120</v>
      </c>
      <c r="AU740" s="199" t="s">
        <v>81</v>
      </c>
      <c r="AY740" s="17" t="s">
        <v>117</v>
      </c>
      <c r="BE740" s="200">
        <f>IF(N740="základní",J740,0)</f>
        <v>0</v>
      </c>
      <c r="BF740" s="200">
        <f>IF(N740="snížená",J740,0)</f>
        <v>0</v>
      </c>
      <c r="BG740" s="200">
        <f>IF(N740="zákl. přenesená",J740,0)</f>
        <v>0</v>
      </c>
      <c r="BH740" s="200">
        <f>IF(N740="sníž. přenesená",J740,0)</f>
        <v>0</v>
      </c>
      <c r="BI740" s="200">
        <f>IF(N740="nulová",J740,0)</f>
        <v>0</v>
      </c>
      <c r="BJ740" s="17" t="s">
        <v>81</v>
      </c>
      <c r="BK740" s="200">
        <f>ROUND(I740*H740,2)</f>
        <v>0</v>
      </c>
      <c r="BL740" s="17" t="s">
        <v>124</v>
      </c>
      <c r="BM740" s="199" t="s">
        <v>808</v>
      </c>
    </row>
    <row r="741" spans="1:65" s="2" customFormat="1" ht="11.25">
      <c r="A741" s="34"/>
      <c r="B741" s="35"/>
      <c r="C741" s="36"/>
      <c r="D741" s="201" t="s">
        <v>125</v>
      </c>
      <c r="E741" s="36"/>
      <c r="F741" s="202" t="s">
        <v>807</v>
      </c>
      <c r="G741" s="36"/>
      <c r="H741" s="36"/>
      <c r="I741" s="203"/>
      <c r="J741" s="36"/>
      <c r="K741" s="36"/>
      <c r="L741" s="39"/>
      <c r="M741" s="204"/>
      <c r="N741" s="205"/>
      <c r="O741" s="71"/>
      <c r="P741" s="71"/>
      <c r="Q741" s="71"/>
      <c r="R741" s="71"/>
      <c r="S741" s="71"/>
      <c r="T741" s="72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7" t="s">
        <v>125</v>
      </c>
      <c r="AU741" s="17" t="s">
        <v>81</v>
      </c>
    </row>
    <row r="742" spans="1:65" s="13" customFormat="1" ht="11.25">
      <c r="B742" s="211"/>
      <c r="C742" s="212"/>
      <c r="D742" s="201" t="s">
        <v>174</v>
      </c>
      <c r="E742" s="213" t="s">
        <v>1</v>
      </c>
      <c r="F742" s="214" t="s">
        <v>329</v>
      </c>
      <c r="G742" s="212"/>
      <c r="H742" s="213" t="s">
        <v>1</v>
      </c>
      <c r="I742" s="215"/>
      <c r="J742" s="212"/>
      <c r="K742" s="212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174</v>
      </c>
      <c r="AU742" s="220" t="s">
        <v>81</v>
      </c>
      <c r="AV742" s="13" t="s">
        <v>81</v>
      </c>
      <c r="AW742" s="13" t="s">
        <v>30</v>
      </c>
      <c r="AX742" s="13" t="s">
        <v>73</v>
      </c>
      <c r="AY742" s="220" t="s">
        <v>117</v>
      </c>
    </row>
    <row r="743" spans="1:65" s="14" customFormat="1" ht="11.25">
      <c r="B743" s="221"/>
      <c r="C743" s="222"/>
      <c r="D743" s="201" t="s">
        <v>174</v>
      </c>
      <c r="E743" s="223" t="s">
        <v>1</v>
      </c>
      <c r="F743" s="224" t="s">
        <v>432</v>
      </c>
      <c r="G743" s="222"/>
      <c r="H743" s="225">
        <v>15.56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174</v>
      </c>
      <c r="AU743" s="231" t="s">
        <v>81</v>
      </c>
      <c r="AV743" s="14" t="s">
        <v>83</v>
      </c>
      <c r="AW743" s="14" t="s">
        <v>30</v>
      </c>
      <c r="AX743" s="14" t="s">
        <v>73</v>
      </c>
      <c r="AY743" s="231" t="s">
        <v>117</v>
      </c>
    </row>
    <row r="744" spans="1:65" s="13" customFormat="1" ht="11.25">
      <c r="B744" s="211"/>
      <c r="C744" s="212"/>
      <c r="D744" s="201" t="s">
        <v>174</v>
      </c>
      <c r="E744" s="213" t="s">
        <v>1</v>
      </c>
      <c r="F744" s="214" t="s">
        <v>332</v>
      </c>
      <c r="G744" s="212"/>
      <c r="H744" s="213" t="s">
        <v>1</v>
      </c>
      <c r="I744" s="215"/>
      <c r="J744" s="212"/>
      <c r="K744" s="212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174</v>
      </c>
      <c r="AU744" s="220" t="s">
        <v>81</v>
      </c>
      <c r="AV744" s="13" t="s">
        <v>81</v>
      </c>
      <c r="AW744" s="13" t="s">
        <v>30</v>
      </c>
      <c r="AX744" s="13" t="s">
        <v>73</v>
      </c>
      <c r="AY744" s="220" t="s">
        <v>117</v>
      </c>
    </row>
    <row r="745" spans="1:65" s="14" customFormat="1" ht="11.25">
      <c r="B745" s="221"/>
      <c r="C745" s="222"/>
      <c r="D745" s="201" t="s">
        <v>174</v>
      </c>
      <c r="E745" s="223" t="s">
        <v>1</v>
      </c>
      <c r="F745" s="224" t="s">
        <v>433</v>
      </c>
      <c r="G745" s="222"/>
      <c r="H745" s="225">
        <v>75.489999999999995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174</v>
      </c>
      <c r="AU745" s="231" t="s">
        <v>81</v>
      </c>
      <c r="AV745" s="14" t="s">
        <v>83</v>
      </c>
      <c r="AW745" s="14" t="s">
        <v>30</v>
      </c>
      <c r="AX745" s="14" t="s">
        <v>73</v>
      </c>
      <c r="AY745" s="231" t="s">
        <v>117</v>
      </c>
    </row>
    <row r="746" spans="1:65" s="14" customFormat="1" ht="11.25">
      <c r="B746" s="221"/>
      <c r="C746" s="222"/>
      <c r="D746" s="201" t="s">
        <v>174</v>
      </c>
      <c r="E746" s="223" t="s">
        <v>1</v>
      </c>
      <c r="F746" s="224" t="s">
        <v>434</v>
      </c>
      <c r="G746" s="222"/>
      <c r="H746" s="225">
        <v>8.5120000000000005</v>
      </c>
      <c r="I746" s="226"/>
      <c r="J746" s="222"/>
      <c r="K746" s="222"/>
      <c r="L746" s="227"/>
      <c r="M746" s="228"/>
      <c r="N746" s="229"/>
      <c r="O746" s="229"/>
      <c r="P746" s="229"/>
      <c r="Q746" s="229"/>
      <c r="R746" s="229"/>
      <c r="S746" s="229"/>
      <c r="T746" s="230"/>
      <c r="AT746" s="231" t="s">
        <v>174</v>
      </c>
      <c r="AU746" s="231" t="s">
        <v>81</v>
      </c>
      <c r="AV746" s="14" t="s">
        <v>83</v>
      </c>
      <c r="AW746" s="14" t="s">
        <v>30</v>
      </c>
      <c r="AX746" s="14" t="s">
        <v>73</v>
      </c>
      <c r="AY746" s="231" t="s">
        <v>117</v>
      </c>
    </row>
    <row r="747" spans="1:65" s="15" customFormat="1" ht="11.25">
      <c r="B747" s="232"/>
      <c r="C747" s="233"/>
      <c r="D747" s="201" t="s">
        <v>174</v>
      </c>
      <c r="E747" s="234" t="s">
        <v>1</v>
      </c>
      <c r="F747" s="235" t="s">
        <v>179</v>
      </c>
      <c r="G747" s="233"/>
      <c r="H747" s="236">
        <v>99.561999999999998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AT747" s="242" t="s">
        <v>174</v>
      </c>
      <c r="AU747" s="242" t="s">
        <v>81</v>
      </c>
      <c r="AV747" s="15" t="s">
        <v>124</v>
      </c>
      <c r="AW747" s="15" t="s">
        <v>30</v>
      </c>
      <c r="AX747" s="15" t="s">
        <v>81</v>
      </c>
      <c r="AY747" s="242" t="s">
        <v>117</v>
      </c>
    </row>
    <row r="748" spans="1:65" s="2" customFormat="1" ht="24.2" customHeight="1">
      <c r="A748" s="34"/>
      <c r="B748" s="35"/>
      <c r="C748" s="187" t="s">
        <v>508</v>
      </c>
      <c r="D748" s="187" t="s">
        <v>120</v>
      </c>
      <c r="E748" s="188" t="s">
        <v>809</v>
      </c>
      <c r="F748" s="189" t="s">
        <v>810</v>
      </c>
      <c r="G748" s="190" t="s">
        <v>182</v>
      </c>
      <c r="H748" s="191">
        <v>173.46</v>
      </c>
      <c r="I748" s="192"/>
      <c r="J748" s="193">
        <f>ROUND(I748*H748,2)</f>
        <v>0</v>
      </c>
      <c r="K748" s="194"/>
      <c r="L748" s="39"/>
      <c r="M748" s="195" t="s">
        <v>1</v>
      </c>
      <c r="N748" s="196" t="s">
        <v>38</v>
      </c>
      <c r="O748" s="71"/>
      <c r="P748" s="197">
        <f>O748*H748</f>
        <v>0</v>
      </c>
      <c r="Q748" s="197">
        <v>0</v>
      </c>
      <c r="R748" s="197">
        <f>Q748*H748</f>
        <v>0</v>
      </c>
      <c r="S748" s="197">
        <v>0</v>
      </c>
      <c r="T748" s="198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9" t="s">
        <v>124</v>
      </c>
      <c r="AT748" s="199" t="s">
        <v>120</v>
      </c>
      <c r="AU748" s="199" t="s">
        <v>81</v>
      </c>
      <c r="AY748" s="17" t="s">
        <v>117</v>
      </c>
      <c r="BE748" s="200">
        <f>IF(N748="základní",J748,0)</f>
        <v>0</v>
      </c>
      <c r="BF748" s="200">
        <f>IF(N748="snížená",J748,0)</f>
        <v>0</v>
      </c>
      <c r="BG748" s="200">
        <f>IF(N748="zákl. přenesená",J748,0)</f>
        <v>0</v>
      </c>
      <c r="BH748" s="200">
        <f>IF(N748="sníž. přenesená",J748,0)</f>
        <v>0</v>
      </c>
      <c r="BI748" s="200">
        <f>IF(N748="nulová",J748,0)</f>
        <v>0</v>
      </c>
      <c r="BJ748" s="17" t="s">
        <v>81</v>
      </c>
      <c r="BK748" s="200">
        <f>ROUND(I748*H748,2)</f>
        <v>0</v>
      </c>
      <c r="BL748" s="17" t="s">
        <v>124</v>
      </c>
      <c r="BM748" s="199" t="s">
        <v>811</v>
      </c>
    </row>
    <row r="749" spans="1:65" s="2" customFormat="1" ht="19.5">
      <c r="A749" s="34"/>
      <c r="B749" s="35"/>
      <c r="C749" s="36"/>
      <c r="D749" s="201" t="s">
        <v>125</v>
      </c>
      <c r="E749" s="36"/>
      <c r="F749" s="202" t="s">
        <v>810</v>
      </c>
      <c r="G749" s="36"/>
      <c r="H749" s="36"/>
      <c r="I749" s="203"/>
      <c r="J749" s="36"/>
      <c r="K749" s="36"/>
      <c r="L749" s="39"/>
      <c r="M749" s="204"/>
      <c r="N749" s="205"/>
      <c r="O749" s="71"/>
      <c r="P749" s="71"/>
      <c r="Q749" s="71"/>
      <c r="R749" s="71"/>
      <c r="S749" s="71"/>
      <c r="T749" s="72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125</v>
      </c>
      <c r="AU749" s="17" t="s">
        <v>81</v>
      </c>
    </row>
    <row r="750" spans="1:65" s="13" customFormat="1" ht="11.25">
      <c r="B750" s="211"/>
      <c r="C750" s="212"/>
      <c r="D750" s="201" t="s">
        <v>174</v>
      </c>
      <c r="E750" s="213" t="s">
        <v>1</v>
      </c>
      <c r="F750" s="214" t="s">
        <v>329</v>
      </c>
      <c r="G750" s="212"/>
      <c r="H750" s="213" t="s">
        <v>1</v>
      </c>
      <c r="I750" s="215"/>
      <c r="J750" s="212"/>
      <c r="K750" s="212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174</v>
      </c>
      <c r="AU750" s="220" t="s">
        <v>81</v>
      </c>
      <c r="AV750" s="13" t="s">
        <v>81</v>
      </c>
      <c r="AW750" s="13" t="s">
        <v>30</v>
      </c>
      <c r="AX750" s="13" t="s">
        <v>73</v>
      </c>
      <c r="AY750" s="220" t="s">
        <v>117</v>
      </c>
    </row>
    <row r="751" spans="1:65" s="14" customFormat="1" ht="11.25">
      <c r="B751" s="221"/>
      <c r="C751" s="222"/>
      <c r="D751" s="201" t="s">
        <v>174</v>
      </c>
      <c r="E751" s="223" t="s">
        <v>1</v>
      </c>
      <c r="F751" s="224" t="s">
        <v>812</v>
      </c>
      <c r="G751" s="222"/>
      <c r="H751" s="225">
        <v>40.85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174</v>
      </c>
      <c r="AU751" s="231" t="s">
        <v>81</v>
      </c>
      <c r="AV751" s="14" t="s">
        <v>83</v>
      </c>
      <c r="AW751" s="14" t="s">
        <v>30</v>
      </c>
      <c r="AX751" s="14" t="s">
        <v>73</v>
      </c>
      <c r="AY751" s="231" t="s">
        <v>117</v>
      </c>
    </row>
    <row r="752" spans="1:65" s="13" customFormat="1" ht="11.25">
      <c r="B752" s="211"/>
      <c r="C752" s="212"/>
      <c r="D752" s="201" t="s">
        <v>174</v>
      </c>
      <c r="E752" s="213" t="s">
        <v>1</v>
      </c>
      <c r="F752" s="214" t="s">
        <v>344</v>
      </c>
      <c r="G752" s="212"/>
      <c r="H752" s="213" t="s">
        <v>1</v>
      </c>
      <c r="I752" s="215"/>
      <c r="J752" s="212"/>
      <c r="K752" s="212"/>
      <c r="L752" s="216"/>
      <c r="M752" s="217"/>
      <c r="N752" s="218"/>
      <c r="O752" s="218"/>
      <c r="P752" s="218"/>
      <c r="Q752" s="218"/>
      <c r="R752" s="218"/>
      <c r="S752" s="218"/>
      <c r="T752" s="219"/>
      <c r="AT752" s="220" t="s">
        <v>174</v>
      </c>
      <c r="AU752" s="220" t="s">
        <v>81</v>
      </c>
      <c r="AV752" s="13" t="s">
        <v>81</v>
      </c>
      <c r="AW752" s="13" t="s">
        <v>30</v>
      </c>
      <c r="AX752" s="13" t="s">
        <v>73</v>
      </c>
      <c r="AY752" s="220" t="s">
        <v>117</v>
      </c>
    </row>
    <row r="753" spans="1:65" s="14" customFormat="1" ht="11.25">
      <c r="B753" s="221"/>
      <c r="C753" s="222"/>
      <c r="D753" s="201" t="s">
        <v>174</v>
      </c>
      <c r="E753" s="223" t="s">
        <v>1</v>
      </c>
      <c r="F753" s="224" t="s">
        <v>813</v>
      </c>
      <c r="G753" s="222"/>
      <c r="H753" s="225">
        <v>68.67</v>
      </c>
      <c r="I753" s="226"/>
      <c r="J753" s="222"/>
      <c r="K753" s="222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174</v>
      </c>
      <c r="AU753" s="231" t="s">
        <v>81</v>
      </c>
      <c r="AV753" s="14" t="s">
        <v>83</v>
      </c>
      <c r="AW753" s="14" t="s">
        <v>30</v>
      </c>
      <c r="AX753" s="14" t="s">
        <v>73</v>
      </c>
      <c r="AY753" s="231" t="s">
        <v>117</v>
      </c>
    </row>
    <row r="754" spans="1:65" s="13" customFormat="1" ht="11.25">
      <c r="B754" s="211"/>
      <c r="C754" s="212"/>
      <c r="D754" s="201" t="s">
        <v>174</v>
      </c>
      <c r="E754" s="213" t="s">
        <v>1</v>
      </c>
      <c r="F754" s="214" t="s">
        <v>332</v>
      </c>
      <c r="G754" s="212"/>
      <c r="H754" s="213" t="s">
        <v>1</v>
      </c>
      <c r="I754" s="215"/>
      <c r="J754" s="212"/>
      <c r="K754" s="212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174</v>
      </c>
      <c r="AU754" s="220" t="s">
        <v>81</v>
      </c>
      <c r="AV754" s="13" t="s">
        <v>81</v>
      </c>
      <c r="AW754" s="13" t="s">
        <v>30</v>
      </c>
      <c r="AX754" s="13" t="s">
        <v>73</v>
      </c>
      <c r="AY754" s="220" t="s">
        <v>117</v>
      </c>
    </row>
    <row r="755" spans="1:65" s="14" customFormat="1" ht="11.25">
      <c r="B755" s="221"/>
      <c r="C755" s="222"/>
      <c r="D755" s="201" t="s">
        <v>174</v>
      </c>
      <c r="E755" s="223" t="s">
        <v>1</v>
      </c>
      <c r="F755" s="224" t="s">
        <v>814</v>
      </c>
      <c r="G755" s="222"/>
      <c r="H755" s="225">
        <v>63.94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174</v>
      </c>
      <c r="AU755" s="231" t="s">
        <v>81</v>
      </c>
      <c r="AV755" s="14" t="s">
        <v>83</v>
      </c>
      <c r="AW755" s="14" t="s">
        <v>30</v>
      </c>
      <c r="AX755" s="14" t="s">
        <v>73</v>
      </c>
      <c r="AY755" s="231" t="s">
        <v>117</v>
      </c>
    </row>
    <row r="756" spans="1:65" s="15" customFormat="1" ht="11.25">
      <c r="B756" s="232"/>
      <c r="C756" s="233"/>
      <c r="D756" s="201" t="s">
        <v>174</v>
      </c>
      <c r="E756" s="234" t="s">
        <v>1</v>
      </c>
      <c r="F756" s="235" t="s">
        <v>179</v>
      </c>
      <c r="G756" s="233"/>
      <c r="H756" s="236">
        <v>173.46</v>
      </c>
      <c r="I756" s="237"/>
      <c r="J756" s="233"/>
      <c r="K756" s="233"/>
      <c r="L756" s="238"/>
      <c r="M756" s="239"/>
      <c r="N756" s="240"/>
      <c r="O756" s="240"/>
      <c r="P756" s="240"/>
      <c r="Q756" s="240"/>
      <c r="R756" s="240"/>
      <c r="S756" s="240"/>
      <c r="T756" s="241"/>
      <c r="AT756" s="242" t="s">
        <v>174</v>
      </c>
      <c r="AU756" s="242" t="s">
        <v>81</v>
      </c>
      <c r="AV756" s="15" t="s">
        <v>124</v>
      </c>
      <c r="AW756" s="15" t="s">
        <v>30</v>
      </c>
      <c r="AX756" s="15" t="s">
        <v>81</v>
      </c>
      <c r="AY756" s="242" t="s">
        <v>117</v>
      </c>
    </row>
    <row r="757" spans="1:65" s="2" customFormat="1" ht="24.2" customHeight="1">
      <c r="A757" s="34"/>
      <c r="B757" s="35"/>
      <c r="C757" s="187" t="s">
        <v>815</v>
      </c>
      <c r="D757" s="187" t="s">
        <v>120</v>
      </c>
      <c r="E757" s="188" t="s">
        <v>816</v>
      </c>
      <c r="F757" s="189" t="s">
        <v>817</v>
      </c>
      <c r="G757" s="190" t="s">
        <v>182</v>
      </c>
      <c r="H757" s="191">
        <v>318.98</v>
      </c>
      <c r="I757" s="192"/>
      <c r="J757" s="193">
        <f>ROUND(I757*H757,2)</f>
        <v>0</v>
      </c>
      <c r="K757" s="194"/>
      <c r="L757" s="39"/>
      <c r="M757" s="195" t="s">
        <v>1</v>
      </c>
      <c r="N757" s="196" t="s">
        <v>38</v>
      </c>
      <c r="O757" s="71"/>
      <c r="P757" s="197">
        <f>O757*H757</f>
        <v>0</v>
      </c>
      <c r="Q757" s="197">
        <v>0</v>
      </c>
      <c r="R757" s="197">
        <f>Q757*H757</f>
        <v>0</v>
      </c>
      <c r="S757" s="197">
        <v>0</v>
      </c>
      <c r="T757" s="198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199" t="s">
        <v>124</v>
      </c>
      <c r="AT757" s="199" t="s">
        <v>120</v>
      </c>
      <c r="AU757" s="199" t="s">
        <v>81</v>
      </c>
      <c r="AY757" s="17" t="s">
        <v>117</v>
      </c>
      <c r="BE757" s="200">
        <f>IF(N757="základní",J757,0)</f>
        <v>0</v>
      </c>
      <c r="BF757" s="200">
        <f>IF(N757="snížená",J757,0)</f>
        <v>0</v>
      </c>
      <c r="BG757" s="200">
        <f>IF(N757="zákl. přenesená",J757,0)</f>
        <v>0</v>
      </c>
      <c r="BH757" s="200">
        <f>IF(N757="sníž. přenesená",J757,0)</f>
        <v>0</v>
      </c>
      <c r="BI757" s="200">
        <f>IF(N757="nulová",J757,0)</f>
        <v>0</v>
      </c>
      <c r="BJ757" s="17" t="s">
        <v>81</v>
      </c>
      <c r="BK757" s="200">
        <f>ROUND(I757*H757,2)</f>
        <v>0</v>
      </c>
      <c r="BL757" s="17" t="s">
        <v>124</v>
      </c>
      <c r="BM757" s="199" t="s">
        <v>818</v>
      </c>
    </row>
    <row r="758" spans="1:65" s="2" customFormat="1" ht="19.5">
      <c r="A758" s="34"/>
      <c r="B758" s="35"/>
      <c r="C758" s="36"/>
      <c r="D758" s="201" t="s">
        <v>125</v>
      </c>
      <c r="E758" s="36"/>
      <c r="F758" s="202" t="s">
        <v>819</v>
      </c>
      <c r="G758" s="36"/>
      <c r="H758" s="36"/>
      <c r="I758" s="203"/>
      <c r="J758" s="36"/>
      <c r="K758" s="36"/>
      <c r="L758" s="39"/>
      <c r="M758" s="204"/>
      <c r="N758" s="205"/>
      <c r="O758" s="71"/>
      <c r="P758" s="71"/>
      <c r="Q758" s="71"/>
      <c r="R758" s="71"/>
      <c r="S758" s="71"/>
      <c r="T758" s="72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T758" s="17" t="s">
        <v>125</v>
      </c>
      <c r="AU758" s="17" t="s">
        <v>81</v>
      </c>
    </row>
    <row r="759" spans="1:65" s="13" customFormat="1" ht="11.25">
      <c r="B759" s="211"/>
      <c r="C759" s="212"/>
      <c r="D759" s="201" t="s">
        <v>174</v>
      </c>
      <c r="E759" s="213" t="s">
        <v>1</v>
      </c>
      <c r="F759" s="214" t="s">
        <v>329</v>
      </c>
      <c r="G759" s="212"/>
      <c r="H759" s="213" t="s">
        <v>1</v>
      </c>
      <c r="I759" s="215"/>
      <c r="J759" s="212"/>
      <c r="K759" s="212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174</v>
      </c>
      <c r="AU759" s="220" t="s">
        <v>81</v>
      </c>
      <c r="AV759" s="13" t="s">
        <v>81</v>
      </c>
      <c r="AW759" s="13" t="s">
        <v>30</v>
      </c>
      <c r="AX759" s="13" t="s">
        <v>73</v>
      </c>
      <c r="AY759" s="220" t="s">
        <v>117</v>
      </c>
    </row>
    <row r="760" spans="1:65" s="14" customFormat="1" ht="11.25">
      <c r="B760" s="221"/>
      <c r="C760" s="222"/>
      <c r="D760" s="201" t="s">
        <v>174</v>
      </c>
      <c r="E760" s="223" t="s">
        <v>1</v>
      </c>
      <c r="F760" s="224" t="s">
        <v>820</v>
      </c>
      <c r="G760" s="222"/>
      <c r="H760" s="225">
        <v>63.85</v>
      </c>
      <c r="I760" s="226"/>
      <c r="J760" s="222"/>
      <c r="K760" s="222"/>
      <c r="L760" s="227"/>
      <c r="M760" s="228"/>
      <c r="N760" s="229"/>
      <c r="O760" s="229"/>
      <c r="P760" s="229"/>
      <c r="Q760" s="229"/>
      <c r="R760" s="229"/>
      <c r="S760" s="229"/>
      <c r="T760" s="230"/>
      <c r="AT760" s="231" t="s">
        <v>174</v>
      </c>
      <c r="AU760" s="231" t="s">
        <v>81</v>
      </c>
      <c r="AV760" s="14" t="s">
        <v>83</v>
      </c>
      <c r="AW760" s="14" t="s">
        <v>30</v>
      </c>
      <c r="AX760" s="14" t="s">
        <v>73</v>
      </c>
      <c r="AY760" s="231" t="s">
        <v>117</v>
      </c>
    </row>
    <row r="761" spans="1:65" s="13" customFormat="1" ht="11.25">
      <c r="B761" s="211"/>
      <c r="C761" s="212"/>
      <c r="D761" s="201" t="s">
        <v>174</v>
      </c>
      <c r="E761" s="213" t="s">
        <v>1</v>
      </c>
      <c r="F761" s="214" t="s">
        <v>268</v>
      </c>
      <c r="G761" s="212"/>
      <c r="H761" s="213" t="s">
        <v>1</v>
      </c>
      <c r="I761" s="215"/>
      <c r="J761" s="212"/>
      <c r="K761" s="212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174</v>
      </c>
      <c r="AU761" s="220" t="s">
        <v>81</v>
      </c>
      <c r="AV761" s="13" t="s">
        <v>81</v>
      </c>
      <c r="AW761" s="13" t="s">
        <v>30</v>
      </c>
      <c r="AX761" s="13" t="s">
        <v>73</v>
      </c>
      <c r="AY761" s="220" t="s">
        <v>117</v>
      </c>
    </row>
    <row r="762" spans="1:65" s="14" customFormat="1" ht="11.25">
      <c r="B762" s="221"/>
      <c r="C762" s="222"/>
      <c r="D762" s="201" t="s">
        <v>174</v>
      </c>
      <c r="E762" s="223" t="s">
        <v>1</v>
      </c>
      <c r="F762" s="224" t="s">
        <v>821</v>
      </c>
      <c r="G762" s="222"/>
      <c r="H762" s="225">
        <v>55.82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174</v>
      </c>
      <c r="AU762" s="231" t="s">
        <v>81</v>
      </c>
      <c r="AV762" s="14" t="s">
        <v>83</v>
      </c>
      <c r="AW762" s="14" t="s">
        <v>30</v>
      </c>
      <c r="AX762" s="14" t="s">
        <v>73</v>
      </c>
      <c r="AY762" s="231" t="s">
        <v>117</v>
      </c>
    </row>
    <row r="763" spans="1:65" s="13" customFormat="1" ht="11.25">
      <c r="B763" s="211"/>
      <c r="C763" s="212"/>
      <c r="D763" s="201" t="s">
        <v>174</v>
      </c>
      <c r="E763" s="213" t="s">
        <v>1</v>
      </c>
      <c r="F763" s="214" t="s">
        <v>332</v>
      </c>
      <c r="G763" s="212"/>
      <c r="H763" s="213" t="s">
        <v>1</v>
      </c>
      <c r="I763" s="215"/>
      <c r="J763" s="212"/>
      <c r="K763" s="212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174</v>
      </c>
      <c r="AU763" s="220" t="s">
        <v>81</v>
      </c>
      <c r="AV763" s="13" t="s">
        <v>81</v>
      </c>
      <c r="AW763" s="13" t="s">
        <v>30</v>
      </c>
      <c r="AX763" s="13" t="s">
        <v>73</v>
      </c>
      <c r="AY763" s="220" t="s">
        <v>117</v>
      </c>
    </row>
    <row r="764" spans="1:65" s="14" customFormat="1" ht="11.25">
      <c r="B764" s="221"/>
      <c r="C764" s="222"/>
      <c r="D764" s="201" t="s">
        <v>174</v>
      </c>
      <c r="E764" s="223" t="s">
        <v>1</v>
      </c>
      <c r="F764" s="224" t="s">
        <v>822</v>
      </c>
      <c r="G764" s="222"/>
      <c r="H764" s="225">
        <v>108.91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AT764" s="231" t="s">
        <v>174</v>
      </c>
      <c r="AU764" s="231" t="s">
        <v>81</v>
      </c>
      <c r="AV764" s="14" t="s">
        <v>83</v>
      </c>
      <c r="AW764" s="14" t="s">
        <v>30</v>
      </c>
      <c r="AX764" s="14" t="s">
        <v>73</v>
      </c>
      <c r="AY764" s="231" t="s">
        <v>117</v>
      </c>
    </row>
    <row r="765" spans="1:65" s="13" customFormat="1" ht="11.25">
      <c r="B765" s="211"/>
      <c r="C765" s="212"/>
      <c r="D765" s="201" t="s">
        <v>174</v>
      </c>
      <c r="E765" s="213" t="s">
        <v>1</v>
      </c>
      <c r="F765" s="214" t="s">
        <v>344</v>
      </c>
      <c r="G765" s="212"/>
      <c r="H765" s="213" t="s">
        <v>1</v>
      </c>
      <c r="I765" s="215"/>
      <c r="J765" s="212"/>
      <c r="K765" s="212"/>
      <c r="L765" s="216"/>
      <c r="M765" s="217"/>
      <c r="N765" s="218"/>
      <c r="O765" s="218"/>
      <c r="P765" s="218"/>
      <c r="Q765" s="218"/>
      <c r="R765" s="218"/>
      <c r="S765" s="218"/>
      <c r="T765" s="219"/>
      <c r="AT765" s="220" t="s">
        <v>174</v>
      </c>
      <c r="AU765" s="220" t="s">
        <v>81</v>
      </c>
      <c r="AV765" s="13" t="s">
        <v>81</v>
      </c>
      <c r="AW765" s="13" t="s">
        <v>30</v>
      </c>
      <c r="AX765" s="13" t="s">
        <v>73</v>
      </c>
      <c r="AY765" s="220" t="s">
        <v>117</v>
      </c>
    </row>
    <row r="766" spans="1:65" s="14" customFormat="1" ht="11.25">
      <c r="B766" s="221"/>
      <c r="C766" s="222"/>
      <c r="D766" s="201" t="s">
        <v>174</v>
      </c>
      <c r="E766" s="223" t="s">
        <v>1</v>
      </c>
      <c r="F766" s="224" t="s">
        <v>544</v>
      </c>
      <c r="G766" s="222"/>
      <c r="H766" s="225">
        <v>90.4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AT766" s="231" t="s">
        <v>174</v>
      </c>
      <c r="AU766" s="231" t="s">
        <v>81</v>
      </c>
      <c r="AV766" s="14" t="s">
        <v>83</v>
      </c>
      <c r="AW766" s="14" t="s">
        <v>30</v>
      </c>
      <c r="AX766" s="14" t="s">
        <v>73</v>
      </c>
      <c r="AY766" s="231" t="s">
        <v>117</v>
      </c>
    </row>
    <row r="767" spans="1:65" s="15" customFormat="1" ht="11.25">
      <c r="B767" s="232"/>
      <c r="C767" s="233"/>
      <c r="D767" s="201" t="s">
        <v>174</v>
      </c>
      <c r="E767" s="234" t="s">
        <v>1</v>
      </c>
      <c r="F767" s="235" t="s">
        <v>179</v>
      </c>
      <c r="G767" s="233"/>
      <c r="H767" s="236">
        <v>318.98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AT767" s="242" t="s">
        <v>174</v>
      </c>
      <c r="AU767" s="242" t="s">
        <v>81</v>
      </c>
      <c r="AV767" s="15" t="s">
        <v>124</v>
      </c>
      <c r="AW767" s="15" t="s">
        <v>30</v>
      </c>
      <c r="AX767" s="15" t="s">
        <v>81</v>
      </c>
      <c r="AY767" s="242" t="s">
        <v>117</v>
      </c>
    </row>
    <row r="768" spans="1:65" s="2" customFormat="1" ht="24.2" customHeight="1">
      <c r="A768" s="34"/>
      <c r="B768" s="35"/>
      <c r="C768" s="187" t="s">
        <v>511</v>
      </c>
      <c r="D768" s="187" t="s">
        <v>120</v>
      </c>
      <c r="E768" s="188" t="s">
        <v>823</v>
      </c>
      <c r="F768" s="189" t="s">
        <v>824</v>
      </c>
      <c r="G768" s="190" t="s">
        <v>144</v>
      </c>
      <c r="H768" s="206"/>
      <c r="I768" s="192"/>
      <c r="J768" s="193">
        <f>ROUND(I768*H768,2)</f>
        <v>0</v>
      </c>
      <c r="K768" s="194"/>
      <c r="L768" s="39"/>
      <c r="M768" s="195" t="s">
        <v>1</v>
      </c>
      <c r="N768" s="196" t="s">
        <v>38</v>
      </c>
      <c r="O768" s="71"/>
      <c r="P768" s="197">
        <f>O768*H768</f>
        <v>0</v>
      </c>
      <c r="Q768" s="197">
        <v>0</v>
      </c>
      <c r="R768" s="197">
        <f>Q768*H768</f>
        <v>0</v>
      </c>
      <c r="S768" s="197">
        <v>0</v>
      </c>
      <c r="T768" s="198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199" t="s">
        <v>124</v>
      </c>
      <c r="AT768" s="199" t="s">
        <v>120</v>
      </c>
      <c r="AU768" s="199" t="s">
        <v>81</v>
      </c>
      <c r="AY768" s="17" t="s">
        <v>117</v>
      </c>
      <c r="BE768" s="200">
        <f>IF(N768="základní",J768,0)</f>
        <v>0</v>
      </c>
      <c r="BF768" s="200">
        <f>IF(N768="snížená",J768,0)</f>
        <v>0</v>
      </c>
      <c r="BG768" s="200">
        <f>IF(N768="zákl. přenesená",J768,0)</f>
        <v>0</v>
      </c>
      <c r="BH768" s="200">
        <f>IF(N768="sníž. přenesená",J768,0)</f>
        <v>0</v>
      </c>
      <c r="BI768" s="200">
        <f>IF(N768="nulová",J768,0)</f>
        <v>0</v>
      </c>
      <c r="BJ768" s="17" t="s">
        <v>81</v>
      </c>
      <c r="BK768" s="200">
        <f>ROUND(I768*H768,2)</f>
        <v>0</v>
      </c>
      <c r="BL768" s="17" t="s">
        <v>124</v>
      </c>
      <c r="BM768" s="199" t="s">
        <v>825</v>
      </c>
    </row>
    <row r="769" spans="1:65" s="2" customFormat="1" ht="19.5">
      <c r="A769" s="34"/>
      <c r="B769" s="35"/>
      <c r="C769" s="36"/>
      <c r="D769" s="201" t="s">
        <v>125</v>
      </c>
      <c r="E769" s="36"/>
      <c r="F769" s="202" t="s">
        <v>824</v>
      </c>
      <c r="G769" s="36"/>
      <c r="H769" s="36"/>
      <c r="I769" s="203"/>
      <c r="J769" s="36"/>
      <c r="K769" s="36"/>
      <c r="L769" s="39"/>
      <c r="M769" s="204"/>
      <c r="N769" s="205"/>
      <c r="O769" s="71"/>
      <c r="P769" s="71"/>
      <c r="Q769" s="71"/>
      <c r="R769" s="71"/>
      <c r="S769" s="71"/>
      <c r="T769" s="72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T769" s="17" t="s">
        <v>125</v>
      </c>
      <c r="AU769" s="17" t="s">
        <v>81</v>
      </c>
    </row>
    <row r="770" spans="1:65" s="12" customFormat="1" ht="25.9" customHeight="1">
      <c r="B770" s="171"/>
      <c r="C770" s="172"/>
      <c r="D770" s="173" t="s">
        <v>72</v>
      </c>
      <c r="E770" s="174" t="s">
        <v>137</v>
      </c>
      <c r="F770" s="174" t="s">
        <v>826</v>
      </c>
      <c r="G770" s="172"/>
      <c r="H770" s="172"/>
      <c r="I770" s="175"/>
      <c r="J770" s="176">
        <f>BK770</f>
        <v>0</v>
      </c>
      <c r="K770" s="172"/>
      <c r="L770" s="177"/>
      <c r="M770" s="178"/>
      <c r="N770" s="179"/>
      <c r="O770" s="179"/>
      <c r="P770" s="180">
        <f>SUM(P771:P792)</f>
        <v>0</v>
      </c>
      <c r="Q770" s="179"/>
      <c r="R770" s="180">
        <f>SUM(R771:R792)</f>
        <v>0</v>
      </c>
      <c r="S770" s="179"/>
      <c r="T770" s="181">
        <f>SUM(T771:T792)</f>
        <v>0</v>
      </c>
      <c r="AR770" s="182" t="s">
        <v>81</v>
      </c>
      <c r="AT770" s="183" t="s">
        <v>72</v>
      </c>
      <c r="AU770" s="183" t="s">
        <v>73</v>
      </c>
      <c r="AY770" s="182" t="s">
        <v>117</v>
      </c>
      <c r="BK770" s="184">
        <f>SUM(BK771:BK792)</f>
        <v>0</v>
      </c>
    </row>
    <row r="771" spans="1:65" s="2" customFormat="1" ht="37.9" customHeight="1">
      <c r="A771" s="34"/>
      <c r="B771" s="35"/>
      <c r="C771" s="187" t="s">
        <v>827</v>
      </c>
      <c r="D771" s="187" t="s">
        <v>120</v>
      </c>
      <c r="E771" s="188" t="s">
        <v>828</v>
      </c>
      <c r="F771" s="189" t="s">
        <v>829</v>
      </c>
      <c r="G771" s="190" t="s">
        <v>182</v>
      </c>
      <c r="H771" s="191">
        <v>8.3000000000000007</v>
      </c>
      <c r="I771" s="192"/>
      <c r="J771" s="193">
        <f>ROUND(I771*H771,2)</f>
        <v>0</v>
      </c>
      <c r="K771" s="194"/>
      <c r="L771" s="39"/>
      <c r="M771" s="195" t="s">
        <v>1</v>
      </c>
      <c r="N771" s="196" t="s">
        <v>38</v>
      </c>
      <c r="O771" s="71"/>
      <c r="P771" s="197">
        <f>O771*H771</f>
        <v>0</v>
      </c>
      <c r="Q771" s="197">
        <v>0</v>
      </c>
      <c r="R771" s="197">
        <f>Q771*H771</f>
        <v>0</v>
      </c>
      <c r="S771" s="197">
        <v>0</v>
      </c>
      <c r="T771" s="198">
        <f>S771*H771</f>
        <v>0</v>
      </c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R771" s="199" t="s">
        <v>124</v>
      </c>
      <c r="AT771" s="199" t="s">
        <v>120</v>
      </c>
      <c r="AU771" s="199" t="s">
        <v>81</v>
      </c>
      <c r="AY771" s="17" t="s">
        <v>117</v>
      </c>
      <c r="BE771" s="200">
        <f>IF(N771="základní",J771,0)</f>
        <v>0</v>
      </c>
      <c r="BF771" s="200">
        <f>IF(N771="snížená",J771,0)</f>
        <v>0</v>
      </c>
      <c r="BG771" s="200">
        <f>IF(N771="zákl. přenesená",J771,0)</f>
        <v>0</v>
      </c>
      <c r="BH771" s="200">
        <f>IF(N771="sníž. přenesená",J771,0)</f>
        <v>0</v>
      </c>
      <c r="BI771" s="200">
        <f>IF(N771="nulová",J771,0)</f>
        <v>0</v>
      </c>
      <c r="BJ771" s="17" t="s">
        <v>81</v>
      </c>
      <c r="BK771" s="200">
        <f>ROUND(I771*H771,2)</f>
        <v>0</v>
      </c>
      <c r="BL771" s="17" t="s">
        <v>124</v>
      </c>
      <c r="BM771" s="199" t="s">
        <v>830</v>
      </c>
    </row>
    <row r="772" spans="1:65" s="2" customFormat="1" ht="29.25">
      <c r="A772" s="34"/>
      <c r="B772" s="35"/>
      <c r="C772" s="36"/>
      <c r="D772" s="201" t="s">
        <v>125</v>
      </c>
      <c r="E772" s="36"/>
      <c r="F772" s="202" t="s">
        <v>829</v>
      </c>
      <c r="G772" s="36"/>
      <c r="H772" s="36"/>
      <c r="I772" s="203"/>
      <c r="J772" s="36"/>
      <c r="K772" s="36"/>
      <c r="L772" s="39"/>
      <c r="M772" s="204"/>
      <c r="N772" s="205"/>
      <c r="O772" s="71"/>
      <c r="P772" s="71"/>
      <c r="Q772" s="71"/>
      <c r="R772" s="71"/>
      <c r="S772" s="71"/>
      <c r="T772" s="72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T772" s="17" t="s">
        <v>125</v>
      </c>
      <c r="AU772" s="17" t="s">
        <v>81</v>
      </c>
    </row>
    <row r="773" spans="1:65" s="13" customFormat="1" ht="11.25">
      <c r="B773" s="211"/>
      <c r="C773" s="212"/>
      <c r="D773" s="201" t="s">
        <v>174</v>
      </c>
      <c r="E773" s="213" t="s">
        <v>1</v>
      </c>
      <c r="F773" s="214" t="s">
        <v>831</v>
      </c>
      <c r="G773" s="212"/>
      <c r="H773" s="213" t="s">
        <v>1</v>
      </c>
      <c r="I773" s="215"/>
      <c r="J773" s="212"/>
      <c r="K773" s="212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174</v>
      </c>
      <c r="AU773" s="220" t="s">
        <v>81</v>
      </c>
      <c r="AV773" s="13" t="s">
        <v>81</v>
      </c>
      <c r="AW773" s="13" t="s">
        <v>30</v>
      </c>
      <c r="AX773" s="13" t="s">
        <v>73</v>
      </c>
      <c r="AY773" s="220" t="s">
        <v>117</v>
      </c>
    </row>
    <row r="774" spans="1:65" s="14" customFormat="1" ht="11.25">
      <c r="B774" s="221"/>
      <c r="C774" s="222"/>
      <c r="D774" s="201" t="s">
        <v>174</v>
      </c>
      <c r="E774" s="223" t="s">
        <v>1</v>
      </c>
      <c r="F774" s="224" t="s">
        <v>832</v>
      </c>
      <c r="G774" s="222"/>
      <c r="H774" s="225">
        <v>0.56000000000000005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174</v>
      </c>
      <c r="AU774" s="231" t="s">
        <v>81</v>
      </c>
      <c r="AV774" s="14" t="s">
        <v>83</v>
      </c>
      <c r="AW774" s="14" t="s">
        <v>30</v>
      </c>
      <c r="AX774" s="14" t="s">
        <v>73</v>
      </c>
      <c r="AY774" s="231" t="s">
        <v>117</v>
      </c>
    </row>
    <row r="775" spans="1:65" s="14" customFormat="1" ht="11.25">
      <c r="B775" s="221"/>
      <c r="C775" s="222"/>
      <c r="D775" s="201" t="s">
        <v>174</v>
      </c>
      <c r="E775" s="223" t="s">
        <v>1</v>
      </c>
      <c r="F775" s="224" t="s">
        <v>833</v>
      </c>
      <c r="G775" s="222"/>
      <c r="H775" s="225">
        <v>2.52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174</v>
      </c>
      <c r="AU775" s="231" t="s">
        <v>81</v>
      </c>
      <c r="AV775" s="14" t="s">
        <v>83</v>
      </c>
      <c r="AW775" s="14" t="s">
        <v>30</v>
      </c>
      <c r="AX775" s="14" t="s">
        <v>73</v>
      </c>
      <c r="AY775" s="231" t="s">
        <v>117</v>
      </c>
    </row>
    <row r="776" spans="1:65" s="14" customFormat="1" ht="11.25">
      <c r="B776" s="221"/>
      <c r="C776" s="222"/>
      <c r="D776" s="201" t="s">
        <v>174</v>
      </c>
      <c r="E776" s="223" t="s">
        <v>1</v>
      </c>
      <c r="F776" s="224" t="s">
        <v>834</v>
      </c>
      <c r="G776" s="222"/>
      <c r="H776" s="225">
        <v>2.1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174</v>
      </c>
      <c r="AU776" s="231" t="s">
        <v>81</v>
      </c>
      <c r="AV776" s="14" t="s">
        <v>83</v>
      </c>
      <c r="AW776" s="14" t="s">
        <v>30</v>
      </c>
      <c r="AX776" s="14" t="s">
        <v>73</v>
      </c>
      <c r="AY776" s="231" t="s">
        <v>117</v>
      </c>
    </row>
    <row r="777" spans="1:65" s="14" customFormat="1" ht="11.25">
      <c r="B777" s="221"/>
      <c r="C777" s="222"/>
      <c r="D777" s="201" t="s">
        <v>174</v>
      </c>
      <c r="E777" s="223" t="s">
        <v>1</v>
      </c>
      <c r="F777" s="224" t="s">
        <v>835</v>
      </c>
      <c r="G777" s="222"/>
      <c r="H777" s="225">
        <v>2.52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174</v>
      </c>
      <c r="AU777" s="231" t="s">
        <v>81</v>
      </c>
      <c r="AV777" s="14" t="s">
        <v>83</v>
      </c>
      <c r="AW777" s="14" t="s">
        <v>30</v>
      </c>
      <c r="AX777" s="14" t="s">
        <v>73</v>
      </c>
      <c r="AY777" s="231" t="s">
        <v>117</v>
      </c>
    </row>
    <row r="778" spans="1:65" s="13" customFormat="1" ht="11.25">
      <c r="B778" s="211"/>
      <c r="C778" s="212"/>
      <c r="D778" s="201" t="s">
        <v>174</v>
      </c>
      <c r="E778" s="213" t="s">
        <v>1</v>
      </c>
      <c r="F778" s="214" t="s">
        <v>836</v>
      </c>
      <c r="G778" s="212"/>
      <c r="H778" s="213" t="s">
        <v>1</v>
      </c>
      <c r="I778" s="215"/>
      <c r="J778" s="212"/>
      <c r="K778" s="212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174</v>
      </c>
      <c r="AU778" s="220" t="s">
        <v>81</v>
      </c>
      <c r="AV778" s="13" t="s">
        <v>81</v>
      </c>
      <c r="AW778" s="13" t="s">
        <v>30</v>
      </c>
      <c r="AX778" s="13" t="s">
        <v>73</v>
      </c>
      <c r="AY778" s="220" t="s">
        <v>117</v>
      </c>
    </row>
    <row r="779" spans="1:65" s="14" customFormat="1" ht="11.25">
      <c r="B779" s="221"/>
      <c r="C779" s="222"/>
      <c r="D779" s="201" t="s">
        <v>174</v>
      </c>
      <c r="E779" s="223" t="s">
        <v>1</v>
      </c>
      <c r="F779" s="224" t="s">
        <v>837</v>
      </c>
      <c r="G779" s="222"/>
      <c r="H779" s="225">
        <v>0.6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174</v>
      </c>
      <c r="AU779" s="231" t="s">
        <v>81</v>
      </c>
      <c r="AV779" s="14" t="s">
        <v>83</v>
      </c>
      <c r="AW779" s="14" t="s">
        <v>30</v>
      </c>
      <c r="AX779" s="14" t="s">
        <v>73</v>
      </c>
      <c r="AY779" s="231" t="s">
        <v>117</v>
      </c>
    </row>
    <row r="780" spans="1:65" s="15" customFormat="1" ht="11.25">
      <c r="B780" s="232"/>
      <c r="C780" s="233"/>
      <c r="D780" s="201" t="s">
        <v>174</v>
      </c>
      <c r="E780" s="234" t="s">
        <v>1</v>
      </c>
      <c r="F780" s="235" t="s">
        <v>179</v>
      </c>
      <c r="G780" s="233"/>
      <c r="H780" s="236">
        <v>8.2999999999999989</v>
      </c>
      <c r="I780" s="237"/>
      <c r="J780" s="233"/>
      <c r="K780" s="233"/>
      <c r="L780" s="238"/>
      <c r="M780" s="239"/>
      <c r="N780" s="240"/>
      <c r="O780" s="240"/>
      <c r="P780" s="240"/>
      <c r="Q780" s="240"/>
      <c r="R780" s="240"/>
      <c r="S780" s="240"/>
      <c r="T780" s="241"/>
      <c r="AT780" s="242" t="s">
        <v>174</v>
      </c>
      <c r="AU780" s="242" t="s">
        <v>81</v>
      </c>
      <c r="AV780" s="15" t="s">
        <v>124</v>
      </c>
      <c r="AW780" s="15" t="s">
        <v>30</v>
      </c>
      <c r="AX780" s="15" t="s">
        <v>81</v>
      </c>
      <c r="AY780" s="242" t="s">
        <v>117</v>
      </c>
    </row>
    <row r="781" spans="1:65" s="2" customFormat="1" ht="14.45" customHeight="1">
      <c r="A781" s="34"/>
      <c r="B781" s="35"/>
      <c r="C781" s="243" t="s">
        <v>519</v>
      </c>
      <c r="D781" s="243" t="s">
        <v>205</v>
      </c>
      <c r="E781" s="244" t="s">
        <v>838</v>
      </c>
      <c r="F781" s="245" t="s">
        <v>839</v>
      </c>
      <c r="G781" s="246" t="s">
        <v>182</v>
      </c>
      <c r="H781" s="247">
        <v>8.4700000000000006</v>
      </c>
      <c r="I781" s="248"/>
      <c r="J781" s="249">
        <f>ROUND(I781*H781,2)</f>
        <v>0</v>
      </c>
      <c r="K781" s="250"/>
      <c r="L781" s="251"/>
      <c r="M781" s="252" t="s">
        <v>1</v>
      </c>
      <c r="N781" s="253" t="s">
        <v>38</v>
      </c>
      <c r="O781" s="71"/>
      <c r="P781" s="197">
        <f>O781*H781</f>
        <v>0</v>
      </c>
      <c r="Q781" s="197">
        <v>0</v>
      </c>
      <c r="R781" s="197">
        <f>Q781*H781</f>
        <v>0</v>
      </c>
      <c r="S781" s="197">
        <v>0</v>
      </c>
      <c r="T781" s="198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99" t="s">
        <v>136</v>
      </c>
      <c r="AT781" s="199" t="s">
        <v>205</v>
      </c>
      <c r="AU781" s="199" t="s">
        <v>81</v>
      </c>
      <c r="AY781" s="17" t="s">
        <v>117</v>
      </c>
      <c r="BE781" s="200">
        <f>IF(N781="základní",J781,0)</f>
        <v>0</v>
      </c>
      <c r="BF781" s="200">
        <f>IF(N781="snížená",J781,0)</f>
        <v>0</v>
      </c>
      <c r="BG781" s="200">
        <f>IF(N781="zákl. přenesená",J781,0)</f>
        <v>0</v>
      </c>
      <c r="BH781" s="200">
        <f>IF(N781="sníž. přenesená",J781,0)</f>
        <v>0</v>
      </c>
      <c r="BI781" s="200">
        <f>IF(N781="nulová",J781,0)</f>
        <v>0</v>
      </c>
      <c r="BJ781" s="17" t="s">
        <v>81</v>
      </c>
      <c r="BK781" s="200">
        <f>ROUND(I781*H781,2)</f>
        <v>0</v>
      </c>
      <c r="BL781" s="17" t="s">
        <v>124</v>
      </c>
      <c r="BM781" s="199" t="s">
        <v>840</v>
      </c>
    </row>
    <row r="782" spans="1:65" s="2" customFormat="1" ht="11.25">
      <c r="A782" s="34"/>
      <c r="B782" s="35"/>
      <c r="C782" s="36"/>
      <c r="D782" s="201" t="s">
        <v>125</v>
      </c>
      <c r="E782" s="36"/>
      <c r="F782" s="202" t="s">
        <v>839</v>
      </c>
      <c r="G782" s="36"/>
      <c r="H782" s="36"/>
      <c r="I782" s="203"/>
      <c r="J782" s="36"/>
      <c r="K782" s="36"/>
      <c r="L782" s="39"/>
      <c r="M782" s="204"/>
      <c r="N782" s="205"/>
      <c r="O782" s="71"/>
      <c r="P782" s="71"/>
      <c r="Q782" s="71"/>
      <c r="R782" s="71"/>
      <c r="S782" s="71"/>
      <c r="T782" s="72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T782" s="17" t="s">
        <v>125</v>
      </c>
      <c r="AU782" s="17" t="s">
        <v>81</v>
      </c>
    </row>
    <row r="783" spans="1:65" s="13" customFormat="1" ht="11.25">
      <c r="B783" s="211"/>
      <c r="C783" s="212"/>
      <c r="D783" s="201" t="s">
        <v>174</v>
      </c>
      <c r="E783" s="213" t="s">
        <v>1</v>
      </c>
      <c r="F783" s="214" t="s">
        <v>831</v>
      </c>
      <c r="G783" s="212"/>
      <c r="H783" s="213" t="s">
        <v>1</v>
      </c>
      <c r="I783" s="215"/>
      <c r="J783" s="212"/>
      <c r="K783" s="212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174</v>
      </c>
      <c r="AU783" s="220" t="s">
        <v>81</v>
      </c>
      <c r="AV783" s="13" t="s">
        <v>81</v>
      </c>
      <c r="AW783" s="13" t="s">
        <v>30</v>
      </c>
      <c r="AX783" s="13" t="s">
        <v>73</v>
      </c>
      <c r="AY783" s="220" t="s">
        <v>117</v>
      </c>
    </row>
    <row r="784" spans="1:65" s="14" customFormat="1" ht="11.25">
      <c r="B784" s="221"/>
      <c r="C784" s="222"/>
      <c r="D784" s="201" t="s">
        <v>174</v>
      </c>
      <c r="E784" s="223" t="s">
        <v>1</v>
      </c>
      <c r="F784" s="224" t="s">
        <v>841</v>
      </c>
      <c r="G784" s="222"/>
      <c r="H784" s="225">
        <v>8.4700000000000006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174</v>
      </c>
      <c r="AU784" s="231" t="s">
        <v>81</v>
      </c>
      <c r="AV784" s="14" t="s">
        <v>83</v>
      </c>
      <c r="AW784" s="14" t="s">
        <v>30</v>
      </c>
      <c r="AX784" s="14" t="s">
        <v>73</v>
      </c>
      <c r="AY784" s="231" t="s">
        <v>117</v>
      </c>
    </row>
    <row r="785" spans="1:65" s="15" customFormat="1" ht="11.25">
      <c r="B785" s="232"/>
      <c r="C785" s="233"/>
      <c r="D785" s="201" t="s">
        <v>174</v>
      </c>
      <c r="E785" s="234" t="s">
        <v>1</v>
      </c>
      <c r="F785" s="235" t="s">
        <v>179</v>
      </c>
      <c r="G785" s="233"/>
      <c r="H785" s="236">
        <v>8.4700000000000006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AT785" s="242" t="s">
        <v>174</v>
      </c>
      <c r="AU785" s="242" t="s">
        <v>81</v>
      </c>
      <c r="AV785" s="15" t="s">
        <v>124</v>
      </c>
      <c r="AW785" s="15" t="s">
        <v>30</v>
      </c>
      <c r="AX785" s="15" t="s">
        <v>81</v>
      </c>
      <c r="AY785" s="242" t="s">
        <v>117</v>
      </c>
    </row>
    <row r="786" spans="1:65" s="2" customFormat="1" ht="14.45" customHeight="1">
      <c r="A786" s="34"/>
      <c r="B786" s="35"/>
      <c r="C786" s="243" t="s">
        <v>842</v>
      </c>
      <c r="D786" s="243" t="s">
        <v>205</v>
      </c>
      <c r="E786" s="244" t="s">
        <v>843</v>
      </c>
      <c r="F786" s="245" t="s">
        <v>844</v>
      </c>
      <c r="G786" s="246" t="s">
        <v>182</v>
      </c>
      <c r="H786" s="247">
        <v>0.66</v>
      </c>
      <c r="I786" s="248"/>
      <c r="J786" s="249">
        <f>ROUND(I786*H786,2)</f>
        <v>0</v>
      </c>
      <c r="K786" s="250"/>
      <c r="L786" s="251"/>
      <c r="M786" s="252" t="s">
        <v>1</v>
      </c>
      <c r="N786" s="253" t="s">
        <v>38</v>
      </c>
      <c r="O786" s="71"/>
      <c r="P786" s="197">
        <f>O786*H786</f>
        <v>0</v>
      </c>
      <c r="Q786" s="197">
        <v>0</v>
      </c>
      <c r="R786" s="197">
        <f>Q786*H786</f>
        <v>0</v>
      </c>
      <c r="S786" s="197">
        <v>0</v>
      </c>
      <c r="T786" s="198">
        <f>S786*H786</f>
        <v>0</v>
      </c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R786" s="199" t="s">
        <v>136</v>
      </c>
      <c r="AT786" s="199" t="s">
        <v>205</v>
      </c>
      <c r="AU786" s="199" t="s">
        <v>81</v>
      </c>
      <c r="AY786" s="17" t="s">
        <v>117</v>
      </c>
      <c r="BE786" s="200">
        <f>IF(N786="základní",J786,0)</f>
        <v>0</v>
      </c>
      <c r="BF786" s="200">
        <f>IF(N786="snížená",J786,0)</f>
        <v>0</v>
      </c>
      <c r="BG786" s="200">
        <f>IF(N786="zákl. přenesená",J786,0)</f>
        <v>0</v>
      </c>
      <c r="BH786" s="200">
        <f>IF(N786="sníž. přenesená",J786,0)</f>
        <v>0</v>
      </c>
      <c r="BI786" s="200">
        <f>IF(N786="nulová",J786,0)</f>
        <v>0</v>
      </c>
      <c r="BJ786" s="17" t="s">
        <v>81</v>
      </c>
      <c r="BK786" s="200">
        <f>ROUND(I786*H786,2)</f>
        <v>0</v>
      </c>
      <c r="BL786" s="17" t="s">
        <v>124</v>
      </c>
      <c r="BM786" s="199" t="s">
        <v>845</v>
      </c>
    </row>
    <row r="787" spans="1:65" s="2" customFormat="1" ht="11.25">
      <c r="A787" s="34"/>
      <c r="B787" s="35"/>
      <c r="C787" s="36"/>
      <c r="D787" s="201" t="s">
        <v>125</v>
      </c>
      <c r="E787" s="36"/>
      <c r="F787" s="202" t="s">
        <v>844</v>
      </c>
      <c r="G787" s="36"/>
      <c r="H787" s="36"/>
      <c r="I787" s="203"/>
      <c r="J787" s="36"/>
      <c r="K787" s="36"/>
      <c r="L787" s="39"/>
      <c r="M787" s="204"/>
      <c r="N787" s="205"/>
      <c r="O787" s="71"/>
      <c r="P787" s="71"/>
      <c r="Q787" s="71"/>
      <c r="R787" s="71"/>
      <c r="S787" s="71"/>
      <c r="T787" s="72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T787" s="17" t="s">
        <v>125</v>
      </c>
      <c r="AU787" s="17" t="s">
        <v>81</v>
      </c>
    </row>
    <row r="788" spans="1:65" s="13" customFormat="1" ht="11.25">
      <c r="B788" s="211"/>
      <c r="C788" s="212"/>
      <c r="D788" s="201" t="s">
        <v>174</v>
      </c>
      <c r="E788" s="213" t="s">
        <v>1</v>
      </c>
      <c r="F788" s="214" t="s">
        <v>846</v>
      </c>
      <c r="G788" s="212"/>
      <c r="H788" s="213" t="s">
        <v>1</v>
      </c>
      <c r="I788" s="215"/>
      <c r="J788" s="212"/>
      <c r="K788" s="212"/>
      <c r="L788" s="216"/>
      <c r="M788" s="217"/>
      <c r="N788" s="218"/>
      <c r="O788" s="218"/>
      <c r="P788" s="218"/>
      <c r="Q788" s="218"/>
      <c r="R788" s="218"/>
      <c r="S788" s="218"/>
      <c r="T788" s="219"/>
      <c r="AT788" s="220" t="s">
        <v>174</v>
      </c>
      <c r="AU788" s="220" t="s">
        <v>81</v>
      </c>
      <c r="AV788" s="13" t="s">
        <v>81</v>
      </c>
      <c r="AW788" s="13" t="s">
        <v>30</v>
      </c>
      <c r="AX788" s="13" t="s">
        <v>73</v>
      </c>
      <c r="AY788" s="220" t="s">
        <v>117</v>
      </c>
    </row>
    <row r="789" spans="1:65" s="14" customFormat="1" ht="11.25">
      <c r="B789" s="221"/>
      <c r="C789" s="222"/>
      <c r="D789" s="201" t="s">
        <v>174</v>
      </c>
      <c r="E789" s="223" t="s">
        <v>1</v>
      </c>
      <c r="F789" s="224" t="s">
        <v>847</v>
      </c>
      <c r="G789" s="222"/>
      <c r="H789" s="225">
        <v>0.66</v>
      </c>
      <c r="I789" s="226"/>
      <c r="J789" s="222"/>
      <c r="K789" s="222"/>
      <c r="L789" s="227"/>
      <c r="M789" s="228"/>
      <c r="N789" s="229"/>
      <c r="O789" s="229"/>
      <c r="P789" s="229"/>
      <c r="Q789" s="229"/>
      <c r="R789" s="229"/>
      <c r="S789" s="229"/>
      <c r="T789" s="230"/>
      <c r="AT789" s="231" t="s">
        <v>174</v>
      </c>
      <c r="AU789" s="231" t="s">
        <v>81</v>
      </c>
      <c r="AV789" s="14" t="s">
        <v>83</v>
      </c>
      <c r="AW789" s="14" t="s">
        <v>30</v>
      </c>
      <c r="AX789" s="14" t="s">
        <v>73</v>
      </c>
      <c r="AY789" s="231" t="s">
        <v>117</v>
      </c>
    </row>
    <row r="790" spans="1:65" s="15" customFormat="1" ht="11.25">
      <c r="B790" s="232"/>
      <c r="C790" s="233"/>
      <c r="D790" s="201" t="s">
        <v>174</v>
      </c>
      <c r="E790" s="234" t="s">
        <v>1</v>
      </c>
      <c r="F790" s="235" t="s">
        <v>179</v>
      </c>
      <c r="G790" s="233"/>
      <c r="H790" s="236">
        <v>0.66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AT790" s="242" t="s">
        <v>174</v>
      </c>
      <c r="AU790" s="242" t="s">
        <v>81</v>
      </c>
      <c r="AV790" s="15" t="s">
        <v>124</v>
      </c>
      <c r="AW790" s="15" t="s">
        <v>30</v>
      </c>
      <c r="AX790" s="15" t="s">
        <v>81</v>
      </c>
      <c r="AY790" s="242" t="s">
        <v>117</v>
      </c>
    </row>
    <row r="791" spans="1:65" s="2" customFormat="1" ht="24.2" customHeight="1">
      <c r="A791" s="34"/>
      <c r="B791" s="35"/>
      <c r="C791" s="187" t="s">
        <v>523</v>
      </c>
      <c r="D791" s="187" t="s">
        <v>120</v>
      </c>
      <c r="E791" s="188" t="s">
        <v>848</v>
      </c>
      <c r="F791" s="189" t="s">
        <v>849</v>
      </c>
      <c r="G791" s="190" t="s">
        <v>194</v>
      </c>
      <c r="H791" s="191">
        <v>0.12</v>
      </c>
      <c r="I791" s="192"/>
      <c r="J791" s="193">
        <f>ROUND(I791*H791,2)</f>
        <v>0</v>
      </c>
      <c r="K791" s="194"/>
      <c r="L791" s="39"/>
      <c r="M791" s="195" t="s">
        <v>1</v>
      </c>
      <c r="N791" s="196" t="s">
        <v>38</v>
      </c>
      <c r="O791" s="71"/>
      <c r="P791" s="197">
        <f>O791*H791</f>
        <v>0</v>
      </c>
      <c r="Q791" s="197">
        <v>0</v>
      </c>
      <c r="R791" s="197">
        <f>Q791*H791</f>
        <v>0</v>
      </c>
      <c r="S791" s="197">
        <v>0</v>
      </c>
      <c r="T791" s="198">
        <f>S791*H791</f>
        <v>0</v>
      </c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R791" s="199" t="s">
        <v>124</v>
      </c>
      <c r="AT791" s="199" t="s">
        <v>120</v>
      </c>
      <c r="AU791" s="199" t="s">
        <v>81</v>
      </c>
      <c r="AY791" s="17" t="s">
        <v>117</v>
      </c>
      <c r="BE791" s="200">
        <f>IF(N791="základní",J791,0)</f>
        <v>0</v>
      </c>
      <c r="BF791" s="200">
        <f>IF(N791="snížená",J791,0)</f>
        <v>0</v>
      </c>
      <c r="BG791" s="200">
        <f>IF(N791="zákl. přenesená",J791,0)</f>
        <v>0</v>
      </c>
      <c r="BH791" s="200">
        <f>IF(N791="sníž. přenesená",J791,0)</f>
        <v>0</v>
      </c>
      <c r="BI791" s="200">
        <f>IF(N791="nulová",J791,0)</f>
        <v>0</v>
      </c>
      <c r="BJ791" s="17" t="s">
        <v>81</v>
      </c>
      <c r="BK791" s="200">
        <f>ROUND(I791*H791,2)</f>
        <v>0</v>
      </c>
      <c r="BL791" s="17" t="s">
        <v>124</v>
      </c>
      <c r="BM791" s="199" t="s">
        <v>850</v>
      </c>
    </row>
    <row r="792" spans="1:65" s="2" customFormat="1" ht="11.25">
      <c r="A792" s="34"/>
      <c r="B792" s="35"/>
      <c r="C792" s="36"/>
      <c r="D792" s="201" t="s">
        <v>125</v>
      </c>
      <c r="E792" s="36"/>
      <c r="F792" s="202" t="s">
        <v>849</v>
      </c>
      <c r="G792" s="36"/>
      <c r="H792" s="36"/>
      <c r="I792" s="203"/>
      <c r="J792" s="36"/>
      <c r="K792" s="36"/>
      <c r="L792" s="39"/>
      <c r="M792" s="204"/>
      <c r="N792" s="205"/>
      <c r="O792" s="71"/>
      <c r="P792" s="71"/>
      <c r="Q792" s="71"/>
      <c r="R792" s="71"/>
      <c r="S792" s="71"/>
      <c r="T792" s="72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T792" s="17" t="s">
        <v>125</v>
      </c>
      <c r="AU792" s="17" t="s">
        <v>81</v>
      </c>
    </row>
    <row r="793" spans="1:65" s="12" customFormat="1" ht="25.9" customHeight="1">
      <c r="B793" s="171"/>
      <c r="C793" s="172"/>
      <c r="D793" s="173" t="s">
        <v>72</v>
      </c>
      <c r="E793" s="174" t="s">
        <v>851</v>
      </c>
      <c r="F793" s="174" t="s">
        <v>852</v>
      </c>
      <c r="G793" s="172"/>
      <c r="H793" s="172"/>
      <c r="I793" s="175"/>
      <c r="J793" s="176">
        <f>BK793</f>
        <v>0</v>
      </c>
      <c r="K793" s="172"/>
      <c r="L793" s="177"/>
      <c r="M793" s="178"/>
      <c r="N793" s="179"/>
      <c r="O793" s="179"/>
      <c r="P793" s="180">
        <f>SUM(P794:P805)</f>
        <v>0</v>
      </c>
      <c r="Q793" s="179"/>
      <c r="R793" s="180">
        <f>SUM(R794:R805)</f>
        <v>0</v>
      </c>
      <c r="S793" s="179"/>
      <c r="T793" s="181">
        <f>SUM(T794:T805)</f>
        <v>0</v>
      </c>
      <c r="AR793" s="182" t="s">
        <v>81</v>
      </c>
      <c r="AT793" s="183" t="s">
        <v>72</v>
      </c>
      <c r="AU793" s="183" t="s">
        <v>73</v>
      </c>
      <c r="AY793" s="182" t="s">
        <v>117</v>
      </c>
      <c r="BK793" s="184">
        <f>SUM(BK794:BK805)</f>
        <v>0</v>
      </c>
    </row>
    <row r="794" spans="1:65" s="2" customFormat="1" ht="24.2" customHeight="1">
      <c r="A794" s="34"/>
      <c r="B794" s="35"/>
      <c r="C794" s="187" t="s">
        <v>853</v>
      </c>
      <c r="D794" s="187" t="s">
        <v>120</v>
      </c>
      <c r="E794" s="188" t="s">
        <v>854</v>
      </c>
      <c r="F794" s="189" t="s">
        <v>855</v>
      </c>
      <c r="G794" s="190" t="s">
        <v>182</v>
      </c>
      <c r="H794" s="191">
        <v>15.5</v>
      </c>
      <c r="I794" s="192"/>
      <c r="J794" s="193">
        <f>ROUND(I794*H794,2)</f>
        <v>0</v>
      </c>
      <c r="K794" s="194"/>
      <c r="L794" s="39"/>
      <c r="M794" s="195" t="s">
        <v>1</v>
      </c>
      <c r="N794" s="196" t="s">
        <v>38</v>
      </c>
      <c r="O794" s="71"/>
      <c r="P794" s="197">
        <f>O794*H794</f>
        <v>0</v>
      </c>
      <c r="Q794" s="197">
        <v>0</v>
      </c>
      <c r="R794" s="197">
        <f>Q794*H794</f>
        <v>0</v>
      </c>
      <c r="S794" s="197">
        <v>0</v>
      </c>
      <c r="T794" s="198">
        <f>S794*H794</f>
        <v>0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199" t="s">
        <v>124</v>
      </c>
      <c r="AT794" s="199" t="s">
        <v>120</v>
      </c>
      <c r="AU794" s="199" t="s">
        <v>81</v>
      </c>
      <c r="AY794" s="17" t="s">
        <v>117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7" t="s">
        <v>81</v>
      </c>
      <c r="BK794" s="200">
        <f>ROUND(I794*H794,2)</f>
        <v>0</v>
      </c>
      <c r="BL794" s="17" t="s">
        <v>124</v>
      </c>
      <c r="BM794" s="199" t="s">
        <v>856</v>
      </c>
    </row>
    <row r="795" spans="1:65" s="2" customFormat="1" ht="19.5">
      <c r="A795" s="34"/>
      <c r="B795" s="35"/>
      <c r="C795" s="36"/>
      <c r="D795" s="201" t="s">
        <v>125</v>
      </c>
      <c r="E795" s="36"/>
      <c r="F795" s="202" t="s">
        <v>855</v>
      </c>
      <c r="G795" s="36"/>
      <c r="H795" s="36"/>
      <c r="I795" s="203"/>
      <c r="J795" s="36"/>
      <c r="K795" s="36"/>
      <c r="L795" s="39"/>
      <c r="M795" s="204"/>
      <c r="N795" s="205"/>
      <c r="O795" s="71"/>
      <c r="P795" s="71"/>
      <c r="Q795" s="71"/>
      <c r="R795" s="71"/>
      <c r="S795" s="71"/>
      <c r="T795" s="72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T795" s="17" t="s">
        <v>125</v>
      </c>
      <c r="AU795" s="17" t="s">
        <v>81</v>
      </c>
    </row>
    <row r="796" spans="1:65" s="13" customFormat="1" ht="11.25">
      <c r="B796" s="211"/>
      <c r="C796" s="212"/>
      <c r="D796" s="201" t="s">
        <v>174</v>
      </c>
      <c r="E796" s="213" t="s">
        <v>1</v>
      </c>
      <c r="F796" s="214" t="s">
        <v>857</v>
      </c>
      <c r="G796" s="212"/>
      <c r="H796" s="213" t="s">
        <v>1</v>
      </c>
      <c r="I796" s="215"/>
      <c r="J796" s="212"/>
      <c r="K796" s="212"/>
      <c r="L796" s="216"/>
      <c r="M796" s="217"/>
      <c r="N796" s="218"/>
      <c r="O796" s="218"/>
      <c r="P796" s="218"/>
      <c r="Q796" s="218"/>
      <c r="R796" s="218"/>
      <c r="S796" s="218"/>
      <c r="T796" s="219"/>
      <c r="AT796" s="220" t="s">
        <v>174</v>
      </c>
      <c r="AU796" s="220" t="s">
        <v>81</v>
      </c>
      <c r="AV796" s="13" t="s">
        <v>81</v>
      </c>
      <c r="AW796" s="13" t="s">
        <v>30</v>
      </c>
      <c r="AX796" s="13" t="s">
        <v>73</v>
      </c>
      <c r="AY796" s="220" t="s">
        <v>117</v>
      </c>
    </row>
    <row r="797" spans="1:65" s="14" customFormat="1" ht="11.25">
      <c r="B797" s="221"/>
      <c r="C797" s="222"/>
      <c r="D797" s="201" t="s">
        <v>174</v>
      </c>
      <c r="E797" s="223" t="s">
        <v>1</v>
      </c>
      <c r="F797" s="224" t="s">
        <v>858</v>
      </c>
      <c r="G797" s="222"/>
      <c r="H797" s="225">
        <v>15.5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AT797" s="231" t="s">
        <v>174</v>
      </c>
      <c r="AU797" s="231" t="s">
        <v>81</v>
      </c>
      <c r="AV797" s="14" t="s">
        <v>83</v>
      </c>
      <c r="AW797" s="14" t="s">
        <v>30</v>
      </c>
      <c r="AX797" s="14" t="s">
        <v>73</v>
      </c>
      <c r="AY797" s="231" t="s">
        <v>117</v>
      </c>
    </row>
    <row r="798" spans="1:65" s="15" customFormat="1" ht="11.25">
      <c r="B798" s="232"/>
      <c r="C798" s="233"/>
      <c r="D798" s="201" t="s">
        <v>174</v>
      </c>
      <c r="E798" s="234" t="s">
        <v>1</v>
      </c>
      <c r="F798" s="235" t="s">
        <v>179</v>
      </c>
      <c r="G798" s="233"/>
      <c r="H798" s="236">
        <v>15.5</v>
      </c>
      <c r="I798" s="237"/>
      <c r="J798" s="233"/>
      <c r="K798" s="233"/>
      <c r="L798" s="238"/>
      <c r="M798" s="239"/>
      <c r="N798" s="240"/>
      <c r="O798" s="240"/>
      <c r="P798" s="240"/>
      <c r="Q798" s="240"/>
      <c r="R798" s="240"/>
      <c r="S798" s="240"/>
      <c r="T798" s="241"/>
      <c r="AT798" s="242" t="s">
        <v>174</v>
      </c>
      <c r="AU798" s="242" t="s">
        <v>81</v>
      </c>
      <c r="AV798" s="15" t="s">
        <v>124</v>
      </c>
      <c r="AW798" s="15" t="s">
        <v>30</v>
      </c>
      <c r="AX798" s="15" t="s">
        <v>81</v>
      </c>
      <c r="AY798" s="242" t="s">
        <v>117</v>
      </c>
    </row>
    <row r="799" spans="1:65" s="2" customFormat="1" ht="14.45" customHeight="1">
      <c r="A799" s="34"/>
      <c r="B799" s="35"/>
      <c r="C799" s="187" t="s">
        <v>527</v>
      </c>
      <c r="D799" s="187" t="s">
        <v>120</v>
      </c>
      <c r="E799" s="188" t="s">
        <v>859</v>
      </c>
      <c r="F799" s="189" t="s">
        <v>860</v>
      </c>
      <c r="G799" s="190" t="s">
        <v>182</v>
      </c>
      <c r="H799" s="191">
        <v>29.893000000000001</v>
      </c>
      <c r="I799" s="192"/>
      <c r="J799" s="193">
        <f>ROUND(I799*H799,2)</f>
        <v>0</v>
      </c>
      <c r="K799" s="194"/>
      <c r="L799" s="39"/>
      <c r="M799" s="195" t="s">
        <v>1</v>
      </c>
      <c r="N799" s="196" t="s">
        <v>38</v>
      </c>
      <c r="O799" s="71"/>
      <c r="P799" s="197">
        <f>O799*H799</f>
        <v>0</v>
      </c>
      <c r="Q799" s="197">
        <v>0</v>
      </c>
      <c r="R799" s="197">
        <f>Q799*H799</f>
        <v>0</v>
      </c>
      <c r="S799" s="197">
        <v>0</v>
      </c>
      <c r="T799" s="198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99" t="s">
        <v>124</v>
      </c>
      <c r="AT799" s="199" t="s">
        <v>120</v>
      </c>
      <c r="AU799" s="199" t="s">
        <v>81</v>
      </c>
      <c r="AY799" s="17" t="s">
        <v>117</v>
      </c>
      <c r="BE799" s="200">
        <f>IF(N799="základní",J799,0)</f>
        <v>0</v>
      </c>
      <c r="BF799" s="200">
        <f>IF(N799="snížená",J799,0)</f>
        <v>0</v>
      </c>
      <c r="BG799" s="200">
        <f>IF(N799="zákl. přenesená",J799,0)</f>
        <v>0</v>
      </c>
      <c r="BH799" s="200">
        <f>IF(N799="sníž. přenesená",J799,0)</f>
        <v>0</v>
      </c>
      <c r="BI799" s="200">
        <f>IF(N799="nulová",J799,0)</f>
        <v>0</v>
      </c>
      <c r="BJ799" s="17" t="s">
        <v>81</v>
      </c>
      <c r="BK799" s="200">
        <f>ROUND(I799*H799,2)</f>
        <v>0</v>
      </c>
      <c r="BL799" s="17" t="s">
        <v>124</v>
      </c>
      <c r="BM799" s="199" t="s">
        <v>861</v>
      </c>
    </row>
    <row r="800" spans="1:65" s="2" customFormat="1" ht="11.25">
      <c r="A800" s="34"/>
      <c r="B800" s="35"/>
      <c r="C800" s="36"/>
      <c r="D800" s="201" t="s">
        <v>125</v>
      </c>
      <c r="E800" s="36"/>
      <c r="F800" s="202" t="s">
        <v>860</v>
      </c>
      <c r="G800" s="36"/>
      <c r="H800" s="36"/>
      <c r="I800" s="203"/>
      <c r="J800" s="36"/>
      <c r="K800" s="36"/>
      <c r="L800" s="39"/>
      <c r="M800" s="204"/>
      <c r="N800" s="205"/>
      <c r="O800" s="71"/>
      <c r="P800" s="71"/>
      <c r="Q800" s="71"/>
      <c r="R800" s="71"/>
      <c r="S800" s="71"/>
      <c r="T800" s="72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T800" s="17" t="s">
        <v>125</v>
      </c>
      <c r="AU800" s="17" t="s">
        <v>81</v>
      </c>
    </row>
    <row r="801" spans="1:65" s="13" customFormat="1" ht="11.25">
      <c r="B801" s="211"/>
      <c r="C801" s="212"/>
      <c r="D801" s="201" t="s">
        <v>174</v>
      </c>
      <c r="E801" s="213" t="s">
        <v>1</v>
      </c>
      <c r="F801" s="214" t="s">
        <v>317</v>
      </c>
      <c r="G801" s="212"/>
      <c r="H801" s="213" t="s">
        <v>1</v>
      </c>
      <c r="I801" s="215"/>
      <c r="J801" s="212"/>
      <c r="K801" s="212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174</v>
      </c>
      <c r="AU801" s="220" t="s">
        <v>81</v>
      </c>
      <c r="AV801" s="13" t="s">
        <v>81</v>
      </c>
      <c r="AW801" s="13" t="s">
        <v>30</v>
      </c>
      <c r="AX801" s="13" t="s">
        <v>73</v>
      </c>
      <c r="AY801" s="220" t="s">
        <v>117</v>
      </c>
    </row>
    <row r="802" spans="1:65" s="14" customFormat="1" ht="11.25">
      <c r="B802" s="221"/>
      <c r="C802" s="222"/>
      <c r="D802" s="201" t="s">
        <v>174</v>
      </c>
      <c r="E802" s="223" t="s">
        <v>1</v>
      </c>
      <c r="F802" s="224" t="s">
        <v>862</v>
      </c>
      <c r="G802" s="222"/>
      <c r="H802" s="225">
        <v>27.893000000000001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174</v>
      </c>
      <c r="AU802" s="231" t="s">
        <v>81</v>
      </c>
      <c r="AV802" s="14" t="s">
        <v>83</v>
      </c>
      <c r="AW802" s="14" t="s">
        <v>30</v>
      </c>
      <c r="AX802" s="14" t="s">
        <v>73</v>
      </c>
      <c r="AY802" s="231" t="s">
        <v>117</v>
      </c>
    </row>
    <row r="803" spans="1:65" s="13" customFormat="1" ht="11.25">
      <c r="B803" s="211"/>
      <c r="C803" s="212"/>
      <c r="D803" s="201" t="s">
        <v>174</v>
      </c>
      <c r="E803" s="213" t="s">
        <v>1</v>
      </c>
      <c r="F803" s="214" t="s">
        <v>863</v>
      </c>
      <c r="G803" s="212"/>
      <c r="H803" s="213" t="s">
        <v>1</v>
      </c>
      <c r="I803" s="215"/>
      <c r="J803" s="212"/>
      <c r="K803" s="212"/>
      <c r="L803" s="216"/>
      <c r="M803" s="217"/>
      <c r="N803" s="218"/>
      <c r="O803" s="218"/>
      <c r="P803" s="218"/>
      <c r="Q803" s="218"/>
      <c r="R803" s="218"/>
      <c r="S803" s="218"/>
      <c r="T803" s="219"/>
      <c r="AT803" s="220" t="s">
        <v>174</v>
      </c>
      <c r="AU803" s="220" t="s">
        <v>81</v>
      </c>
      <c r="AV803" s="13" t="s">
        <v>81</v>
      </c>
      <c r="AW803" s="13" t="s">
        <v>30</v>
      </c>
      <c r="AX803" s="13" t="s">
        <v>73</v>
      </c>
      <c r="AY803" s="220" t="s">
        <v>117</v>
      </c>
    </row>
    <row r="804" spans="1:65" s="14" customFormat="1" ht="11.25">
      <c r="B804" s="221"/>
      <c r="C804" s="222"/>
      <c r="D804" s="201" t="s">
        <v>174</v>
      </c>
      <c r="E804" s="223" t="s">
        <v>1</v>
      </c>
      <c r="F804" s="224" t="s">
        <v>83</v>
      </c>
      <c r="G804" s="222"/>
      <c r="H804" s="225">
        <v>2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AT804" s="231" t="s">
        <v>174</v>
      </c>
      <c r="AU804" s="231" t="s">
        <v>81</v>
      </c>
      <c r="AV804" s="14" t="s">
        <v>83</v>
      </c>
      <c r="AW804" s="14" t="s">
        <v>30</v>
      </c>
      <c r="AX804" s="14" t="s">
        <v>73</v>
      </c>
      <c r="AY804" s="231" t="s">
        <v>117</v>
      </c>
    </row>
    <row r="805" spans="1:65" s="15" customFormat="1" ht="11.25">
      <c r="B805" s="232"/>
      <c r="C805" s="233"/>
      <c r="D805" s="201" t="s">
        <v>174</v>
      </c>
      <c r="E805" s="234" t="s">
        <v>1</v>
      </c>
      <c r="F805" s="235" t="s">
        <v>179</v>
      </c>
      <c r="G805" s="233"/>
      <c r="H805" s="236">
        <v>29.893000000000001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AT805" s="242" t="s">
        <v>174</v>
      </c>
      <c r="AU805" s="242" t="s">
        <v>81</v>
      </c>
      <c r="AV805" s="15" t="s">
        <v>124</v>
      </c>
      <c r="AW805" s="15" t="s">
        <v>30</v>
      </c>
      <c r="AX805" s="15" t="s">
        <v>81</v>
      </c>
      <c r="AY805" s="242" t="s">
        <v>117</v>
      </c>
    </row>
    <row r="806" spans="1:65" s="12" customFormat="1" ht="25.9" customHeight="1">
      <c r="B806" s="171"/>
      <c r="C806" s="172"/>
      <c r="D806" s="173" t="s">
        <v>72</v>
      </c>
      <c r="E806" s="174" t="s">
        <v>864</v>
      </c>
      <c r="F806" s="174" t="s">
        <v>865</v>
      </c>
      <c r="G806" s="172"/>
      <c r="H806" s="172"/>
      <c r="I806" s="175"/>
      <c r="J806" s="176">
        <f>BK806</f>
        <v>0</v>
      </c>
      <c r="K806" s="172"/>
      <c r="L806" s="177"/>
      <c r="M806" s="178"/>
      <c r="N806" s="179"/>
      <c r="O806" s="179"/>
      <c r="P806" s="180">
        <f>SUM(P807:P863)</f>
        <v>0</v>
      </c>
      <c r="Q806" s="179"/>
      <c r="R806" s="180">
        <f>SUM(R807:R863)</f>
        <v>0</v>
      </c>
      <c r="S806" s="179"/>
      <c r="T806" s="181">
        <f>SUM(T807:T863)</f>
        <v>0</v>
      </c>
      <c r="AR806" s="182" t="s">
        <v>81</v>
      </c>
      <c r="AT806" s="183" t="s">
        <v>72</v>
      </c>
      <c r="AU806" s="183" t="s">
        <v>73</v>
      </c>
      <c r="AY806" s="182" t="s">
        <v>117</v>
      </c>
      <c r="BK806" s="184">
        <f>SUM(BK807:BK863)</f>
        <v>0</v>
      </c>
    </row>
    <row r="807" spans="1:65" s="2" customFormat="1" ht="24.2" customHeight="1">
      <c r="A807" s="34"/>
      <c r="B807" s="35"/>
      <c r="C807" s="187" t="s">
        <v>866</v>
      </c>
      <c r="D807" s="187" t="s">
        <v>120</v>
      </c>
      <c r="E807" s="188" t="s">
        <v>867</v>
      </c>
      <c r="F807" s="189" t="s">
        <v>868</v>
      </c>
      <c r="G807" s="190" t="s">
        <v>182</v>
      </c>
      <c r="H807" s="191">
        <v>853.01400000000001</v>
      </c>
      <c r="I807" s="192"/>
      <c r="J807" s="193">
        <f>ROUND(I807*H807,2)</f>
        <v>0</v>
      </c>
      <c r="K807" s="194"/>
      <c r="L807" s="39"/>
      <c r="M807" s="195" t="s">
        <v>1</v>
      </c>
      <c r="N807" s="196" t="s">
        <v>38</v>
      </c>
      <c r="O807" s="71"/>
      <c r="P807" s="197">
        <f>O807*H807</f>
        <v>0</v>
      </c>
      <c r="Q807" s="197">
        <v>0</v>
      </c>
      <c r="R807" s="197">
        <f>Q807*H807</f>
        <v>0</v>
      </c>
      <c r="S807" s="197">
        <v>0</v>
      </c>
      <c r="T807" s="198">
        <f>S807*H807</f>
        <v>0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99" t="s">
        <v>124</v>
      </c>
      <c r="AT807" s="199" t="s">
        <v>120</v>
      </c>
      <c r="AU807" s="199" t="s">
        <v>81</v>
      </c>
      <c r="AY807" s="17" t="s">
        <v>117</v>
      </c>
      <c r="BE807" s="200">
        <f>IF(N807="základní",J807,0)</f>
        <v>0</v>
      </c>
      <c r="BF807" s="200">
        <f>IF(N807="snížená",J807,0)</f>
        <v>0</v>
      </c>
      <c r="BG807" s="200">
        <f>IF(N807="zákl. přenesená",J807,0)</f>
        <v>0</v>
      </c>
      <c r="BH807" s="200">
        <f>IF(N807="sníž. přenesená",J807,0)</f>
        <v>0</v>
      </c>
      <c r="BI807" s="200">
        <f>IF(N807="nulová",J807,0)</f>
        <v>0</v>
      </c>
      <c r="BJ807" s="17" t="s">
        <v>81</v>
      </c>
      <c r="BK807" s="200">
        <f>ROUND(I807*H807,2)</f>
        <v>0</v>
      </c>
      <c r="BL807" s="17" t="s">
        <v>124</v>
      </c>
      <c r="BM807" s="199" t="s">
        <v>869</v>
      </c>
    </row>
    <row r="808" spans="1:65" s="2" customFormat="1" ht="11.25">
      <c r="A808" s="34"/>
      <c r="B808" s="35"/>
      <c r="C808" s="36"/>
      <c r="D808" s="201" t="s">
        <v>125</v>
      </c>
      <c r="E808" s="36"/>
      <c r="F808" s="202" t="s">
        <v>868</v>
      </c>
      <c r="G808" s="36"/>
      <c r="H808" s="36"/>
      <c r="I808" s="203"/>
      <c r="J808" s="36"/>
      <c r="K808" s="36"/>
      <c r="L808" s="39"/>
      <c r="M808" s="204"/>
      <c r="N808" s="205"/>
      <c r="O808" s="71"/>
      <c r="P808" s="71"/>
      <c r="Q808" s="71"/>
      <c r="R808" s="71"/>
      <c r="S808" s="71"/>
      <c r="T808" s="72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T808" s="17" t="s">
        <v>125</v>
      </c>
      <c r="AU808" s="17" t="s">
        <v>81</v>
      </c>
    </row>
    <row r="809" spans="1:65" s="13" customFormat="1" ht="11.25">
      <c r="B809" s="211"/>
      <c r="C809" s="212"/>
      <c r="D809" s="201" t="s">
        <v>174</v>
      </c>
      <c r="E809" s="213" t="s">
        <v>1</v>
      </c>
      <c r="F809" s="214" t="s">
        <v>870</v>
      </c>
      <c r="G809" s="212"/>
      <c r="H809" s="213" t="s">
        <v>1</v>
      </c>
      <c r="I809" s="215"/>
      <c r="J809" s="212"/>
      <c r="K809" s="212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174</v>
      </c>
      <c r="AU809" s="220" t="s">
        <v>81</v>
      </c>
      <c r="AV809" s="13" t="s">
        <v>81</v>
      </c>
      <c r="AW809" s="13" t="s">
        <v>30</v>
      </c>
      <c r="AX809" s="13" t="s">
        <v>73</v>
      </c>
      <c r="AY809" s="220" t="s">
        <v>117</v>
      </c>
    </row>
    <row r="810" spans="1:65" s="13" customFormat="1" ht="11.25">
      <c r="B810" s="211"/>
      <c r="C810" s="212"/>
      <c r="D810" s="201" t="s">
        <v>174</v>
      </c>
      <c r="E810" s="213" t="s">
        <v>1</v>
      </c>
      <c r="F810" s="214" t="s">
        <v>871</v>
      </c>
      <c r="G810" s="212"/>
      <c r="H810" s="213" t="s">
        <v>1</v>
      </c>
      <c r="I810" s="215"/>
      <c r="J810" s="212"/>
      <c r="K810" s="212"/>
      <c r="L810" s="216"/>
      <c r="M810" s="217"/>
      <c r="N810" s="218"/>
      <c r="O810" s="218"/>
      <c r="P810" s="218"/>
      <c r="Q810" s="218"/>
      <c r="R810" s="218"/>
      <c r="S810" s="218"/>
      <c r="T810" s="219"/>
      <c r="AT810" s="220" t="s">
        <v>174</v>
      </c>
      <c r="AU810" s="220" t="s">
        <v>81</v>
      </c>
      <c r="AV810" s="13" t="s">
        <v>81</v>
      </c>
      <c r="AW810" s="13" t="s">
        <v>30</v>
      </c>
      <c r="AX810" s="13" t="s">
        <v>73</v>
      </c>
      <c r="AY810" s="220" t="s">
        <v>117</v>
      </c>
    </row>
    <row r="811" spans="1:65" s="14" customFormat="1" ht="11.25">
      <c r="B811" s="221"/>
      <c r="C811" s="222"/>
      <c r="D811" s="201" t="s">
        <v>174</v>
      </c>
      <c r="E811" s="223" t="s">
        <v>1</v>
      </c>
      <c r="F811" s="224" t="s">
        <v>541</v>
      </c>
      <c r="G811" s="222"/>
      <c r="H811" s="225">
        <v>63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AT811" s="231" t="s">
        <v>174</v>
      </c>
      <c r="AU811" s="231" t="s">
        <v>81</v>
      </c>
      <c r="AV811" s="14" t="s">
        <v>83</v>
      </c>
      <c r="AW811" s="14" t="s">
        <v>30</v>
      </c>
      <c r="AX811" s="14" t="s">
        <v>73</v>
      </c>
      <c r="AY811" s="231" t="s">
        <v>117</v>
      </c>
    </row>
    <row r="812" spans="1:65" s="13" customFormat="1" ht="11.25">
      <c r="B812" s="211"/>
      <c r="C812" s="212"/>
      <c r="D812" s="201" t="s">
        <v>174</v>
      </c>
      <c r="E812" s="213" t="s">
        <v>1</v>
      </c>
      <c r="F812" s="214" t="s">
        <v>872</v>
      </c>
      <c r="G812" s="212"/>
      <c r="H812" s="213" t="s">
        <v>1</v>
      </c>
      <c r="I812" s="215"/>
      <c r="J812" s="212"/>
      <c r="K812" s="212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174</v>
      </c>
      <c r="AU812" s="220" t="s">
        <v>81</v>
      </c>
      <c r="AV812" s="13" t="s">
        <v>81</v>
      </c>
      <c r="AW812" s="13" t="s">
        <v>30</v>
      </c>
      <c r="AX812" s="13" t="s">
        <v>73</v>
      </c>
      <c r="AY812" s="220" t="s">
        <v>117</v>
      </c>
    </row>
    <row r="813" spans="1:65" s="14" customFormat="1" ht="11.25">
      <c r="B813" s="221"/>
      <c r="C813" s="222"/>
      <c r="D813" s="201" t="s">
        <v>174</v>
      </c>
      <c r="E813" s="223" t="s">
        <v>1</v>
      </c>
      <c r="F813" s="224" t="s">
        <v>873</v>
      </c>
      <c r="G813" s="222"/>
      <c r="H813" s="225">
        <v>39.423999999999999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174</v>
      </c>
      <c r="AU813" s="231" t="s">
        <v>81</v>
      </c>
      <c r="AV813" s="14" t="s">
        <v>83</v>
      </c>
      <c r="AW813" s="14" t="s">
        <v>30</v>
      </c>
      <c r="AX813" s="14" t="s">
        <v>73</v>
      </c>
      <c r="AY813" s="231" t="s">
        <v>117</v>
      </c>
    </row>
    <row r="814" spans="1:65" s="14" customFormat="1" ht="11.25">
      <c r="B814" s="221"/>
      <c r="C814" s="222"/>
      <c r="D814" s="201" t="s">
        <v>174</v>
      </c>
      <c r="E814" s="223" t="s">
        <v>1</v>
      </c>
      <c r="F814" s="224" t="s">
        <v>874</v>
      </c>
      <c r="G814" s="222"/>
      <c r="H814" s="225">
        <v>43.968000000000004</v>
      </c>
      <c r="I814" s="226"/>
      <c r="J814" s="222"/>
      <c r="K814" s="222"/>
      <c r="L814" s="227"/>
      <c r="M814" s="228"/>
      <c r="N814" s="229"/>
      <c r="O814" s="229"/>
      <c r="P814" s="229"/>
      <c r="Q814" s="229"/>
      <c r="R814" s="229"/>
      <c r="S814" s="229"/>
      <c r="T814" s="230"/>
      <c r="AT814" s="231" t="s">
        <v>174</v>
      </c>
      <c r="AU814" s="231" t="s">
        <v>81</v>
      </c>
      <c r="AV814" s="14" t="s">
        <v>83</v>
      </c>
      <c r="AW814" s="14" t="s">
        <v>30</v>
      </c>
      <c r="AX814" s="14" t="s">
        <v>73</v>
      </c>
      <c r="AY814" s="231" t="s">
        <v>117</v>
      </c>
    </row>
    <row r="815" spans="1:65" s="14" customFormat="1" ht="11.25">
      <c r="B815" s="221"/>
      <c r="C815" s="222"/>
      <c r="D815" s="201" t="s">
        <v>174</v>
      </c>
      <c r="E815" s="223" t="s">
        <v>1</v>
      </c>
      <c r="F815" s="224" t="s">
        <v>875</v>
      </c>
      <c r="G815" s="222"/>
      <c r="H815" s="225">
        <v>74.111999999999995</v>
      </c>
      <c r="I815" s="226"/>
      <c r="J815" s="222"/>
      <c r="K815" s="222"/>
      <c r="L815" s="227"/>
      <c r="M815" s="228"/>
      <c r="N815" s="229"/>
      <c r="O815" s="229"/>
      <c r="P815" s="229"/>
      <c r="Q815" s="229"/>
      <c r="R815" s="229"/>
      <c r="S815" s="229"/>
      <c r="T815" s="230"/>
      <c r="AT815" s="231" t="s">
        <v>174</v>
      </c>
      <c r="AU815" s="231" t="s">
        <v>81</v>
      </c>
      <c r="AV815" s="14" t="s">
        <v>83</v>
      </c>
      <c r="AW815" s="14" t="s">
        <v>30</v>
      </c>
      <c r="AX815" s="14" t="s">
        <v>73</v>
      </c>
      <c r="AY815" s="231" t="s">
        <v>117</v>
      </c>
    </row>
    <row r="816" spans="1:65" s="14" customFormat="1" ht="11.25">
      <c r="B816" s="221"/>
      <c r="C816" s="222"/>
      <c r="D816" s="201" t="s">
        <v>174</v>
      </c>
      <c r="E816" s="223" t="s">
        <v>1</v>
      </c>
      <c r="F816" s="224" t="s">
        <v>876</v>
      </c>
      <c r="G816" s="222"/>
      <c r="H816" s="225">
        <v>46.4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174</v>
      </c>
      <c r="AU816" s="231" t="s">
        <v>81</v>
      </c>
      <c r="AV816" s="14" t="s">
        <v>83</v>
      </c>
      <c r="AW816" s="14" t="s">
        <v>30</v>
      </c>
      <c r="AX816" s="14" t="s">
        <v>73</v>
      </c>
      <c r="AY816" s="231" t="s">
        <v>117</v>
      </c>
    </row>
    <row r="817" spans="2:51" s="13" customFormat="1" ht="11.25">
      <c r="B817" s="211"/>
      <c r="C817" s="212"/>
      <c r="D817" s="201" t="s">
        <v>174</v>
      </c>
      <c r="E817" s="213" t="s">
        <v>1</v>
      </c>
      <c r="F817" s="214" t="s">
        <v>268</v>
      </c>
      <c r="G817" s="212"/>
      <c r="H817" s="213" t="s">
        <v>1</v>
      </c>
      <c r="I817" s="215"/>
      <c r="J817" s="212"/>
      <c r="K817" s="212"/>
      <c r="L817" s="216"/>
      <c r="M817" s="217"/>
      <c r="N817" s="218"/>
      <c r="O817" s="218"/>
      <c r="P817" s="218"/>
      <c r="Q817" s="218"/>
      <c r="R817" s="218"/>
      <c r="S817" s="218"/>
      <c r="T817" s="219"/>
      <c r="AT817" s="220" t="s">
        <v>174</v>
      </c>
      <c r="AU817" s="220" t="s">
        <v>81</v>
      </c>
      <c r="AV817" s="13" t="s">
        <v>81</v>
      </c>
      <c r="AW817" s="13" t="s">
        <v>30</v>
      </c>
      <c r="AX817" s="13" t="s">
        <v>73</v>
      </c>
      <c r="AY817" s="220" t="s">
        <v>117</v>
      </c>
    </row>
    <row r="818" spans="2:51" s="13" customFormat="1" ht="11.25">
      <c r="B818" s="211"/>
      <c r="C818" s="212"/>
      <c r="D818" s="201" t="s">
        <v>174</v>
      </c>
      <c r="E818" s="213" t="s">
        <v>1</v>
      </c>
      <c r="F818" s="214" t="s">
        <v>871</v>
      </c>
      <c r="G818" s="212"/>
      <c r="H818" s="213" t="s">
        <v>1</v>
      </c>
      <c r="I818" s="215"/>
      <c r="J818" s="212"/>
      <c r="K818" s="212"/>
      <c r="L818" s="216"/>
      <c r="M818" s="217"/>
      <c r="N818" s="218"/>
      <c r="O818" s="218"/>
      <c r="P818" s="218"/>
      <c r="Q818" s="218"/>
      <c r="R818" s="218"/>
      <c r="S818" s="218"/>
      <c r="T818" s="219"/>
      <c r="AT818" s="220" t="s">
        <v>174</v>
      </c>
      <c r="AU818" s="220" t="s">
        <v>81</v>
      </c>
      <c r="AV818" s="13" t="s">
        <v>81</v>
      </c>
      <c r="AW818" s="13" t="s">
        <v>30</v>
      </c>
      <c r="AX818" s="13" t="s">
        <v>73</v>
      </c>
      <c r="AY818" s="220" t="s">
        <v>117</v>
      </c>
    </row>
    <row r="819" spans="2:51" s="14" customFormat="1" ht="11.25">
      <c r="B819" s="221"/>
      <c r="C819" s="222"/>
      <c r="D819" s="201" t="s">
        <v>174</v>
      </c>
      <c r="E819" s="223" t="s">
        <v>1</v>
      </c>
      <c r="F819" s="224" t="s">
        <v>877</v>
      </c>
      <c r="G819" s="222"/>
      <c r="H819" s="225">
        <v>69.75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AT819" s="231" t="s">
        <v>174</v>
      </c>
      <c r="AU819" s="231" t="s">
        <v>81</v>
      </c>
      <c r="AV819" s="14" t="s">
        <v>83</v>
      </c>
      <c r="AW819" s="14" t="s">
        <v>30</v>
      </c>
      <c r="AX819" s="14" t="s">
        <v>73</v>
      </c>
      <c r="AY819" s="231" t="s">
        <v>117</v>
      </c>
    </row>
    <row r="820" spans="2:51" s="13" customFormat="1" ht="11.25">
      <c r="B820" s="211"/>
      <c r="C820" s="212"/>
      <c r="D820" s="201" t="s">
        <v>174</v>
      </c>
      <c r="E820" s="213" t="s">
        <v>1</v>
      </c>
      <c r="F820" s="214" t="s">
        <v>872</v>
      </c>
      <c r="G820" s="212"/>
      <c r="H820" s="213" t="s">
        <v>1</v>
      </c>
      <c r="I820" s="215"/>
      <c r="J820" s="212"/>
      <c r="K820" s="212"/>
      <c r="L820" s="216"/>
      <c r="M820" s="217"/>
      <c r="N820" s="218"/>
      <c r="O820" s="218"/>
      <c r="P820" s="218"/>
      <c r="Q820" s="218"/>
      <c r="R820" s="218"/>
      <c r="S820" s="218"/>
      <c r="T820" s="219"/>
      <c r="AT820" s="220" t="s">
        <v>174</v>
      </c>
      <c r="AU820" s="220" t="s">
        <v>81</v>
      </c>
      <c r="AV820" s="13" t="s">
        <v>81</v>
      </c>
      <c r="AW820" s="13" t="s">
        <v>30</v>
      </c>
      <c r="AX820" s="13" t="s">
        <v>73</v>
      </c>
      <c r="AY820" s="220" t="s">
        <v>117</v>
      </c>
    </row>
    <row r="821" spans="2:51" s="14" customFormat="1" ht="11.25">
      <c r="B821" s="221"/>
      <c r="C821" s="222"/>
      <c r="D821" s="201" t="s">
        <v>174</v>
      </c>
      <c r="E821" s="223" t="s">
        <v>1</v>
      </c>
      <c r="F821" s="224" t="s">
        <v>878</v>
      </c>
      <c r="G821" s="222"/>
      <c r="H821" s="225">
        <v>98.951999999999998</v>
      </c>
      <c r="I821" s="226"/>
      <c r="J821" s="222"/>
      <c r="K821" s="222"/>
      <c r="L821" s="227"/>
      <c r="M821" s="228"/>
      <c r="N821" s="229"/>
      <c r="O821" s="229"/>
      <c r="P821" s="229"/>
      <c r="Q821" s="229"/>
      <c r="R821" s="229"/>
      <c r="S821" s="229"/>
      <c r="T821" s="230"/>
      <c r="AT821" s="231" t="s">
        <v>174</v>
      </c>
      <c r="AU821" s="231" t="s">
        <v>81</v>
      </c>
      <c r="AV821" s="14" t="s">
        <v>83</v>
      </c>
      <c r="AW821" s="14" t="s">
        <v>30</v>
      </c>
      <c r="AX821" s="14" t="s">
        <v>73</v>
      </c>
      <c r="AY821" s="231" t="s">
        <v>117</v>
      </c>
    </row>
    <row r="822" spans="2:51" s="14" customFormat="1" ht="11.25">
      <c r="B822" s="221"/>
      <c r="C822" s="222"/>
      <c r="D822" s="201" t="s">
        <v>174</v>
      </c>
      <c r="E822" s="223" t="s">
        <v>1</v>
      </c>
      <c r="F822" s="224" t="s">
        <v>879</v>
      </c>
      <c r="G822" s="222"/>
      <c r="H822" s="225">
        <v>-28.773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AT822" s="231" t="s">
        <v>174</v>
      </c>
      <c r="AU822" s="231" t="s">
        <v>81</v>
      </c>
      <c r="AV822" s="14" t="s">
        <v>83</v>
      </c>
      <c r="AW822" s="14" t="s">
        <v>30</v>
      </c>
      <c r="AX822" s="14" t="s">
        <v>73</v>
      </c>
      <c r="AY822" s="231" t="s">
        <v>117</v>
      </c>
    </row>
    <row r="823" spans="2:51" s="13" customFormat="1" ht="11.25">
      <c r="B823" s="211"/>
      <c r="C823" s="212"/>
      <c r="D823" s="201" t="s">
        <v>174</v>
      </c>
      <c r="E823" s="213" t="s">
        <v>1</v>
      </c>
      <c r="F823" s="214" t="s">
        <v>880</v>
      </c>
      <c r="G823" s="212"/>
      <c r="H823" s="213" t="s">
        <v>1</v>
      </c>
      <c r="I823" s="215"/>
      <c r="J823" s="212"/>
      <c r="K823" s="212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174</v>
      </c>
      <c r="AU823" s="220" t="s">
        <v>81</v>
      </c>
      <c r="AV823" s="13" t="s">
        <v>81</v>
      </c>
      <c r="AW823" s="13" t="s">
        <v>30</v>
      </c>
      <c r="AX823" s="13" t="s">
        <v>73</v>
      </c>
      <c r="AY823" s="220" t="s">
        <v>117</v>
      </c>
    </row>
    <row r="824" spans="2:51" s="14" customFormat="1" ht="11.25">
      <c r="B824" s="221"/>
      <c r="C824" s="222"/>
      <c r="D824" s="201" t="s">
        <v>174</v>
      </c>
      <c r="E824" s="223" t="s">
        <v>1</v>
      </c>
      <c r="F824" s="224" t="s">
        <v>881</v>
      </c>
      <c r="G824" s="222"/>
      <c r="H824" s="225">
        <v>16.361999999999998</v>
      </c>
      <c r="I824" s="226"/>
      <c r="J824" s="222"/>
      <c r="K824" s="222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174</v>
      </c>
      <c r="AU824" s="231" t="s">
        <v>81</v>
      </c>
      <c r="AV824" s="14" t="s">
        <v>83</v>
      </c>
      <c r="AW824" s="14" t="s">
        <v>30</v>
      </c>
      <c r="AX824" s="14" t="s">
        <v>73</v>
      </c>
      <c r="AY824" s="231" t="s">
        <v>117</v>
      </c>
    </row>
    <row r="825" spans="2:51" s="13" customFormat="1" ht="11.25">
      <c r="B825" s="211"/>
      <c r="C825" s="212"/>
      <c r="D825" s="201" t="s">
        <v>174</v>
      </c>
      <c r="E825" s="213" t="s">
        <v>1</v>
      </c>
      <c r="F825" s="214" t="s">
        <v>882</v>
      </c>
      <c r="G825" s="212"/>
      <c r="H825" s="213" t="s">
        <v>1</v>
      </c>
      <c r="I825" s="215"/>
      <c r="J825" s="212"/>
      <c r="K825" s="212"/>
      <c r="L825" s="216"/>
      <c r="M825" s="217"/>
      <c r="N825" s="218"/>
      <c r="O825" s="218"/>
      <c r="P825" s="218"/>
      <c r="Q825" s="218"/>
      <c r="R825" s="218"/>
      <c r="S825" s="218"/>
      <c r="T825" s="219"/>
      <c r="AT825" s="220" t="s">
        <v>174</v>
      </c>
      <c r="AU825" s="220" t="s">
        <v>81</v>
      </c>
      <c r="AV825" s="13" t="s">
        <v>81</v>
      </c>
      <c r="AW825" s="13" t="s">
        <v>30</v>
      </c>
      <c r="AX825" s="13" t="s">
        <v>73</v>
      </c>
      <c r="AY825" s="220" t="s">
        <v>117</v>
      </c>
    </row>
    <row r="826" spans="2:51" s="14" customFormat="1" ht="11.25">
      <c r="B826" s="221"/>
      <c r="C826" s="222"/>
      <c r="D826" s="201" t="s">
        <v>174</v>
      </c>
      <c r="E826" s="223" t="s">
        <v>1</v>
      </c>
      <c r="F826" s="224" t="s">
        <v>883</v>
      </c>
      <c r="G826" s="222"/>
      <c r="H826" s="225">
        <v>17.936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AT826" s="231" t="s">
        <v>174</v>
      </c>
      <c r="AU826" s="231" t="s">
        <v>81</v>
      </c>
      <c r="AV826" s="14" t="s">
        <v>83</v>
      </c>
      <c r="AW826" s="14" t="s">
        <v>30</v>
      </c>
      <c r="AX826" s="14" t="s">
        <v>73</v>
      </c>
      <c r="AY826" s="231" t="s">
        <v>117</v>
      </c>
    </row>
    <row r="827" spans="2:51" s="13" customFormat="1" ht="11.25">
      <c r="B827" s="211"/>
      <c r="C827" s="212"/>
      <c r="D827" s="201" t="s">
        <v>174</v>
      </c>
      <c r="E827" s="213" t="s">
        <v>1</v>
      </c>
      <c r="F827" s="214" t="s">
        <v>884</v>
      </c>
      <c r="G827" s="212"/>
      <c r="H827" s="213" t="s">
        <v>1</v>
      </c>
      <c r="I827" s="215"/>
      <c r="J827" s="212"/>
      <c r="K827" s="212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174</v>
      </c>
      <c r="AU827" s="220" t="s">
        <v>81</v>
      </c>
      <c r="AV827" s="13" t="s">
        <v>81</v>
      </c>
      <c r="AW827" s="13" t="s">
        <v>30</v>
      </c>
      <c r="AX827" s="13" t="s">
        <v>73</v>
      </c>
      <c r="AY827" s="220" t="s">
        <v>117</v>
      </c>
    </row>
    <row r="828" spans="2:51" s="14" customFormat="1" ht="11.25">
      <c r="B828" s="221"/>
      <c r="C828" s="222"/>
      <c r="D828" s="201" t="s">
        <v>174</v>
      </c>
      <c r="E828" s="223" t="s">
        <v>1</v>
      </c>
      <c r="F828" s="224" t="s">
        <v>885</v>
      </c>
      <c r="G828" s="222"/>
      <c r="H828" s="225">
        <v>-4.2240000000000002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AT828" s="231" t="s">
        <v>174</v>
      </c>
      <c r="AU828" s="231" t="s">
        <v>81</v>
      </c>
      <c r="AV828" s="14" t="s">
        <v>83</v>
      </c>
      <c r="AW828" s="14" t="s">
        <v>30</v>
      </c>
      <c r="AX828" s="14" t="s">
        <v>73</v>
      </c>
      <c r="AY828" s="231" t="s">
        <v>117</v>
      </c>
    </row>
    <row r="829" spans="2:51" s="13" customFormat="1" ht="11.25">
      <c r="B829" s="211"/>
      <c r="C829" s="212"/>
      <c r="D829" s="201" t="s">
        <v>174</v>
      </c>
      <c r="E829" s="213" t="s">
        <v>1</v>
      </c>
      <c r="F829" s="214" t="s">
        <v>332</v>
      </c>
      <c r="G829" s="212"/>
      <c r="H829" s="213" t="s">
        <v>1</v>
      </c>
      <c r="I829" s="215"/>
      <c r="J829" s="212"/>
      <c r="K829" s="212"/>
      <c r="L829" s="216"/>
      <c r="M829" s="217"/>
      <c r="N829" s="218"/>
      <c r="O829" s="218"/>
      <c r="P829" s="218"/>
      <c r="Q829" s="218"/>
      <c r="R829" s="218"/>
      <c r="S829" s="218"/>
      <c r="T829" s="219"/>
      <c r="AT829" s="220" t="s">
        <v>174</v>
      </c>
      <c r="AU829" s="220" t="s">
        <v>81</v>
      </c>
      <c r="AV829" s="13" t="s">
        <v>81</v>
      </c>
      <c r="AW829" s="13" t="s">
        <v>30</v>
      </c>
      <c r="AX829" s="13" t="s">
        <v>73</v>
      </c>
      <c r="AY829" s="220" t="s">
        <v>117</v>
      </c>
    </row>
    <row r="830" spans="2:51" s="13" customFormat="1" ht="11.25">
      <c r="B830" s="211"/>
      <c r="C830" s="212"/>
      <c r="D830" s="201" t="s">
        <v>174</v>
      </c>
      <c r="E830" s="213" t="s">
        <v>1</v>
      </c>
      <c r="F830" s="214" t="s">
        <v>886</v>
      </c>
      <c r="G830" s="212"/>
      <c r="H830" s="213" t="s">
        <v>1</v>
      </c>
      <c r="I830" s="215"/>
      <c r="J830" s="212"/>
      <c r="K830" s="212"/>
      <c r="L830" s="216"/>
      <c r="M830" s="217"/>
      <c r="N830" s="218"/>
      <c r="O830" s="218"/>
      <c r="P830" s="218"/>
      <c r="Q830" s="218"/>
      <c r="R830" s="218"/>
      <c r="S830" s="218"/>
      <c r="T830" s="219"/>
      <c r="AT830" s="220" t="s">
        <v>174</v>
      </c>
      <c r="AU830" s="220" t="s">
        <v>81</v>
      </c>
      <c r="AV830" s="13" t="s">
        <v>81</v>
      </c>
      <c r="AW830" s="13" t="s">
        <v>30</v>
      </c>
      <c r="AX830" s="13" t="s">
        <v>73</v>
      </c>
      <c r="AY830" s="220" t="s">
        <v>117</v>
      </c>
    </row>
    <row r="831" spans="2:51" s="14" customFormat="1" ht="11.25">
      <c r="B831" s="221"/>
      <c r="C831" s="222"/>
      <c r="D831" s="201" t="s">
        <v>174</v>
      </c>
      <c r="E831" s="223" t="s">
        <v>1</v>
      </c>
      <c r="F831" s="224" t="s">
        <v>543</v>
      </c>
      <c r="G831" s="222"/>
      <c r="H831" s="225">
        <v>105.2</v>
      </c>
      <c r="I831" s="226"/>
      <c r="J831" s="222"/>
      <c r="K831" s="222"/>
      <c r="L831" s="227"/>
      <c r="M831" s="228"/>
      <c r="N831" s="229"/>
      <c r="O831" s="229"/>
      <c r="P831" s="229"/>
      <c r="Q831" s="229"/>
      <c r="R831" s="229"/>
      <c r="S831" s="229"/>
      <c r="T831" s="230"/>
      <c r="AT831" s="231" t="s">
        <v>174</v>
      </c>
      <c r="AU831" s="231" t="s">
        <v>81</v>
      </c>
      <c r="AV831" s="14" t="s">
        <v>83</v>
      </c>
      <c r="AW831" s="14" t="s">
        <v>30</v>
      </c>
      <c r="AX831" s="14" t="s">
        <v>73</v>
      </c>
      <c r="AY831" s="231" t="s">
        <v>117</v>
      </c>
    </row>
    <row r="832" spans="2:51" s="14" customFormat="1" ht="11.25">
      <c r="B832" s="221"/>
      <c r="C832" s="222"/>
      <c r="D832" s="201" t="s">
        <v>174</v>
      </c>
      <c r="E832" s="223" t="s">
        <v>1</v>
      </c>
      <c r="F832" s="224" t="s">
        <v>887</v>
      </c>
      <c r="G832" s="222"/>
      <c r="H832" s="225">
        <v>182.74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AT832" s="231" t="s">
        <v>174</v>
      </c>
      <c r="AU832" s="231" t="s">
        <v>81</v>
      </c>
      <c r="AV832" s="14" t="s">
        <v>83</v>
      </c>
      <c r="AW832" s="14" t="s">
        <v>30</v>
      </c>
      <c r="AX832" s="14" t="s">
        <v>73</v>
      </c>
      <c r="AY832" s="231" t="s">
        <v>117</v>
      </c>
    </row>
    <row r="833" spans="2:51" s="14" customFormat="1" ht="11.25">
      <c r="B833" s="221"/>
      <c r="C833" s="222"/>
      <c r="D833" s="201" t="s">
        <v>174</v>
      </c>
      <c r="E833" s="223" t="s">
        <v>1</v>
      </c>
      <c r="F833" s="224" t="s">
        <v>888</v>
      </c>
      <c r="G833" s="222"/>
      <c r="H833" s="225">
        <v>-41.125</v>
      </c>
      <c r="I833" s="226"/>
      <c r="J833" s="222"/>
      <c r="K833" s="222"/>
      <c r="L833" s="227"/>
      <c r="M833" s="228"/>
      <c r="N833" s="229"/>
      <c r="O833" s="229"/>
      <c r="P833" s="229"/>
      <c r="Q833" s="229"/>
      <c r="R833" s="229"/>
      <c r="S833" s="229"/>
      <c r="T833" s="230"/>
      <c r="AT833" s="231" t="s">
        <v>174</v>
      </c>
      <c r="AU833" s="231" t="s">
        <v>81</v>
      </c>
      <c r="AV833" s="14" t="s">
        <v>83</v>
      </c>
      <c r="AW833" s="14" t="s">
        <v>30</v>
      </c>
      <c r="AX833" s="14" t="s">
        <v>73</v>
      </c>
      <c r="AY833" s="231" t="s">
        <v>117</v>
      </c>
    </row>
    <row r="834" spans="2:51" s="14" customFormat="1" ht="11.25">
      <c r="B834" s="221"/>
      <c r="C834" s="222"/>
      <c r="D834" s="201" t="s">
        <v>174</v>
      </c>
      <c r="E834" s="223" t="s">
        <v>1</v>
      </c>
      <c r="F834" s="224" t="s">
        <v>889</v>
      </c>
      <c r="G834" s="222"/>
      <c r="H834" s="225">
        <v>-9</v>
      </c>
      <c r="I834" s="226"/>
      <c r="J834" s="222"/>
      <c r="K834" s="222"/>
      <c r="L834" s="227"/>
      <c r="M834" s="228"/>
      <c r="N834" s="229"/>
      <c r="O834" s="229"/>
      <c r="P834" s="229"/>
      <c r="Q834" s="229"/>
      <c r="R834" s="229"/>
      <c r="S834" s="229"/>
      <c r="T834" s="230"/>
      <c r="AT834" s="231" t="s">
        <v>174</v>
      </c>
      <c r="AU834" s="231" t="s">
        <v>81</v>
      </c>
      <c r="AV834" s="14" t="s">
        <v>83</v>
      </c>
      <c r="AW834" s="14" t="s">
        <v>30</v>
      </c>
      <c r="AX834" s="14" t="s">
        <v>73</v>
      </c>
      <c r="AY834" s="231" t="s">
        <v>117</v>
      </c>
    </row>
    <row r="835" spans="2:51" s="13" customFormat="1" ht="11.25">
      <c r="B835" s="211"/>
      <c r="C835" s="212"/>
      <c r="D835" s="201" t="s">
        <v>174</v>
      </c>
      <c r="E835" s="213" t="s">
        <v>1</v>
      </c>
      <c r="F835" s="214" t="s">
        <v>890</v>
      </c>
      <c r="G835" s="212"/>
      <c r="H835" s="213" t="s">
        <v>1</v>
      </c>
      <c r="I835" s="215"/>
      <c r="J835" s="212"/>
      <c r="K835" s="212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174</v>
      </c>
      <c r="AU835" s="220" t="s">
        <v>81</v>
      </c>
      <c r="AV835" s="13" t="s">
        <v>81</v>
      </c>
      <c r="AW835" s="13" t="s">
        <v>30</v>
      </c>
      <c r="AX835" s="13" t="s">
        <v>73</v>
      </c>
      <c r="AY835" s="220" t="s">
        <v>117</v>
      </c>
    </row>
    <row r="836" spans="2:51" s="14" customFormat="1" ht="22.5">
      <c r="B836" s="221"/>
      <c r="C836" s="222"/>
      <c r="D836" s="201" t="s">
        <v>174</v>
      </c>
      <c r="E836" s="223" t="s">
        <v>1</v>
      </c>
      <c r="F836" s="224" t="s">
        <v>891</v>
      </c>
      <c r="G836" s="222"/>
      <c r="H836" s="225">
        <v>23.952000000000002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174</v>
      </c>
      <c r="AU836" s="231" t="s">
        <v>81</v>
      </c>
      <c r="AV836" s="14" t="s">
        <v>83</v>
      </c>
      <c r="AW836" s="14" t="s">
        <v>30</v>
      </c>
      <c r="AX836" s="14" t="s">
        <v>73</v>
      </c>
      <c r="AY836" s="231" t="s">
        <v>117</v>
      </c>
    </row>
    <row r="837" spans="2:51" s="14" customFormat="1" ht="11.25">
      <c r="B837" s="221"/>
      <c r="C837" s="222"/>
      <c r="D837" s="201" t="s">
        <v>174</v>
      </c>
      <c r="E837" s="223" t="s">
        <v>1</v>
      </c>
      <c r="F837" s="224" t="s">
        <v>892</v>
      </c>
      <c r="G837" s="222"/>
      <c r="H837" s="225">
        <v>8.16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174</v>
      </c>
      <c r="AU837" s="231" t="s">
        <v>81</v>
      </c>
      <c r="AV837" s="14" t="s">
        <v>83</v>
      </c>
      <c r="AW837" s="14" t="s">
        <v>30</v>
      </c>
      <c r="AX837" s="14" t="s">
        <v>73</v>
      </c>
      <c r="AY837" s="231" t="s">
        <v>117</v>
      </c>
    </row>
    <row r="838" spans="2:51" s="13" customFormat="1" ht="11.25">
      <c r="B838" s="211"/>
      <c r="C838" s="212"/>
      <c r="D838" s="201" t="s">
        <v>174</v>
      </c>
      <c r="E838" s="213" t="s">
        <v>1</v>
      </c>
      <c r="F838" s="214" t="s">
        <v>893</v>
      </c>
      <c r="G838" s="212"/>
      <c r="H838" s="213" t="s">
        <v>1</v>
      </c>
      <c r="I838" s="215"/>
      <c r="J838" s="212"/>
      <c r="K838" s="212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174</v>
      </c>
      <c r="AU838" s="220" t="s">
        <v>81</v>
      </c>
      <c r="AV838" s="13" t="s">
        <v>81</v>
      </c>
      <c r="AW838" s="13" t="s">
        <v>30</v>
      </c>
      <c r="AX838" s="13" t="s">
        <v>73</v>
      </c>
      <c r="AY838" s="220" t="s">
        <v>117</v>
      </c>
    </row>
    <row r="839" spans="2:51" s="14" customFormat="1" ht="11.25">
      <c r="B839" s="221"/>
      <c r="C839" s="222"/>
      <c r="D839" s="201" t="s">
        <v>174</v>
      </c>
      <c r="E839" s="223" t="s">
        <v>1</v>
      </c>
      <c r="F839" s="224" t="s">
        <v>894</v>
      </c>
      <c r="G839" s="222"/>
      <c r="H839" s="225">
        <v>17.992000000000001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AT839" s="231" t="s">
        <v>174</v>
      </c>
      <c r="AU839" s="231" t="s">
        <v>81</v>
      </c>
      <c r="AV839" s="14" t="s">
        <v>83</v>
      </c>
      <c r="AW839" s="14" t="s">
        <v>30</v>
      </c>
      <c r="AX839" s="14" t="s">
        <v>73</v>
      </c>
      <c r="AY839" s="231" t="s">
        <v>117</v>
      </c>
    </row>
    <row r="840" spans="2:51" s="13" customFormat="1" ht="11.25">
      <c r="B840" s="211"/>
      <c r="C840" s="212"/>
      <c r="D840" s="201" t="s">
        <v>174</v>
      </c>
      <c r="E840" s="213" t="s">
        <v>1</v>
      </c>
      <c r="F840" s="214" t="s">
        <v>895</v>
      </c>
      <c r="G840" s="212"/>
      <c r="H840" s="213" t="s">
        <v>1</v>
      </c>
      <c r="I840" s="215"/>
      <c r="J840" s="212"/>
      <c r="K840" s="212"/>
      <c r="L840" s="216"/>
      <c r="M840" s="217"/>
      <c r="N840" s="218"/>
      <c r="O840" s="218"/>
      <c r="P840" s="218"/>
      <c r="Q840" s="218"/>
      <c r="R840" s="218"/>
      <c r="S840" s="218"/>
      <c r="T840" s="219"/>
      <c r="AT840" s="220" t="s">
        <v>174</v>
      </c>
      <c r="AU840" s="220" t="s">
        <v>81</v>
      </c>
      <c r="AV840" s="13" t="s">
        <v>81</v>
      </c>
      <c r="AW840" s="13" t="s">
        <v>30</v>
      </c>
      <c r="AX840" s="13" t="s">
        <v>73</v>
      </c>
      <c r="AY840" s="220" t="s">
        <v>117</v>
      </c>
    </row>
    <row r="841" spans="2:51" s="14" customFormat="1" ht="11.25">
      <c r="B841" s="221"/>
      <c r="C841" s="222"/>
      <c r="D841" s="201" t="s">
        <v>174</v>
      </c>
      <c r="E841" s="223" t="s">
        <v>1</v>
      </c>
      <c r="F841" s="224" t="s">
        <v>184</v>
      </c>
      <c r="G841" s="222"/>
      <c r="H841" s="225">
        <v>1.8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AT841" s="231" t="s">
        <v>174</v>
      </c>
      <c r="AU841" s="231" t="s">
        <v>81</v>
      </c>
      <c r="AV841" s="14" t="s">
        <v>83</v>
      </c>
      <c r="AW841" s="14" t="s">
        <v>30</v>
      </c>
      <c r="AX841" s="14" t="s">
        <v>73</v>
      </c>
      <c r="AY841" s="231" t="s">
        <v>117</v>
      </c>
    </row>
    <row r="842" spans="2:51" s="13" customFormat="1" ht="11.25">
      <c r="B842" s="211"/>
      <c r="C842" s="212"/>
      <c r="D842" s="201" t="s">
        <v>174</v>
      </c>
      <c r="E842" s="213" t="s">
        <v>1</v>
      </c>
      <c r="F842" s="214" t="s">
        <v>896</v>
      </c>
      <c r="G842" s="212"/>
      <c r="H842" s="213" t="s">
        <v>1</v>
      </c>
      <c r="I842" s="215"/>
      <c r="J842" s="212"/>
      <c r="K842" s="212"/>
      <c r="L842" s="216"/>
      <c r="M842" s="217"/>
      <c r="N842" s="218"/>
      <c r="O842" s="218"/>
      <c r="P842" s="218"/>
      <c r="Q842" s="218"/>
      <c r="R842" s="218"/>
      <c r="S842" s="218"/>
      <c r="T842" s="219"/>
      <c r="AT842" s="220" t="s">
        <v>174</v>
      </c>
      <c r="AU842" s="220" t="s">
        <v>81</v>
      </c>
      <c r="AV842" s="13" t="s">
        <v>81</v>
      </c>
      <c r="AW842" s="13" t="s">
        <v>30</v>
      </c>
      <c r="AX842" s="13" t="s">
        <v>73</v>
      </c>
      <c r="AY842" s="220" t="s">
        <v>117</v>
      </c>
    </row>
    <row r="843" spans="2:51" s="14" customFormat="1" ht="11.25">
      <c r="B843" s="221"/>
      <c r="C843" s="222"/>
      <c r="D843" s="201" t="s">
        <v>174</v>
      </c>
      <c r="E843" s="223" t="s">
        <v>1</v>
      </c>
      <c r="F843" s="224" t="s">
        <v>897</v>
      </c>
      <c r="G843" s="222"/>
      <c r="H843" s="225">
        <v>13.08</v>
      </c>
      <c r="I843" s="226"/>
      <c r="J843" s="222"/>
      <c r="K843" s="222"/>
      <c r="L843" s="227"/>
      <c r="M843" s="228"/>
      <c r="N843" s="229"/>
      <c r="O843" s="229"/>
      <c r="P843" s="229"/>
      <c r="Q843" s="229"/>
      <c r="R843" s="229"/>
      <c r="S843" s="229"/>
      <c r="T843" s="230"/>
      <c r="AT843" s="231" t="s">
        <v>174</v>
      </c>
      <c r="AU843" s="231" t="s">
        <v>81</v>
      </c>
      <c r="AV843" s="14" t="s">
        <v>83</v>
      </c>
      <c r="AW843" s="14" t="s">
        <v>30</v>
      </c>
      <c r="AX843" s="14" t="s">
        <v>73</v>
      </c>
      <c r="AY843" s="231" t="s">
        <v>117</v>
      </c>
    </row>
    <row r="844" spans="2:51" s="13" customFormat="1" ht="11.25">
      <c r="B844" s="211"/>
      <c r="C844" s="212"/>
      <c r="D844" s="201" t="s">
        <v>174</v>
      </c>
      <c r="E844" s="213" t="s">
        <v>1</v>
      </c>
      <c r="F844" s="214" t="s">
        <v>871</v>
      </c>
      <c r="G844" s="212"/>
      <c r="H844" s="213" t="s">
        <v>1</v>
      </c>
      <c r="I844" s="215"/>
      <c r="J844" s="212"/>
      <c r="K844" s="212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174</v>
      </c>
      <c r="AU844" s="220" t="s">
        <v>81</v>
      </c>
      <c r="AV844" s="13" t="s">
        <v>81</v>
      </c>
      <c r="AW844" s="13" t="s">
        <v>30</v>
      </c>
      <c r="AX844" s="13" t="s">
        <v>73</v>
      </c>
      <c r="AY844" s="220" t="s">
        <v>117</v>
      </c>
    </row>
    <row r="845" spans="2:51" s="14" customFormat="1" ht="11.25">
      <c r="B845" s="221"/>
      <c r="C845" s="222"/>
      <c r="D845" s="201" t="s">
        <v>174</v>
      </c>
      <c r="E845" s="223" t="s">
        <v>1</v>
      </c>
      <c r="F845" s="224" t="s">
        <v>898</v>
      </c>
      <c r="G845" s="222"/>
      <c r="H845" s="225">
        <v>90.7</v>
      </c>
      <c r="I845" s="226"/>
      <c r="J845" s="222"/>
      <c r="K845" s="222"/>
      <c r="L845" s="227"/>
      <c r="M845" s="228"/>
      <c r="N845" s="229"/>
      <c r="O845" s="229"/>
      <c r="P845" s="229"/>
      <c r="Q845" s="229"/>
      <c r="R845" s="229"/>
      <c r="S845" s="229"/>
      <c r="T845" s="230"/>
      <c r="AT845" s="231" t="s">
        <v>174</v>
      </c>
      <c r="AU845" s="231" t="s">
        <v>81</v>
      </c>
      <c r="AV845" s="14" t="s">
        <v>83</v>
      </c>
      <c r="AW845" s="14" t="s">
        <v>30</v>
      </c>
      <c r="AX845" s="14" t="s">
        <v>73</v>
      </c>
      <c r="AY845" s="231" t="s">
        <v>117</v>
      </c>
    </row>
    <row r="846" spans="2:51" s="13" customFormat="1" ht="11.25">
      <c r="B846" s="211"/>
      <c r="C846" s="212"/>
      <c r="D846" s="201" t="s">
        <v>174</v>
      </c>
      <c r="E846" s="213" t="s">
        <v>1</v>
      </c>
      <c r="F846" s="214" t="s">
        <v>899</v>
      </c>
      <c r="G846" s="212"/>
      <c r="H846" s="213" t="s">
        <v>1</v>
      </c>
      <c r="I846" s="215"/>
      <c r="J846" s="212"/>
      <c r="K846" s="212"/>
      <c r="L846" s="216"/>
      <c r="M846" s="217"/>
      <c r="N846" s="218"/>
      <c r="O846" s="218"/>
      <c r="P846" s="218"/>
      <c r="Q846" s="218"/>
      <c r="R846" s="218"/>
      <c r="S846" s="218"/>
      <c r="T846" s="219"/>
      <c r="AT846" s="220" t="s">
        <v>174</v>
      </c>
      <c r="AU846" s="220" t="s">
        <v>81</v>
      </c>
      <c r="AV846" s="13" t="s">
        <v>81</v>
      </c>
      <c r="AW846" s="13" t="s">
        <v>30</v>
      </c>
      <c r="AX846" s="13" t="s">
        <v>73</v>
      </c>
      <c r="AY846" s="220" t="s">
        <v>117</v>
      </c>
    </row>
    <row r="847" spans="2:51" s="14" customFormat="1" ht="11.25">
      <c r="B847" s="221"/>
      <c r="C847" s="222"/>
      <c r="D847" s="201" t="s">
        <v>174</v>
      </c>
      <c r="E847" s="223" t="s">
        <v>1</v>
      </c>
      <c r="F847" s="224" t="s">
        <v>900</v>
      </c>
      <c r="G847" s="222"/>
      <c r="H847" s="225">
        <v>13.502000000000001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AT847" s="231" t="s">
        <v>174</v>
      </c>
      <c r="AU847" s="231" t="s">
        <v>81</v>
      </c>
      <c r="AV847" s="14" t="s">
        <v>83</v>
      </c>
      <c r="AW847" s="14" t="s">
        <v>30</v>
      </c>
      <c r="AX847" s="14" t="s">
        <v>73</v>
      </c>
      <c r="AY847" s="231" t="s">
        <v>117</v>
      </c>
    </row>
    <row r="848" spans="2:51" s="14" customFormat="1" ht="11.25">
      <c r="B848" s="221"/>
      <c r="C848" s="222"/>
      <c r="D848" s="201" t="s">
        <v>174</v>
      </c>
      <c r="E848" s="223" t="s">
        <v>1</v>
      </c>
      <c r="F848" s="224" t="s">
        <v>610</v>
      </c>
      <c r="G848" s="222"/>
      <c r="H848" s="225">
        <v>9.1059999999999999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AT848" s="231" t="s">
        <v>174</v>
      </c>
      <c r="AU848" s="231" t="s">
        <v>81</v>
      </c>
      <c r="AV848" s="14" t="s">
        <v>83</v>
      </c>
      <c r="AW848" s="14" t="s">
        <v>30</v>
      </c>
      <c r="AX848" s="14" t="s">
        <v>73</v>
      </c>
      <c r="AY848" s="231" t="s">
        <v>117</v>
      </c>
    </row>
    <row r="849" spans="1:65" s="15" customFormat="1" ht="11.25">
      <c r="B849" s="232"/>
      <c r="C849" s="233"/>
      <c r="D849" s="201" t="s">
        <v>174</v>
      </c>
      <c r="E849" s="234" t="s">
        <v>1</v>
      </c>
      <c r="F849" s="235" t="s">
        <v>179</v>
      </c>
      <c r="G849" s="233"/>
      <c r="H849" s="236">
        <v>853.0139999999999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AT849" s="242" t="s">
        <v>174</v>
      </c>
      <c r="AU849" s="242" t="s">
        <v>81</v>
      </c>
      <c r="AV849" s="15" t="s">
        <v>124</v>
      </c>
      <c r="AW849" s="15" t="s">
        <v>30</v>
      </c>
      <c r="AX849" s="15" t="s">
        <v>81</v>
      </c>
      <c r="AY849" s="242" t="s">
        <v>117</v>
      </c>
    </row>
    <row r="850" spans="1:65" s="2" customFormat="1" ht="24.2" customHeight="1">
      <c r="A850" s="34"/>
      <c r="B850" s="35"/>
      <c r="C850" s="187" t="s">
        <v>530</v>
      </c>
      <c r="D850" s="187" t="s">
        <v>120</v>
      </c>
      <c r="E850" s="188" t="s">
        <v>901</v>
      </c>
      <c r="F850" s="189" t="s">
        <v>902</v>
      </c>
      <c r="G850" s="190" t="s">
        <v>182</v>
      </c>
      <c r="H850" s="191">
        <v>860.33299999999997</v>
      </c>
      <c r="I850" s="192"/>
      <c r="J850" s="193">
        <f>ROUND(I850*H850,2)</f>
        <v>0</v>
      </c>
      <c r="K850" s="194"/>
      <c r="L850" s="39"/>
      <c r="M850" s="195" t="s">
        <v>1</v>
      </c>
      <c r="N850" s="196" t="s">
        <v>38</v>
      </c>
      <c r="O850" s="71"/>
      <c r="P850" s="197">
        <f>O850*H850</f>
        <v>0</v>
      </c>
      <c r="Q850" s="197">
        <v>0</v>
      </c>
      <c r="R850" s="197">
        <f>Q850*H850</f>
        <v>0</v>
      </c>
      <c r="S850" s="197">
        <v>0</v>
      </c>
      <c r="T850" s="198">
        <f>S850*H850</f>
        <v>0</v>
      </c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R850" s="199" t="s">
        <v>124</v>
      </c>
      <c r="AT850" s="199" t="s">
        <v>120</v>
      </c>
      <c r="AU850" s="199" t="s">
        <v>81</v>
      </c>
      <c r="AY850" s="17" t="s">
        <v>117</v>
      </c>
      <c r="BE850" s="200">
        <f>IF(N850="základní",J850,0)</f>
        <v>0</v>
      </c>
      <c r="BF850" s="200">
        <f>IF(N850="snížená",J850,0)</f>
        <v>0</v>
      </c>
      <c r="BG850" s="200">
        <f>IF(N850="zákl. přenesená",J850,0)</f>
        <v>0</v>
      </c>
      <c r="BH850" s="200">
        <f>IF(N850="sníž. přenesená",J850,0)</f>
        <v>0</v>
      </c>
      <c r="BI850" s="200">
        <f>IF(N850="nulová",J850,0)</f>
        <v>0</v>
      </c>
      <c r="BJ850" s="17" t="s">
        <v>81</v>
      </c>
      <c r="BK850" s="200">
        <f>ROUND(I850*H850,2)</f>
        <v>0</v>
      </c>
      <c r="BL850" s="17" t="s">
        <v>124</v>
      </c>
      <c r="BM850" s="199" t="s">
        <v>903</v>
      </c>
    </row>
    <row r="851" spans="1:65" s="2" customFormat="1" ht="19.5">
      <c r="A851" s="34"/>
      <c r="B851" s="35"/>
      <c r="C851" s="36"/>
      <c r="D851" s="201" t="s">
        <v>125</v>
      </c>
      <c r="E851" s="36"/>
      <c r="F851" s="202" t="s">
        <v>902</v>
      </c>
      <c r="G851" s="36"/>
      <c r="H851" s="36"/>
      <c r="I851" s="203"/>
      <c r="J851" s="36"/>
      <c r="K851" s="36"/>
      <c r="L851" s="39"/>
      <c r="M851" s="204"/>
      <c r="N851" s="205"/>
      <c r="O851" s="71"/>
      <c r="P851" s="71"/>
      <c r="Q851" s="71"/>
      <c r="R851" s="71"/>
      <c r="S851" s="71"/>
      <c r="T851" s="72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T851" s="17" t="s">
        <v>125</v>
      </c>
      <c r="AU851" s="17" t="s">
        <v>81</v>
      </c>
    </row>
    <row r="852" spans="1:65" s="2" customFormat="1" ht="24.2" customHeight="1">
      <c r="A852" s="34"/>
      <c r="B852" s="35"/>
      <c r="C852" s="187" t="s">
        <v>904</v>
      </c>
      <c r="D852" s="187" t="s">
        <v>120</v>
      </c>
      <c r="E852" s="188" t="s">
        <v>905</v>
      </c>
      <c r="F852" s="189" t="s">
        <v>906</v>
      </c>
      <c r="G852" s="190" t="s">
        <v>182</v>
      </c>
      <c r="H852" s="191">
        <v>835.52099999999996</v>
      </c>
      <c r="I852" s="192"/>
      <c r="J852" s="193">
        <f>ROUND(I852*H852,2)</f>
        <v>0</v>
      </c>
      <c r="K852" s="194"/>
      <c r="L852" s="39"/>
      <c r="M852" s="195" t="s">
        <v>1</v>
      </c>
      <c r="N852" s="196" t="s">
        <v>38</v>
      </c>
      <c r="O852" s="71"/>
      <c r="P852" s="197">
        <f>O852*H852</f>
        <v>0</v>
      </c>
      <c r="Q852" s="197">
        <v>0</v>
      </c>
      <c r="R852" s="197">
        <f>Q852*H852</f>
        <v>0</v>
      </c>
      <c r="S852" s="197">
        <v>0</v>
      </c>
      <c r="T852" s="198">
        <f>S852*H852</f>
        <v>0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199" t="s">
        <v>124</v>
      </c>
      <c r="AT852" s="199" t="s">
        <v>120</v>
      </c>
      <c r="AU852" s="199" t="s">
        <v>81</v>
      </c>
      <c r="AY852" s="17" t="s">
        <v>117</v>
      </c>
      <c r="BE852" s="200">
        <f>IF(N852="základní",J852,0)</f>
        <v>0</v>
      </c>
      <c r="BF852" s="200">
        <f>IF(N852="snížená",J852,0)</f>
        <v>0</v>
      </c>
      <c r="BG852" s="200">
        <f>IF(N852="zákl. přenesená",J852,0)</f>
        <v>0</v>
      </c>
      <c r="BH852" s="200">
        <f>IF(N852="sníž. přenesená",J852,0)</f>
        <v>0</v>
      </c>
      <c r="BI852" s="200">
        <f>IF(N852="nulová",J852,0)</f>
        <v>0</v>
      </c>
      <c r="BJ852" s="17" t="s">
        <v>81</v>
      </c>
      <c r="BK852" s="200">
        <f>ROUND(I852*H852,2)</f>
        <v>0</v>
      </c>
      <c r="BL852" s="17" t="s">
        <v>124</v>
      </c>
      <c r="BM852" s="199" t="s">
        <v>907</v>
      </c>
    </row>
    <row r="853" spans="1:65" s="2" customFormat="1" ht="19.5">
      <c r="A853" s="34"/>
      <c r="B853" s="35"/>
      <c r="C853" s="36"/>
      <c r="D853" s="201" t="s">
        <v>125</v>
      </c>
      <c r="E853" s="36"/>
      <c r="F853" s="202" t="s">
        <v>906</v>
      </c>
      <c r="G853" s="36"/>
      <c r="H853" s="36"/>
      <c r="I853" s="203"/>
      <c r="J853" s="36"/>
      <c r="K853" s="36"/>
      <c r="L853" s="39"/>
      <c r="M853" s="204"/>
      <c r="N853" s="205"/>
      <c r="O853" s="71"/>
      <c r="P853" s="71"/>
      <c r="Q853" s="71"/>
      <c r="R853" s="71"/>
      <c r="S853" s="71"/>
      <c r="T853" s="72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T853" s="17" t="s">
        <v>125</v>
      </c>
      <c r="AU853" s="17" t="s">
        <v>81</v>
      </c>
    </row>
    <row r="854" spans="1:65" s="2" customFormat="1" ht="24.2" customHeight="1">
      <c r="A854" s="34"/>
      <c r="B854" s="35"/>
      <c r="C854" s="187" t="s">
        <v>535</v>
      </c>
      <c r="D854" s="187" t="s">
        <v>120</v>
      </c>
      <c r="E854" s="188" t="s">
        <v>908</v>
      </c>
      <c r="F854" s="189" t="s">
        <v>909</v>
      </c>
      <c r="G854" s="190" t="s">
        <v>182</v>
      </c>
      <c r="H854" s="191">
        <v>17.928999999999998</v>
      </c>
      <c r="I854" s="192"/>
      <c r="J854" s="193">
        <f>ROUND(I854*H854,2)</f>
        <v>0</v>
      </c>
      <c r="K854" s="194"/>
      <c r="L854" s="39"/>
      <c r="M854" s="195" t="s">
        <v>1</v>
      </c>
      <c r="N854" s="196" t="s">
        <v>38</v>
      </c>
      <c r="O854" s="71"/>
      <c r="P854" s="197">
        <f>O854*H854</f>
        <v>0</v>
      </c>
      <c r="Q854" s="197">
        <v>0</v>
      </c>
      <c r="R854" s="197">
        <f>Q854*H854</f>
        <v>0</v>
      </c>
      <c r="S854" s="197">
        <v>0</v>
      </c>
      <c r="T854" s="198">
        <f>S854*H854</f>
        <v>0</v>
      </c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R854" s="199" t="s">
        <v>124</v>
      </c>
      <c r="AT854" s="199" t="s">
        <v>120</v>
      </c>
      <c r="AU854" s="199" t="s">
        <v>81</v>
      </c>
      <c r="AY854" s="17" t="s">
        <v>117</v>
      </c>
      <c r="BE854" s="200">
        <f>IF(N854="základní",J854,0)</f>
        <v>0</v>
      </c>
      <c r="BF854" s="200">
        <f>IF(N854="snížená",J854,0)</f>
        <v>0</v>
      </c>
      <c r="BG854" s="200">
        <f>IF(N854="zákl. přenesená",J854,0)</f>
        <v>0</v>
      </c>
      <c r="BH854" s="200">
        <f>IF(N854="sníž. přenesená",J854,0)</f>
        <v>0</v>
      </c>
      <c r="BI854" s="200">
        <f>IF(N854="nulová",J854,0)</f>
        <v>0</v>
      </c>
      <c r="BJ854" s="17" t="s">
        <v>81</v>
      </c>
      <c r="BK854" s="200">
        <f>ROUND(I854*H854,2)</f>
        <v>0</v>
      </c>
      <c r="BL854" s="17" t="s">
        <v>124</v>
      </c>
      <c r="BM854" s="199" t="s">
        <v>910</v>
      </c>
    </row>
    <row r="855" spans="1:65" s="2" customFormat="1" ht="11.25">
      <c r="A855" s="34"/>
      <c r="B855" s="35"/>
      <c r="C855" s="36"/>
      <c r="D855" s="201" t="s">
        <v>125</v>
      </c>
      <c r="E855" s="36"/>
      <c r="F855" s="202" t="s">
        <v>909</v>
      </c>
      <c r="G855" s="36"/>
      <c r="H855" s="36"/>
      <c r="I855" s="203"/>
      <c r="J855" s="36"/>
      <c r="K855" s="36"/>
      <c r="L855" s="39"/>
      <c r="M855" s="204"/>
      <c r="N855" s="205"/>
      <c r="O855" s="71"/>
      <c r="P855" s="71"/>
      <c r="Q855" s="71"/>
      <c r="R855" s="71"/>
      <c r="S855" s="71"/>
      <c r="T855" s="72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T855" s="17" t="s">
        <v>125</v>
      </c>
      <c r="AU855" s="17" t="s">
        <v>81</v>
      </c>
    </row>
    <row r="856" spans="1:65" s="13" customFormat="1" ht="11.25">
      <c r="B856" s="211"/>
      <c r="C856" s="212"/>
      <c r="D856" s="201" t="s">
        <v>174</v>
      </c>
      <c r="E856" s="213" t="s">
        <v>1</v>
      </c>
      <c r="F856" s="214" t="s">
        <v>911</v>
      </c>
      <c r="G856" s="212"/>
      <c r="H856" s="213" t="s">
        <v>1</v>
      </c>
      <c r="I856" s="215"/>
      <c r="J856" s="212"/>
      <c r="K856" s="212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174</v>
      </c>
      <c r="AU856" s="220" t="s">
        <v>81</v>
      </c>
      <c r="AV856" s="13" t="s">
        <v>81</v>
      </c>
      <c r="AW856" s="13" t="s">
        <v>30</v>
      </c>
      <c r="AX856" s="13" t="s">
        <v>73</v>
      </c>
      <c r="AY856" s="220" t="s">
        <v>117</v>
      </c>
    </row>
    <row r="857" spans="1:65" s="14" customFormat="1" ht="11.25">
      <c r="B857" s="221"/>
      <c r="C857" s="222"/>
      <c r="D857" s="201" t="s">
        <v>174</v>
      </c>
      <c r="E857" s="223" t="s">
        <v>1</v>
      </c>
      <c r="F857" s="224" t="s">
        <v>308</v>
      </c>
      <c r="G857" s="222"/>
      <c r="H857" s="225">
        <v>17.928999999999998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AT857" s="231" t="s">
        <v>174</v>
      </c>
      <c r="AU857" s="231" t="s">
        <v>81</v>
      </c>
      <c r="AV857" s="14" t="s">
        <v>83</v>
      </c>
      <c r="AW857" s="14" t="s">
        <v>30</v>
      </c>
      <c r="AX857" s="14" t="s">
        <v>73</v>
      </c>
      <c r="AY857" s="231" t="s">
        <v>117</v>
      </c>
    </row>
    <row r="858" spans="1:65" s="15" customFormat="1" ht="11.25">
      <c r="B858" s="232"/>
      <c r="C858" s="233"/>
      <c r="D858" s="201" t="s">
        <v>174</v>
      </c>
      <c r="E858" s="234" t="s">
        <v>1</v>
      </c>
      <c r="F858" s="235" t="s">
        <v>179</v>
      </c>
      <c r="G858" s="233"/>
      <c r="H858" s="236">
        <v>17.928999999999998</v>
      </c>
      <c r="I858" s="237"/>
      <c r="J858" s="233"/>
      <c r="K858" s="233"/>
      <c r="L858" s="238"/>
      <c r="M858" s="239"/>
      <c r="N858" s="240"/>
      <c r="O858" s="240"/>
      <c r="P858" s="240"/>
      <c r="Q858" s="240"/>
      <c r="R858" s="240"/>
      <c r="S858" s="240"/>
      <c r="T858" s="241"/>
      <c r="AT858" s="242" t="s">
        <v>174</v>
      </c>
      <c r="AU858" s="242" t="s">
        <v>81</v>
      </c>
      <c r="AV858" s="15" t="s">
        <v>124</v>
      </c>
      <c r="AW858" s="15" t="s">
        <v>30</v>
      </c>
      <c r="AX858" s="15" t="s">
        <v>81</v>
      </c>
      <c r="AY858" s="242" t="s">
        <v>117</v>
      </c>
    </row>
    <row r="859" spans="1:65" s="2" customFormat="1" ht="24.2" customHeight="1">
      <c r="A859" s="34"/>
      <c r="B859" s="35"/>
      <c r="C859" s="243" t="s">
        <v>912</v>
      </c>
      <c r="D859" s="243" t="s">
        <v>205</v>
      </c>
      <c r="E859" s="244" t="s">
        <v>913</v>
      </c>
      <c r="F859" s="245" t="s">
        <v>914</v>
      </c>
      <c r="G859" s="246" t="s">
        <v>182</v>
      </c>
      <c r="H859" s="247">
        <v>19.722000000000001</v>
      </c>
      <c r="I859" s="248"/>
      <c r="J859" s="249">
        <f>ROUND(I859*H859,2)</f>
        <v>0</v>
      </c>
      <c r="K859" s="250"/>
      <c r="L859" s="251"/>
      <c r="M859" s="252" t="s">
        <v>1</v>
      </c>
      <c r="N859" s="253" t="s">
        <v>38</v>
      </c>
      <c r="O859" s="71"/>
      <c r="P859" s="197">
        <f>O859*H859</f>
        <v>0</v>
      </c>
      <c r="Q859" s="197">
        <v>0</v>
      </c>
      <c r="R859" s="197">
        <f>Q859*H859</f>
        <v>0</v>
      </c>
      <c r="S859" s="197">
        <v>0</v>
      </c>
      <c r="T859" s="198">
        <f>S859*H859</f>
        <v>0</v>
      </c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R859" s="199" t="s">
        <v>136</v>
      </c>
      <c r="AT859" s="199" t="s">
        <v>205</v>
      </c>
      <c r="AU859" s="199" t="s">
        <v>81</v>
      </c>
      <c r="AY859" s="17" t="s">
        <v>117</v>
      </c>
      <c r="BE859" s="200">
        <f>IF(N859="základní",J859,0)</f>
        <v>0</v>
      </c>
      <c r="BF859" s="200">
        <f>IF(N859="snížená",J859,0)</f>
        <v>0</v>
      </c>
      <c r="BG859" s="200">
        <f>IF(N859="zákl. přenesená",J859,0)</f>
        <v>0</v>
      </c>
      <c r="BH859" s="200">
        <f>IF(N859="sníž. přenesená",J859,0)</f>
        <v>0</v>
      </c>
      <c r="BI859" s="200">
        <f>IF(N859="nulová",J859,0)</f>
        <v>0</v>
      </c>
      <c r="BJ859" s="17" t="s">
        <v>81</v>
      </c>
      <c r="BK859" s="200">
        <f>ROUND(I859*H859,2)</f>
        <v>0</v>
      </c>
      <c r="BL859" s="17" t="s">
        <v>124</v>
      </c>
      <c r="BM859" s="199" t="s">
        <v>915</v>
      </c>
    </row>
    <row r="860" spans="1:65" s="2" customFormat="1" ht="19.5">
      <c r="A860" s="34"/>
      <c r="B860" s="35"/>
      <c r="C860" s="36"/>
      <c r="D860" s="201" t="s">
        <v>125</v>
      </c>
      <c r="E860" s="36"/>
      <c r="F860" s="202" t="s">
        <v>914</v>
      </c>
      <c r="G860" s="36"/>
      <c r="H860" s="36"/>
      <c r="I860" s="203"/>
      <c r="J860" s="36"/>
      <c r="K860" s="36"/>
      <c r="L860" s="39"/>
      <c r="M860" s="204"/>
      <c r="N860" s="205"/>
      <c r="O860" s="71"/>
      <c r="P860" s="71"/>
      <c r="Q860" s="71"/>
      <c r="R860" s="71"/>
      <c r="S860" s="71"/>
      <c r="T860" s="72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T860" s="17" t="s">
        <v>125</v>
      </c>
      <c r="AU860" s="17" t="s">
        <v>81</v>
      </c>
    </row>
    <row r="861" spans="1:65" s="13" customFormat="1" ht="11.25">
      <c r="B861" s="211"/>
      <c r="C861" s="212"/>
      <c r="D861" s="201" t="s">
        <v>174</v>
      </c>
      <c r="E861" s="213" t="s">
        <v>1</v>
      </c>
      <c r="F861" s="214" t="s">
        <v>916</v>
      </c>
      <c r="G861" s="212"/>
      <c r="H861" s="213" t="s">
        <v>1</v>
      </c>
      <c r="I861" s="215"/>
      <c r="J861" s="212"/>
      <c r="K861" s="212"/>
      <c r="L861" s="216"/>
      <c r="M861" s="217"/>
      <c r="N861" s="218"/>
      <c r="O861" s="218"/>
      <c r="P861" s="218"/>
      <c r="Q861" s="218"/>
      <c r="R861" s="218"/>
      <c r="S861" s="218"/>
      <c r="T861" s="219"/>
      <c r="AT861" s="220" t="s">
        <v>174</v>
      </c>
      <c r="AU861" s="220" t="s">
        <v>81</v>
      </c>
      <c r="AV861" s="13" t="s">
        <v>81</v>
      </c>
      <c r="AW861" s="13" t="s">
        <v>30</v>
      </c>
      <c r="AX861" s="13" t="s">
        <v>73</v>
      </c>
      <c r="AY861" s="220" t="s">
        <v>117</v>
      </c>
    </row>
    <row r="862" spans="1:65" s="14" customFormat="1" ht="11.25">
      <c r="B862" s="221"/>
      <c r="C862" s="222"/>
      <c r="D862" s="201" t="s">
        <v>174</v>
      </c>
      <c r="E862" s="223" t="s">
        <v>1</v>
      </c>
      <c r="F862" s="224" t="s">
        <v>917</v>
      </c>
      <c r="G862" s="222"/>
      <c r="H862" s="225">
        <v>19.722000000000001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AT862" s="231" t="s">
        <v>174</v>
      </c>
      <c r="AU862" s="231" t="s">
        <v>81</v>
      </c>
      <c r="AV862" s="14" t="s">
        <v>83</v>
      </c>
      <c r="AW862" s="14" t="s">
        <v>30</v>
      </c>
      <c r="AX862" s="14" t="s">
        <v>73</v>
      </c>
      <c r="AY862" s="231" t="s">
        <v>117</v>
      </c>
    </row>
    <row r="863" spans="1:65" s="15" customFormat="1" ht="11.25">
      <c r="B863" s="232"/>
      <c r="C863" s="233"/>
      <c r="D863" s="201" t="s">
        <v>174</v>
      </c>
      <c r="E863" s="234" t="s">
        <v>1</v>
      </c>
      <c r="F863" s="235" t="s">
        <v>179</v>
      </c>
      <c r="G863" s="233"/>
      <c r="H863" s="236">
        <v>19.722000000000001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AT863" s="242" t="s">
        <v>174</v>
      </c>
      <c r="AU863" s="242" t="s">
        <v>81</v>
      </c>
      <c r="AV863" s="15" t="s">
        <v>124</v>
      </c>
      <c r="AW863" s="15" t="s">
        <v>30</v>
      </c>
      <c r="AX863" s="15" t="s">
        <v>81</v>
      </c>
      <c r="AY863" s="242" t="s">
        <v>117</v>
      </c>
    </row>
    <row r="864" spans="1:65" s="12" customFormat="1" ht="25.9" customHeight="1">
      <c r="B864" s="171"/>
      <c r="C864" s="172"/>
      <c r="D864" s="173" t="s">
        <v>72</v>
      </c>
      <c r="E864" s="174" t="s">
        <v>918</v>
      </c>
      <c r="F864" s="174" t="s">
        <v>919</v>
      </c>
      <c r="G864" s="172"/>
      <c r="H864" s="172"/>
      <c r="I864" s="175"/>
      <c r="J864" s="176">
        <f>BK864</f>
        <v>0</v>
      </c>
      <c r="K864" s="172"/>
      <c r="L864" s="177"/>
      <c r="M864" s="178"/>
      <c r="N864" s="179"/>
      <c r="O864" s="179"/>
      <c r="P864" s="180">
        <f>SUM(P865:P872)</f>
        <v>0</v>
      </c>
      <c r="Q864" s="179"/>
      <c r="R864" s="180">
        <f>SUM(R865:R872)</f>
        <v>0</v>
      </c>
      <c r="S864" s="179"/>
      <c r="T864" s="181">
        <f>SUM(T865:T872)</f>
        <v>0</v>
      </c>
      <c r="AR864" s="182" t="s">
        <v>81</v>
      </c>
      <c r="AT864" s="183" t="s">
        <v>72</v>
      </c>
      <c r="AU864" s="183" t="s">
        <v>73</v>
      </c>
      <c r="AY864" s="182" t="s">
        <v>117</v>
      </c>
      <c r="BK864" s="184">
        <f>SUM(BK865:BK872)</f>
        <v>0</v>
      </c>
    </row>
    <row r="865" spans="1:65" s="2" customFormat="1" ht="14.45" customHeight="1">
      <c r="A865" s="34"/>
      <c r="B865" s="35"/>
      <c r="C865" s="187" t="s">
        <v>538</v>
      </c>
      <c r="D865" s="187" t="s">
        <v>120</v>
      </c>
      <c r="E865" s="188" t="s">
        <v>361</v>
      </c>
      <c r="F865" s="189" t="s">
        <v>920</v>
      </c>
      <c r="G865" s="190" t="s">
        <v>123</v>
      </c>
      <c r="H865" s="191">
        <v>1</v>
      </c>
      <c r="I865" s="192"/>
      <c r="J865" s="193">
        <f>ROUND(I865*H865,2)</f>
        <v>0</v>
      </c>
      <c r="K865" s="194"/>
      <c r="L865" s="39"/>
      <c r="M865" s="195" t="s">
        <v>1</v>
      </c>
      <c r="N865" s="196" t="s">
        <v>38</v>
      </c>
      <c r="O865" s="71"/>
      <c r="P865" s="197">
        <f>O865*H865</f>
        <v>0</v>
      </c>
      <c r="Q865" s="197">
        <v>0</v>
      </c>
      <c r="R865" s="197">
        <f>Q865*H865</f>
        <v>0</v>
      </c>
      <c r="S865" s="197">
        <v>0</v>
      </c>
      <c r="T865" s="198">
        <f>S865*H865</f>
        <v>0</v>
      </c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R865" s="199" t="s">
        <v>124</v>
      </c>
      <c r="AT865" s="199" t="s">
        <v>120</v>
      </c>
      <c r="AU865" s="199" t="s">
        <v>81</v>
      </c>
      <c r="AY865" s="17" t="s">
        <v>117</v>
      </c>
      <c r="BE865" s="200">
        <f>IF(N865="základní",J865,0)</f>
        <v>0</v>
      </c>
      <c r="BF865" s="200">
        <f>IF(N865="snížená",J865,0)</f>
        <v>0</v>
      </c>
      <c r="BG865" s="200">
        <f>IF(N865="zákl. přenesená",J865,0)</f>
        <v>0</v>
      </c>
      <c r="BH865" s="200">
        <f>IF(N865="sníž. přenesená",J865,0)</f>
        <v>0</v>
      </c>
      <c r="BI865" s="200">
        <f>IF(N865="nulová",J865,0)</f>
        <v>0</v>
      </c>
      <c r="BJ865" s="17" t="s">
        <v>81</v>
      </c>
      <c r="BK865" s="200">
        <f>ROUND(I865*H865,2)</f>
        <v>0</v>
      </c>
      <c r="BL865" s="17" t="s">
        <v>124</v>
      </c>
      <c r="BM865" s="199" t="s">
        <v>921</v>
      </c>
    </row>
    <row r="866" spans="1:65" s="2" customFormat="1" ht="11.25">
      <c r="A866" s="34"/>
      <c r="B866" s="35"/>
      <c r="C866" s="36"/>
      <c r="D866" s="201" t="s">
        <v>125</v>
      </c>
      <c r="E866" s="36"/>
      <c r="F866" s="202" t="s">
        <v>920</v>
      </c>
      <c r="G866" s="36"/>
      <c r="H866" s="36"/>
      <c r="I866" s="203"/>
      <c r="J866" s="36"/>
      <c r="K866" s="36"/>
      <c r="L866" s="39"/>
      <c r="M866" s="204"/>
      <c r="N866" s="205"/>
      <c r="O866" s="71"/>
      <c r="P866" s="71"/>
      <c r="Q866" s="71"/>
      <c r="R866" s="71"/>
      <c r="S866" s="71"/>
      <c r="T866" s="72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T866" s="17" t="s">
        <v>125</v>
      </c>
      <c r="AU866" s="17" t="s">
        <v>81</v>
      </c>
    </row>
    <row r="867" spans="1:65" s="2" customFormat="1" ht="14.45" customHeight="1">
      <c r="A867" s="34"/>
      <c r="B867" s="35"/>
      <c r="C867" s="187" t="s">
        <v>922</v>
      </c>
      <c r="D867" s="187" t="s">
        <v>120</v>
      </c>
      <c r="E867" s="188" t="s">
        <v>516</v>
      </c>
      <c r="F867" s="189" t="s">
        <v>923</v>
      </c>
      <c r="G867" s="190" t="s">
        <v>123</v>
      </c>
      <c r="H867" s="191">
        <v>1</v>
      </c>
      <c r="I867" s="192"/>
      <c r="J867" s="193">
        <f>ROUND(I867*H867,2)</f>
        <v>0</v>
      </c>
      <c r="K867" s="194"/>
      <c r="L867" s="39"/>
      <c r="M867" s="195" t="s">
        <v>1</v>
      </c>
      <c r="N867" s="196" t="s">
        <v>38</v>
      </c>
      <c r="O867" s="71"/>
      <c r="P867" s="197">
        <f>O867*H867</f>
        <v>0</v>
      </c>
      <c r="Q867" s="197">
        <v>0</v>
      </c>
      <c r="R867" s="197">
        <f>Q867*H867</f>
        <v>0</v>
      </c>
      <c r="S867" s="197">
        <v>0</v>
      </c>
      <c r="T867" s="198">
        <f>S867*H867</f>
        <v>0</v>
      </c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R867" s="199" t="s">
        <v>124</v>
      </c>
      <c r="AT867" s="199" t="s">
        <v>120</v>
      </c>
      <c r="AU867" s="199" t="s">
        <v>81</v>
      </c>
      <c r="AY867" s="17" t="s">
        <v>117</v>
      </c>
      <c r="BE867" s="200">
        <f>IF(N867="základní",J867,0)</f>
        <v>0</v>
      </c>
      <c r="BF867" s="200">
        <f>IF(N867="snížená",J867,0)</f>
        <v>0</v>
      </c>
      <c r="BG867" s="200">
        <f>IF(N867="zákl. přenesená",J867,0)</f>
        <v>0</v>
      </c>
      <c r="BH867" s="200">
        <f>IF(N867="sníž. přenesená",J867,0)</f>
        <v>0</v>
      </c>
      <c r="BI867" s="200">
        <f>IF(N867="nulová",J867,0)</f>
        <v>0</v>
      </c>
      <c r="BJ867" s="17" t="s">
        <v>81</v>
      </c>
      <c r="BK867" s="200">
        <f>ROUND(I867*H867,2)</f>
        <v>0</v>
      </c>
      <c r="BL867" s="17" t="s">
        <v>124</v>
      </c>
      <c r="BM867" s="199" t="s">
        <v>924</v>
      </c>
    </row>
    <row r="868" spans="1:65" s="2" customFormat="1" ht="11.25">
      <c r="A868" s="34"/>
      <c r="B868" s="35"/>
      <c r="C868" s="36"/>
      <c r="D868" s="201" t="s">
        <v>125</v>
      </c>
      <c r="E868" s="36"/>
      <c r="F868" s="202" t="s">
        <v>925</v>
      </c>
      <c r="G868" s="36"/>
      <c r="H868" s="36"/>
      <c r="I868" s="203"/>
      <c r="J868" s="36"/>
      <c r="K868" s="36"/>
      <c r="L868" s="39"/>
      <c r="M868" s="204"/>
      <c r="N868" s="205"/>
      <c r="O868" s="71"/>
      <c r="P868" s="71"/>
      <c r="Q868" s="71"/>
      <c r="R868" s="71"/>
      <c r="S868" s="71"/>
      <c r="T868" s="72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T868" s="17" t="s">
        <v>125</v>
      </c>
      <c r="AU868" s="17" t="s">
        <v>81</v>
      </c>
    </row>
    <row r="869" spans="1:65" s="2" customFormat="1" ht="14.45" customHeight="1">
      <c r="A869" s="34"/>
      <c r="B869" s="35"/>
      <c r="C869" s="187" t="s">
        <v>548</v>
      </c>
      <c r="D869" s="187" t="s">
        <v>120</v>
      </c>
      <c r="E869" s="188" t="s">
        <v>368</v>
      </c>
      <c r="F869" s="189" t="s">
        <v>926</v>
      </c>
      <c r="G869" s="190" t="s">
        <v>123</v>
      </c>
      <c r="H869" s="191">
        <v>1</v>
      </c>
      <c r="I869" s="192"/>
      <c r="J869" s="193">
        <f>ROUND(I869*H869,2)</f>
        <v>0</v>
      </c>
      <c r="K869" s="194"/>
      <c r="L869" s="39"/>
      <c r="M869" s="195" t="s">
        <v>1</v>
      </c>
      <c r="N869" s="196" t="s">
        <v>38</v>
      </c>
      <c r="O869" s="71"/>
      <c r="P869" s="197">
        <f>O869*H869</f>
        <v>0</v>
      </c>
      <c r="Q869" s="197">
        <v>0</v>
      </c>
      <c r="R869" s="197">
        <f>Q869*H869</f>
        <v>0</v>
      </c>
      <c r="S869" s="197">
        <v>0</v>
      </c>
      <c r="T869" s="198">
        <f>S869*H869</f>
        <v>0</v>
      </c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R869" s="199" t="s">
        <v>124</v>
      </c>
      <c r="AT869" s="199" t="s">
        <v>120</v>
      </c>
      <c r="AU869" s="199" t="s">
        <v>81</v>
      </c>
      <c r="AY869" s="17" t="s">
        <v>117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17" t="s">
        <v>81</v>
      </c>
      <c r="BK869" s="200">
        <f>ROUND(I869*H869,2)</f>
        <v>0</v>
      </c>
      <c r="BL869" s="17" t="s">
        <v>124</v>
      </c>
      <c r="BM869" s="199" t="s">
        <v>927</v>
      </c>
    </row>
    <row r="870" spans="1:65" s="2" customFormat="1" ht="11.25">
      <c r="A870" s="34"/>
      <c r="B870" s="35"/>
      <c r="C870" s="36"/>
      <c r="D870" s="201" t="s">
        <v>125</v>
      </c>
      <c r="E870" s="36"/>
      <c r="F870" s="202" t="s">
        <v>926</v>
      </c>
      <c r="G870" s="36"/>
      <c r="H870" s="36"/>
      <c r="I870" s="203"/>
      <c r="J870" s="36"/>
      <c r="K870" s="36"/>
      <c r="L870" s="39"/>
      <c r="M870" s="204"/>
      <c r="N870" s="205"/>
      <c r="O870" s="71"/>
      <c r="P870" s="71"/>
      <c r="Q870" s="71"/>
      <c r="R870" s="71"/>
      <c r="S870" s="71"/>
      <c r="T870" s="72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T870" s="17" t="s">
        <v>125</v>
      </c>
      <c r="AU870" s="17" t="s">
        <v>81</v>
      </c>
    </row>
    <row r="871" spans="1:65" s="2" customFormat="1" ht="14.45" customHeight="1">
      <c r="A871" s="34"/>
      <c r="B871" s="35"/>
      <c r="C871" s="187" t="s">
        <v>928</v>
      </c>
      <c r="D871" s="187" t="s">
        <v>120</v>
      </c>
      <c r="E871" s="188" t="s">
        <v>373</v>
      </c>
      <c r="F871" s="189" t="s">
        <v>929</v>
      </c>
      <c r="G871" s="190" t="s">
        <v>123</v>
      </c>
      <c r="H871" s="191">
        <v>1</v>
      </c>
      <c r="I871" s="192"/>
      <c r="J871" s="193">
        <f>ROUND(I871*H871,2)</f>
        <v>0</v>
      </c>
      <c r="K871" s="194"/>
      <c r="L871" s="39"/>
      <c r="M871" s="195" t="s">
        <v>1</v>
      </c>
      <c r="N871" s="196" t="s">
        <v>38</v>
      </c>
      <c r="O871" s="71"/>
      <c r="P871" s="197">
        <f>O871*H871</f>
        <v>0</v>
      </c>
      <c r="Q871" s="197">
        <v>0</v>
      </c>
      <c r="R871" s="197">
        <f>Q871*H871</f>
        <v>0</v>
      </c>
      <c r="S871" s="197">
        <v>0</v>
      </c>
      <c r="T871" s="198">
        <f>S871*H871</f>
        <v>0</v>
      </c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R871" s="199" t="s">
        <v>124</v>
      </c>
      <c r="AT871" s="199" t="s">
        <v>120</v>
      </c>
      <c r="AU871" s="199" t="s">
        <v>81</v>
      </c>
      <c r="AY871" s="17" t="s">
        <v>117</v>
      </c>
      <c r="BE871" s="200">
        <f>IF(N871="základní",J871,0)</f>
        <v>0</v>
      </c>
      <c r="BF871" s="200">
        <f>IF(N871="snížená",J871,0)</f>
        <v>0</v>
      </c>
      <c r="BG871" s="200">
        <f>IF(N871="zákl. přenesená",J871,0)</f>
        <v>0</v>
      </c>
      <c r="BH871" s="200">
        <f>IF(N871="sníž. přenesená",J871,0)</f>
        <v>0</v>
      </c>
      <c r="BI871" s="200">
        <f>IF(N871="nulová",J871,0)</f>
        <v>0</v>
      </c>
      <c r="BJ871" s="17" t="s">
        <v>81</v>
      </c>
      <c r="BK871" s="200">
        <f>ROUND(I871*H871,2)</f>
        <v>0</v>
      </c>
      <c r="BL871" s="17" t="s">
        <v>124</v>
      </c>
      <c r="BM871" s="199" t="s">
        <v>930</v>
      </c>
    </row>
    <row r="872" spans="1:65" s="2" customFormat="1" ht="11.25">
      <c r="A872" s="34"/>
      <c r="B872" s="35"/>
      <c r="C872" s="36"/>
      <c r="D872" s="201" t="s">
        <v>125</v>
      </c>
      <c r="E872" s="36"/>
      <c r="F872" s="202" t="s">
        <v>931</v>
      </c>
      <c r="G872" s="36"/>
      <c r="H872" s="36"/>
      <c r="I872" s="203"/>
      <c r="J872" s="36"/>
      <c r="K872" s="36"/>
      <c r="L872" s="39"/>
      <c r="M872" s="204"/>
      <c r="N872" s="205"/>
      <c r="O872" s="71"/>
      <c r="P872" s="71"/>
      <c r="Q872" s="71"/>
      <c r="R872" s="71"/>
      <c r="S872" s="71"/>
      <c r="T872" s="72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T872" s="17" t="s">
        <v>125</v>
      </c>
      <c r="AU872" s="17" t="s">
        <v>81</v>
      </c>
    </row>
    <row r="873" spans="1:65" s="12" customFormat="1" ht="25.9" customHeight="1">
      <c r="B873" s="171"/>
      <c r="C873" s="172"/>
      <c r="D873" s="173" t="s">
        <v>72</v>
      </c>
      <c r="E873" s="174" t="s">
        <v>932</v>
      </c>
      <c r="F873" s="174" t="s">
        <v>133</v>
      </c>
      <c r="G873" s="172"/>
      <c r="H873" s="172"/>
      <c r="I873" s="175"/>
      <c r="J873" s="176">
        <f>BK873</f>
        <v>0</v>
      </c>
      <c r="K873" s="172"/>
      <c r="L873" s="177"/>
      <c r="M873" s="178"/>
      <c r="N873" s="179"/>
      <c r="O873" s="179"/>
      <c r="P873" s="180">
        <f>SUM(P874:P875)</f>
        <v>0</v>
      </c>
      <c r="Q873" s="179"/>
      <c r="R873" s="180">
        <f>SUM(R874:R875)</f>
        <v>0</v>
      </c>
      <c r="S873" s="179"/>
      <c r="T873" s="181">
        <f>SUM(T874:T875)</f>
        <v>0</v>
      </c>
      <c r="AR873" s="182" t="s">
        <v>81</v>
      </c>
      <c r="AT873" s="183" t="s">
        <v>72</v>
      </c>
      <c r="AU873" s="183" t="s">
        <v>73</v>
      </c>
      <c r="AY873" s="182" t="s">
        <v>117</v>
      </c>
      <c r="BK873" s="184">
        <f>SUM(BK874:BK875)</f>
        <v>0</v>
      </c>
    </row>
    <row r="874" spans="1:65" s="2" customFormat="1" ht="14.45" customHeight="1">
      <c r="A874" s="34"/>
      <c r="B874" s="35"/>
      <c r="C874" s="187" t="s">
        <v>557</v>
      </c>
      <c r="D874" s="187" t="s">
        <v>120</v>
      </c>
      <c r="E874" s="188" t="s">
        <v>933</v>
      </c>
      <c r="F874" s="189" t="s">
        <v>934</v>
      </c>
      <c r="G874" s="190" t="s">
        <v>399</v>
      </c>
      <c r="H874" s="191">
        <v>50</v>
      </c>
      <c r="I874" s="192"/>
      <c r="J874" s="193">
        <f>ROUND(I874*H874,2)</f>
        <v>0</v>
      </c>
      <c r="K874" s="194"/>
      <c r="L874" s="39"/>
      <c r="M874" s="195" t="s">
        <v>1</v>
      </c>
      <c r="N874" s="196" t="s">
        <v>38</v>
      </c>
      <c r="O874" s="71"/>
      <c r="P874" s="197">
        <f>O874*H874</f>
        <v>0</v>
      </c>
      <c r="Q874" s="197">
        <v>0</v>
      </c>
      <c r="R874" s="197">
        <f>Q874*H874</f>
        <v>0</v>
      </c>
      <c r="S874" s="197">
        <v>0</v>
      </c>
      <c r="T874" s="198">
        <f>S874*H874</f>
        <v>0</v>
      </c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R874" s="199" t="s">
        <v>124</v>
      </c>
      <c r="AT874" s="199" t="s">
        <v>120</v>
      </c>
      <c r="AU874" s="199" t="s">
        <v>81</v>
      </c>
      <c r="AY874" s="17" t="s">
        <v>117</v>
      </c>
      <c r="BE874" s="200">
        <f>IF(N874="základní",J874,0)</f>
        <v>0</v>
      </c>
      <c r="BF874" s="200">
        <f>IF(N874="snížená",J874,0)</f>
        <v>0</v>
      </c>
      <c r="BG874" s="200">
        <f>IF(N874="zákl. přenesená",J874,0)</f>
        <v>0</v>
      </c>
      <c r="BH874" s="200">
        <f>IF(N874="sníž. přenesená",J874,0)</f>
        <v>0</v>
      </c>
      <c r="BI874" s="200">
        <f>IF(N874="nulová",J874,0)</f>
        <v>0</v>
      </c>
      <c r="BJ874" s="17" t="s">
        <v>81</v>
      </c>
      <c r="BK874" s="200">
        <f>ROUND(I874*H874,2)</f>
        <v>0</v>
      </c>
      <c r="BL874" s="17" t="s">
        <v>124</v>
      </c>
      <c r="BM874" s="199" t="s">
        <v>935</v>
      </c>
    </row>
    <row r="875" spans="1:65" s="2" customFormat="1" ht="11.25">
      <c r="A875" s="34"/>
      <c r="B875" s="35"/>
      <c r="C875" s="36"/>
      <c r="D875" s="201" t="s">
        <v>125</v>
      </c>
      <c r="E875" s="36"/>
      <c r="F875" s="202" t="s">
        <v>934</v>
      </c>
      <c r="G875" s="36"/>
      <c r="H875" s="36"/>
      <c r="I875" s="203"/>
      <c r="J875" s="36"/>
      <c r="K875" s="36"/>
      <c r="L875" s="39"/>
      <c r="M875" s="207"/>
      <c r="N875" s="208"/>
      <c r="O875" s="209"/>
      <c r="P875" s="209"/>
      <c r="Q875" s="209"/>
      <c r="R875" s="209"/>
      <c r="S875" s="209"/>
      <c r="T875" s="210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T875" s="17" t="s">
        <v>125</v>
      </c>
      <c r="AU875" s="17" t="s">
        <v>81</v>
      </c>
    </row>
    <row r="876" spans="1:65" s="2" customFormat="1" ht="6.95" customHeight="1">
      <c r="A876" s="34"/>
      <c r="B876" s="54"/>
      <c r="C876" s="55"/>
      <c r="D876" s="55"/>
      <c r="E876" s="55"/>
      <c r="F876" s="55"/>
      <c r="G876" s="55"/>
      <c r="H876" s="55"/>
      <c r="I876" s="55"/>
      <c r="J876" s="55"/>
      <c r="K876" s="55"/>
      <c r="L876" s="39"/>
      <c r="M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</row>
  </sheetData>
  <sheetProtection algorithmName="SHA-512" hashValue="+ktxFEOvPwqm5vX8+SKN8dlXFNOLEGhkkMeHgSidi2u8dLAWn4an5vP//0uklTW60GFGbmt2wh/UhP7a2rg4ug==" saltValue="ripB+aQqmoQfcK46sl0eZKyxRGEEQTR36Vf7TPzwayTvir/5fmWVlC1obu0BuwRCQXLJ0M4kdSXBzLhjnpLO4g==" spinCount="100000" sheet="1" objects="1" scenarios="1" formatColumns="0" formatRows="0" autoFilter="0"/>
  <autoFilter ref="C132:K875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87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7" t="s">
        <v>936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ROUND(J131,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ROUND((SUM(BE131:BE453)),  2)</f>
        <v>0</v>
      </c>
      <c r="G33" s="34"/>
      <c r="H33" s="34"/>
      <c r="I33" s="124">
        <v>0.21</v>
      </c>
      <c r="J33" s="123">
        <f>ROUND(((SUM(BE131:BE453))*I33),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ROUND((SUM(BF131:BF453)),  2)</f>
        <v>0</v>
      </c>
      <c r="G34" s="34"/>
      <c r="H34" s="34"/>
      <c r="I34" s="124">
        <v>0.15</v>
      </c>
      <c r="J34" s="123">
        <f>ROUND(((SUM(BF131:BF453))*I34),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ROUND((SUM(BG131:BG453)),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ROUND((SUM(BH131:BH453)),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ROUND((SUM(BI131:BI453)),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54" t="str">
        <f>E9</f>
        <v>SO 02 - SO 02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1:31" s="9" customFormat="1" ht="24.95" customHeight="1">
      <c r="B97" s="147"/>
      <c r="C97" s="148"/>
      <c r="D97" s="149" t="s">
        <v>937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938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939</v>
      </c>
      <c r="E99" s="156"/>
      <c r="F99" s="156"/>
      <c r="G99" s="156"/>
      <c r="H99" s="156"/>
      <c r="I99" s="156"/>
      <c r="J99" s="157">
        <f>J150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940</v>
      </c>
      <c r="E100" s="156"/>
      <c r="F100" s="156"/>
      <c r="G100" s="156"/>
      <c r="H100" s="156"/>
      <c r="I100" s="156"/>
      <c r="J100" s="157">
        <f>J179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941</v>
      </c>
      <c r="E101" s="156"/>
      <c r="F101" s="156"/>
      <c r="G101" s="156"/>
      <c r="H101" s="156"/>
      <c r="I101" s="156"/>
      <c r="J101" s="157">
        <f>J195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942</v>
      </c>
      <c r="E102" s="156"/>
      <c r="F102" s="156"/>
      <c r="G102" s="156"/>
      <c r="H102" s="156"/>
      <c r="I102" s="156"/>
      <c r="J102" s="157">
        <f>J212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943</v>
      </c>
      <c r="E103" s="156"/>
      <c r="F103" s="156"/>
      <c r="G103" s="156"/>
      <c r="H103" s="156"/>
      <c r="I103" s="156"/>
      <c r="J103" s="157">
        <f>J219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944</v>
      </c>
      <c r="E104" s="156"/>
      <c r="F104" s="156"/>
      <c r="G104" s="156"/>
      <c r="H104" s="156"/>
      <c r="I104" s="156"/>
      <c r="J104" s="157">
        <f>J248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945</v>
      </c>
      <c r="E105" s="156"/>
      <c r="F105" s="156"/>
      <c r="G105" s="156"/>
      <c r="H105" s="156"/>
      <c r="I105" s="156"/>
      <c r="J105" s="157">
        <f>J288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946</v>
      </c>
      <c r="E106" s="156"/>
      <c r="F106" s="156"/>
      <c r="G106" s="156"/>
      <c r="H106" s="156"/>
      <c r="I106" s="156"/>
      <c r="J106" s="157">
        <f>J314</f>
        <v>0</v>
      </c>
      <c r="K106" s="154"/>
      <c r="L106" s="158"/>
    </row>
    <row r="107" spans="1:31" s="10" customFormat="1" ht="19.899999999999999" customHeight="1">
      <c r="B107" s="153"/>
      <c r="C107" s="154"/>
      <c r="D107" s="155" t="s">
        <v>947</v>
      </c>
      <c r="E107" s="156"/>
      <c r="F107" s="156"/>
      <c r="G107" s="156"/>
      <c r="H107" s="156"/>
      <c r="I107" s="156"/>
      <c r="J107" s="157">
        <f>J347</f>
        <v>0</v>
      </c>
      <c r="K107" s="154"/>
      <c r="L107" s="158"/>
    </row>
    <row r="108" spans="1:31" s="10" customFormat="1" ht="19.899999999999999" customHeight="1">
      <c r="B108" s="153"/>
      <c r="C108" s="154"/>
      <c r="D108" s="155" t="s">
        <v>948</v>
      </c>
      <c r="E108" s="156"/>
      <c r="F108" s="156"/>
      <c r="G108" s="156"/>
      <c r="H108" s="156"/>
      <c r="I108" s="156"/>
      <c r="J108" s="157">
        <f>J378</f>
        <v>0</v>
      </c>
      <c r="K108" s="154"/>
      <c r="L108" s="158"/>
    </row>
    <row r="109" spans="1:31" s="10" customFormat="1" ht="19.899999999999999" customHeight="1">
      <c r="B109" s="153"/>
      <c r="C109" s="154"/>
      <c r="D109" s="155" t="s">
        <v>949</v>
      </c>
      <c r="E109" s="156"/>
      <c r="F109" s="156"/>
      <c r="G109" s="156"/>
      <c r="H109" s="156"/>
      <c r="I109" s="156"/>
      <c r="J109" s="157">
        <f>J411</f>
        <v>0</v>
      </c>
      <c r="K109" s="154"/>
      <c r="L109" s="158"/>
    </row>
    <row r="110" spans="1:31" s="10" customFormat="1" ht="19.899999999999999" customHeight="1">
      <c r="B110" s="153"/>
      <c r="C110" s="154"/>
      <c r="D110" s="155" t="s">
        <v>950</v>
      </c>
      <c r="E110" s="156"/>
      <c r="F110" s="156"/>
      <c r="G110" s="156"/>
      <c r="H110" s="156"/>
      <c r="I110" s="156"/>
      <c r="J110" s="157">
        <f>J446</f>
        <v>0</v>
      </c>
      <c r="K110" s="154"/>
      <c r="L110" s="158"/>
    </row>
    <row r="111" spans="1:31" s="10" customFormat="1" ht="19.899999999999999" customHeight="1">
      <c r="B111" s="153"/>
      <c r="C111" s="154"/>
      <c r="D111" s="155" t="s">
        <v>951</v>
      </c>
      <c r="E111" s="156"/>
      <c r="F111" s="156"/>
      <c r="G111" s="156"/>
      <c r="H111" s="156"/>
      <c r="I111" s="156"/>
      <c r="J111" s="157">
        <f>J451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02" t="str">
        <f>E7</f>
        <v>OU - Ostravska univerzita-6.10.2020 - upravený dle p.Svoboda</v>
      </c>
      <c r="F121" s="303"/>
      <c r="G121" s="303"/>
      <c r="H121" s="303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91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54" t="str">
        <f>E9</f>
        <v>SO 02 - SO 02</v>
      </c>
      <c r="F123" s="304"/>
      <c r="G123" s="304"/>
      <c r="H123" s="304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7. 10. 2020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29" t="s">
        <v>29</v>
      </c>
      <c r="J127" s="32" t="str">
        <f>E21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29" t="s">
        <v>31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11" customFormat="1" ht="29.25" customHeight="1">
      <c r="A130" s="159"/>
      <c r="B130" s="160"/>
      <c r="C130" s="161" t="s">
        <v>103</v>
      </c>
      <c r="D130" s="162" t="s">
        <v>58</v>
      </c>
      <c r="E130" s="162" t="s">
        <v>54</v>
      </c>
      <c r="F130" s="162" t="s">
        <v>55</v>
      </c>
      <c r="G130" s="162" t="s">
        <v>104</v>
      </c>
      <c r="H130" s="162" t="s">
        <v>105</v>
      </c>
      <c r="I130" s="162" t="s">
        <v>106</v>
      </c>
      <c r="J130" s="163" t="s">
        <v>95</v>
      </c>
      <c r="K130" s="164" t="s">
        <v>107</v>
      </c>
      <c r="L130" s="165"/>
      <c r="M130" s="75" t="s">
        <v>1</v>
      </c>
      <c r="N130" s="76" t="s">
        <v>37</v>
      </c>
      <c r="O130" s="76" t="s">
        <v>108</v>
      </c>
      <c r="P130" s="76" t="s">
        <v>109</v>
      </c>
      <c r="Q130" s="76" t="s">
        <v>110</v>
      </c>
      <c r="R130" s="76" t="s">
        <v>111</v>
      </c>
      <c r="S130" s="76" t="s">
        <v>112</v>
      </c>
      <c r="T130" s="77" t="s">
        <v>113</v>
      </c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5" s="2" customFormat="1" ht="22.9" customHeight="1">
      <c r="A131" s="34"/>
      <c r="B131" s="35"/>
      <c r="C131" s="82" t="s">
        <v>114</v>
      </c>
      <c r="D131" s="36"/>
      <c r="E131" s="36"/>
      <c r="F131" s="36"/>
      <c r="G131" s="36"/>
      <c r="H131" s="36"/>
      <c r="I131" s="36"/>
      <c r="J131" s="166">
        <f>BK131</f>
        <v>0</v>
      </c>
      <c r="K131" s="36"/>
      <c r="L131" s="39"/>
      <c r="M131" s="78"/>
      <c r="N131" s="167"/>
      <c r="O131" s="79"/>
      <c r="P131" s="168">
        <f>P132</f>
        <v>0</v>
      </c>
      <c r="Q131" s="79"/>
      <c r="R131" s="168">
        <f>R132</f>
        <v>0</v>
      </c>
      <c r="S131" s="79"/>
      <c r="T131" s="169">
        <f>T132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97</v>
      </c>
      <c r="BK131" s="170">
        <f>BK132</f>
        <v>0</v>
      </c>
    </row>
    <row r="132" spans="1:65" s="12" customFormat="1" ht="25.9" customHeight="1">
      <c r="B132" s="171"/>
      <c r="C132" s="172"/>
      <c r="D132" s="173" t="s">
        <v>72</v>
      </c>
      <c r="E132" s="174" t="s">
        <v>115</v>
      </c>
      <c r="F132" s="174" t="s">
        <v>952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P133+P150+P179+P195+P212+P219+P248+P288+P314+P347+P378+P411+P446+P451</f>
        <v>0</v>
      </c>
      <c r="Q132" s="179"/>
      <c r="R132" s="180">
        <f>R133+R150+R179+R195+R212+R219+R248+R288+R314+R347+R378+R411+R446+R451</f>
        <v>0</v>
      </c>
      <c r="S132" s="179"/>
      <c r="T132" s="181">
        <f>T133+T150+T179+T195+T212+T219+T248+T288+T314+T347+T378+T411+T446+T451</f>
        <v>0</v>
      </c>
      <c r="AR132" s="182" t="s">
        <v>81</v>
      </c>
      <c r="AT132" s="183" t="s">
        <v>72</v>
      </c>
      <c r="AU132" s="183" t="s">
        <v>73</v>
      </c>
      <c r="AY132" s="182" t="s">
        <v>117</v>
      </c>
      <c r="BK132" s="184">
        <f>BK133+BK150+BK179+BK195+BK212+BK219+BK248+BK288+BK314+BK347+BK378+BK411+BK446+BK451</f>
        <v>0</v>
      </c>
    </row>
    <row r="133" spans="1:65" s="12" customFormat="1" ht="22.9" customHeight="1">
      <c r="B133" s="171"/>
      <c r="C133" s="172"/>
      <c r="D133" s="173" t="s">
        <v>72</v>
      </c>
      <c r="E133" s="185" t="s">
        <v>953</v>
      </c>
      <c r="F133" s="185" t="s">
        <v>170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SUM(P134:P149)</f>
        <v>0</v>
      </c>
      <c r="Q133" s="179"/>
      <c r="R133" s="180">
        <f>SUM(R134:R149)</f>
        <v>0</v>
      </c>
      <c r="S133" s="179"/>
      <c r="T133" s="181">
        <f>SUM(T134:T149)</f>
        <v>0</v>
      </c>
      <c r="AR133" s="182" t="s">
        <v>81</v>
      </c>
      <c r="AT133" s="183" t="s">
        <v>72</v>
      </c>
      <c r="AU133" s="183" t="s">
        <v>81</v>
      </c>
      <c r="AY133" s="182" t="s">
        <v>117</v>
      </c>
      <c r="BK133" s="184">
        <f>SUM(BK134:BK149)</f>
        <v>0</v>
      </c>
    </row>
    <row r="134" spans="1:65" s="2" customFormat="1" ht="37.9" customHeight="1">
      <c r="A134" s="34"/>
      <c r="B134" s="35"/>
      <c r="C134" s="187" t="s">
        <v>81</v>
      </c>
      <c r="D134" s="187" t="s">
        <v>120</v>
      </c>
      <c r="E134" s="188" t="s">
        <v>180</v>
      </c>
      <c r="F134" s="189" t="s">
        <v>954</v>
      </c>
      <c r="G134" s="190" t="s">
        <v>182</v>
      </c>
      <c r="H134" s="191">
        <v>49.716999999999999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38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124</v>
      </c>
      <c r="AT134" s="199" t="s">
        <v>120</v>
      </c>
      <c r="AU134" s="199" t="s">
        <v>83</v>
      </c>
      <c r="AY134" s="17" t="s">
        <v>117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81</v>
      </c>
      <c r="BK134" s="200">
        <f>ROUND(I134*H134,2)</f>
        <v>0</v>
      </c>
      <c r="BL134" s="17" t="s">
        <v>124</v>
      </c>
      <c r="BM134" s="199" t="s">
        <v>83</v>
      </c>
    </row>
    <row r="135" spans="1:65" s="2" customFormat="1" ht="29.25">
      <c r="A135" s="34"/>
      <c r="B135" s="35"/>
      <c r="C135" s="36"/>
      <c r="D135" s="201" t="s">
        <v>125</v>
      </c>
      <c r="E135" s="36"/>
      <c r="F135" s="202" t="s">
        <v>954</v>
      </c>
      <c r="G135" s="36"/>
      <c r="H135" s="36"/>
      <c r="I135" s="203"/>
      <c r="J135" s="36"/>
      <c r="K135" s="36"/>
      <c r="L135" s="39"/>
      <c r="M135" s="204"/>
      <c r="N135" s="205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125</v>
      </c>
      <c r="AU135" s="17" t="s">
        <v>83</v>
      </c>
    </row>
    <row r="136" spans="1:65" s="2" customFormat="1" ht="37.9" customHeight="1">
      <c r="A136" s="34"/>
      <c r="B136" s="35"/>
      <c r="C136" s="187" t="s">
        <v>83</v>
      </c>
      <c r="D136" s="187" t="s">
        <v>120</v>
      </c>
      <c r="E136" s="188" t="s">
        <v>185</v>
      </c>
      <c r="F136" s="189" t="s">
        <v>955</v>
      </c>
      <c r="G136" s="190" t="s">
        <v>182</v>
      </c>
      <c r="H136" s="191">
        <v>5.2389999999999999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38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124</v>
      </c>
      <c r="AT136" s="199" t="s">
        <v>120</v>
      </c>
      <c r="AU136" s="199" t="s">
        <v>83</v>
      </c>
      <c r="AY136" s="17" t="s">
        <v>117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81</v>
      </c>
      <c r="BK136" s="200">
        <f>ROUND(I136*H136,2)</f>
        <v>0</v>
      </c>
      <c r="BL136" s="17" t="s">
        <v>124</v>
      </c>
      <c r="BM136" s="199" t="s">
        <v>124</v>
      </c>
    </row>
    <row r="137" spans="1:65" s="2" customFormat="1" ht="19.5">
      <c r="A137" s="34"/>
      <c r="B137" s="35"/>
      <c r="C137" s="36"/>
      <c r="D137" s="201" t="s">
        <v>125</v>
      </c>
      <c r="E137" s="36"/>
      <c r="F137" s="202" t="s">
        <v>187</v>
      </c>
      <c r="G137" s="36"/>
      <c r="H137" s="36"/>
      <c r="I137" s="203"/>
      <c r="J137" s="36"/>
      <c r="K137" s="36"/>
      <c r="L137" s="39"/>
      <c r="M137" s="204"/>
      <c r="N137" s="205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125</v>
      </c>
      <c r="AU137" s="17" t="s">
        <v>83</v>
      </c>
    </row>
    <row r="138" spans="1:65" s="14" customFormat="1" ht="11.25">
      <c r="B138" s="221"/>
      <c r="C138" s="222"/>
      <c r="D138" s="201" t="s">
        <v>174</v>
      </c>
      <c r="E138" s="223" t="s">
        <v>1</v>
      </c>
      <c r="F138" s="224" t="s">
        <v>956</v>
      </c>
      <c r="G138" s="222"/>
      <c r="H138" s="225">
        <v>5.2389999999999999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174</v>
      </c>
      <c r="AU138" s="231" t="s">
        <v>83</v>
      </c>
      <c r="AV138" s="14" t="s">
        <v>83</v>
      </c>
      <c r="AW138" s="14" t="s">
        <v>30</v>
      </c>
      <c r="AX138" s="14" t="s">
        <v>73</v>
      </c>
      <c r="AY138" s="231" t="s">
        <v>117</v>
      </c>
    </row>
    <row r="139" spans="1:65" s="15" customFormat="1" ht="11.25">
      <c r="B139" s="232"/>
      <c r="C139" s="233"/>
      <c r="D139" s="201" t="s">
        <v>174</v>
      </c>
      <c r="E139" s="234" t="s">
        <v>1</v>
      </c>
      <c r="F139" s="235" t="s">
        <v>179</v>
      </c>
      <c r="G139" s="233"/>
      <c r="H139" s="236">
        <v>5.2389999999999999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174</v>
      </c>
      <c r="AU139" s="242" t="s">
        <v>83</v>
      </c>
      <c r="AV139" s="15" t="s">
        <v>124</v>
      </c>
      <c r="AW139" s="15" t="s">
        <v>30</v>
      </c>
      <c r="AX139" s="15" t="s">
        <v>81</v>
      </c>
      <c r="AY139" s="242" t="s">
        <v>117</v>
      </c>
    </row>
    <row r="140" spans="1:65" s="2" customFormat="1" ht="24.2" customHeight="1">
      <c r="A140" s="34"/>
      <c r="B140" s="35"/>
      <c r="C140" s="187" t="s">
        <v>128</v>
      </c>
      <c r="D140" s="187" t="s">
        <v>120</v>
      </c>
      <c r="E140" s="188" t="s">
        <v>957</v>
      </c>
      <c r="F140" s="189" t="s">
        <v>958</v>
      </c>
      <c r="G140" s="190" t="s">
        <v>254</v>
      </c>
      <c r="H140" s="191">
        <v>5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124</v>
      </c>
      <c r="AT140" s="199" t="s">
        <v>120</v>
      </c>
      <c r="AU140" s="199" t="s">
        <v>83</v>
      </c>
      <c r="AY140" s="17" t="s">
        <v>117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124</v>
      </c>
      <c r="BM140" s="199" t="s">
        <v>131</v>
      </c>
    </row>
    <row r="141" spans="1:65" s="2" customFormat="1" ht="19.5">
      <c r="A141" s="34"/>
      <c r="B141" s="35"/>
      <c r="C141" s="36"/>
      <c r="D141" s="201" t="s">
        <v>125</v>
      </c>
      <c r="E141" s="36"/>
      <c r="F141" s="202" t="s">
        <v>958</v>
      </c>
      <c r="G141" s="36"/>
      <c r="H141" s="36"/>
      <c r="I141" s="203"/>
      <c r="J141" s="36"/>
      <c r="K141" s="36"/>
      <c r="L141" s="39"/>
      <c r="M141" s="204"/>
      <c r="N141" s="205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125</v>
      </c>
      <c r="AU141" s="17" t="s">
        <v>83</v>
      </c>
    </row>
    <row r="142" spans="1:65" s="13" customFormat="1" ht="11.25">
      <c r="B142" s="211"/>
      <c r="C142" s="212"/>
      <c r="D142" s="201" t="s">
        <v>174</v>
      </c>
      <c r="E142" s="213" t="s">
        <v>1</v>
      </c>
      <c r="F142" s="214" t="s">
        <v>959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174</v>
      </c>
      <c r="AU142" s="220" t="s">
        <v>83</v>
      </c>
      <c r="AV142" s="13" t="s">
        <v>81</v>
      </c>
      <c r="AW142" s="13" t="s">
        <v>30</v>
      </c>
      <c r="AX142" s="13" t="s">
        <v>73</v>
      </c>
      <c r="AY142" s="220" t="s">
        <v>117</v>
      </c>
    </row>
    <row r="143" spans="1:65" s="14" customFormat="1" ht="11.25">
      <c r="B143" s="221"/>
      <c r="C143" s="222"/>
      <c r="D143" s="201" t="s">
        <v>174</v>
      </c>
      <c r="E143" s="223" t="s">
        <v>1</v>
      </c>
      <c r="F143" s="224" t="s">
        <v>138</v>
      </c>
      <c r="G143" s="222"/>
      <c r="H143" s="225">
        <v>5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174</v>
      </c>
      <c r="AU143" s="231" t="s">
        <v>83</v>
      </c>
      <c r="AV143" s="14" t="s">
        <v>83</v>
      </c>
      <c r="AW143" s="14" t="s">
        <v>30</v>
      </c>
      <c r="AX143" s="14" t="s">
        <v>73</v>
      </c>
      <c r="AY143" s="231" t="s">
        <v>117</v>
      </c>
    </row>
    <row r="144" spans="1:65" s="15" customFormat="1" ht="11.25">
      <c r="B144" s="232"/>
      <c r="C144" s="233"/>
      <c r="D144" s="201" t="s">
        <v>174</v>
      </c>
      <c r="E144" s="234" t="s">
        <v>1</v>
      </c>
      <c r="F144" s="235" t="s">
        <v>179</v>
      </c>
      <c r="G144" s="233"/>
      <c r="H144" s="236">
        <v>5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174</v>
      </c>
      <c r="AU144" s="242" t="s">
        <v>83</v>
      </c>
      <c r="AV144" s="15" t="s">
        <v>124</v>
      </c>
      <c r="AW144" s="15" t="s">
        <v>30</v>
      </c>
      <c r="AX144" s="15" t="s">
        <v>81</v>
      </c>
      <c r="AY144" s="242" t="s">
        <v>117</v>
      </c>
    </row>
    <row r="145" spans="1:65" s="2" customFormat="1" ht="37.9" customHeight="1">
      <c r="A145" s="34"/>
      <c r="B145" s="35"/>
      <c r="C145" s="187" t="s">
        <v>124</v>
      </c>
      <c r="D145" s="187" t="s">
        <v>120</v>
      </c>
      <c r="E145" s="188" t="s">
        <v>960</v>
      </c>
      <c r="F145" s="189" t="s">
        <v>961</v>
      </c>
      <c r="G145" s="190" t="s">
        <v>173</v>
      </c>
      <c r="H145" s="191">
        <v>0.97499999999999998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124</v>
      </c>
      <c r="AT145" s="199" t="s">
        <v>120</v>
      </c>
      <c r="AU145" s="199" t="s">
        <v>83</v>
      </c>
      <c r="AY145" s="17" t="s">
        <v>117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81</v>
      </c>
      <c r="BK145" s="200">
        <f>ROUND(I145*H145,2)</f>
        <v>0</v>
      </c>
      <c r="BL145" s="17" t="s">
        <v>124</v>
      </c>
      <c r="BM145" s="199" t="s">
        <v>136</v>
      </c>
    </row>
    <row r="146" spans="1:65" s="2" customFormat="1" ht="29.25">
      <c r="A146" s="34"/>
      <c r="B146" s="35"/>
      <c r="C146" s="36"/>
      <c r="D146" s="201" t="s">
        <v>125</v>
      </c>
      <c r="E146" s="36"/>
      <c r="F146" s="202" t="s">
        <v>961</v>
      </c>
      <c r="G146" s="36"/>
      <c r="H146" s="36"/>
      <c r="I146" s="203"/>
      <c r="J146" s="36"/>
      <c r="K146" s="36"/>
      <c r="L146" s="39"/>
      <c r="M146" s="204"/>
      <c r="N146" s="205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125</v>
      </c>
      <c r="AU146" s="17" t="s">
        <v>83</v>
      </c>
    </row>
    <row r="147" spans="1:65" s="13" customFormat="1" ht="11.25">
      <c r="B147" s="211"/>
      <c r="C147" s="212"/>
      <c r="D147" s="201" t="s">
        <v>174</v>
      </c>
      <c r="E147" s="213" t="s">
        <v>1</v>
      </c>
      <c r="F147" s="214" t="s">
        <v>962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174</v>
      </c>
      <c r="AU147" s="220" t="s">
        <v>83</v>
      </c>
      <c r="AV147" s="13" t="s">
        <v>81</v>
      </c>
      <c r="AW147" s="13" t="s">
        <v>30</v>
      </c>
      <c r="AX147" s="13" t="s">
        <v>73</v>
      </c>
      <c r="AY147" s="220" t="s">
        <v>117</v>
      </c>
    </row>
    <row r="148" spans="1:65" s="14" customFormat="1" ht="11.25">
      <c r="B148" s="221"/>
      <c r="C148" s="222"/>
      <c r="D148" s="201" t="s">
        <v>174</v>
      </c>
      <c r="E148" s="223" t="s">
        <v>1</v>
      </c>
      <c r="F148" s="224" t="s">
        <v>963</v>
      </c>
      <c r="G148" s="222"/>
      <c r="H148" s="225">
        <v>0.97499999999999998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174</v>
      </c>
      <c r="AU148" s="231" t="s">
        <v>83</v>
      </c>
      <c r="AV148" s="14" t="s">
        <v>83</v>
      </c>
      <c r="AW148" s="14" t="s">
        <v>30</v>
      </c>
      <c r="AX148" s="14" t="s">
        <v>73</v>
      </c>
      <c r="AY148" s="231" t="s">
        <v>117</v>
      </c>
    </row>
    <row r="149" spans="1:65" s="15" customFormat="1" ht="11.25">
      <c r="B149" s="232"/>
      <c r="C149" s="233"/>
      <c r="D149" s="201" t="s">
        <v>174</v>
      </c>
      <c r="E149" s="234" t="s">
        <v>1</v>
      </c>
      <c r="F149" s="235" t="s">
        <v>179</v>
      </c>
      <c r="G149" s="233"/>
      <c r="H149" s="236">
        <v>0.97499999999999998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174</v>
      </c>
      <c r="AU149" s="242" t="s">
        <v>83</v>
      </c>
      <c r="AV149" s="15" t="s">
        <v>124</v>
      </c>
      <c r="AW149" s="15" t="s">
        <v>30</v>
      </c>
      <c r="AX149" s="15" t="s">
        <v>81</v>
      </c>
      <c r="AY149" s="242" t="s">
        <v>117</v>
      </c>
    </row>
    <row r="150" spans="1:65" s="12" customFormat="1" ht="22.9" customHeight="1">
      <c r="B150" s="171"/>
      <c r="C150" s="172"/>
      <c r="D150" s="173" t="s">
        <v>72</v>
      </c>
      <c r="E150" s="185" t="s">
        <v>169</v>
      </c>
      <c r="F150" s="185" t="s">
        <v>320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SUM(P151:P178)</f>
        <v>0</v>
      </c>
      <c r="Q150" s="179"/>
      <c r="R150" s="180">
        <f>SUM(R151:R178)</f>
        <v>0</v>
      </c>
      <c r="S150" s="179"/>
      <c r="T150" s="181">
        <f>SUM(T151:T178)</f>
        <v>0</v>
      </c>
      <c r="AR150" s="182" t="s">
        <v>81</v>
      </c>
      <c r="AT150" s="183" t="s">
        <v>72</v>
      </c>
      <c r="AU150" s="183" t="s">
        <v>81</v>
      </c>
      <c r="AY150" s="182" t="s">
        <v>117</v>
      </c>
      <c r="BK150" s="184">
        <f>SUM(BK151:BK178)</f>
        <v>0</v>
      </c>
    </row>
    <row r="151" spans="1:65" s="2" customFormat="1" ht="14.45" customHeight="1">
      <c r="A151" s="34"/>
      <c r="B151" s="35"/>
      <c r="C151" s="187" t="s">
        <v>138</v>
      </c>
      <c r="D151" s="187" t="s">
        <v>120</v>
      </c>
      <c r="E151" s="188" t="s">
        <v>341</v>
      </c>
      <c r="F151" s="189" t="s">
        <v>342</v>
      </c>
      <c r="G151" s="190" t="s">
        <v>182</v>
      </c>
      <c r="H151" s="191">
        <v>26.776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38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124</v>
      </c>
      <c r="AT151" s="199" t="s">
        <v>120</v>
      </c>
      <c r="AU151" s="199" t="s">
        <v>83</v>
      </c>
      <c r="AY151" s="17" t="s">
        <v>117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81</v>
      </c>
      <c r="BK151" s="200">
        <f>ROUND(I151*H151,2)</f>
        <v>0</v>
      </c>
      <c r="BL151" s="17" t="s">
        <v>124</v>
      </c>
      <c r="BM151" s="199" t="s">
        <v>141</v>
      </c>
    </row>
    <row r="152" spans="1:65" s="2" customFormat="1" ht="11.25">
      <c r="A152" s="34"/>
      <c r="B152" s="35"/>
      <c r="C152" s="36"/>
      <c r="D152" s="201" t="s">
        <v>125</v>
      </c>
      <c r="E152" s="36"/>
      <c r="F152" s="202" t="s">
        <v>342</v>
      </c>
      <c r="G152" s="36"/>
      <c r="H152" s="36"/>
      <c r="I152" s="203"/>
      <c r="J152" s="36"/>
      <c r="K152" s="36"/>
      <c r="L152" s="39"/>
      <c r="M152" s="204"/>
      <c r="N152" s="20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125</v>
      </c>
      <c r="AU152" s="17" t="s">
        <v>83</v>
      </c>
    </row>
    <row r="153" spans="1:65" s="2" customFormat="1" ht="14.45" customHeight="1">
      <c r="A153" s="34"/>
      <c r="B153" s="35"/>
      <c r="C153" s="187" t="s">
        <v>131</v>
      </c>
      <c r="D153" s="187" t="s">
        <v>120</v>
      </c>
      <c r="E153" s="188" t="s">
        <v>964</v>
      </c>
      <c r="F153" s="189" t="s">
        <v>965</v>
      </c>
      <c r="G153" s="190" t="s">
        <v>182</v>
      </c>
      <c r="H153" s="191">
        <v>9.2919999999999998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38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124</v>
      </c>
      <c r="AT153" s="199" t="s">
        <v>120</v>
      </c>
      <c r="AU153" s="199" t="s">
        <v>83</v>
      </c>
      <c r="AY153" s="17" t="s">
        <v>117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81</v>
      </c>
      <c r="BK153" s="200">
        <f>ROUND(I153*H153,2)</f>
        <v>0</v>
      </c>
      <c r="BL153" s="17" t="s">
        <v>124</v>
      </c>
      <c r="BM153" s="199" t="s">
        <v>145</v>
      </c>
    </row>
    <row r="154" spans="1:65" s="2" customFormat="1" ht="11.25">
      <c r="A154" s="34"/>
      <c r="B154" s="35"/>
      <c r="C154" s="36"/>
      <c r="D154" s="201" t="s">
        <v>125</v>
      </c>
      <c r="E154" s="36"/>
      <c r="F154" s="202" t="s">
        <v>965</v>
      </c>
      <c r="G154" s="36"/>
      <c r="H154" s="36"/>
      <c r="I154" s="203"/>
      <c r="J154" s="36"/>
      <c r="K154" s="36"/>
      <c r="L154" s="39"/>
      <c r="M154" s="204"/>
      <c r="N154" s="205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125</v>
      </c>
      <c r="AU154" s="17" t="s">
        <v>83</v>
      </c>
    </row>
    <row r="155" spans="1:65" s="13" customFormat="1" ht="11.25">
      <c r="B155" s="211"/>
      <c r="C155" s="212"/>
      <c r="D155" s="201" t="s">
        <v>174</v>
      </c>
      <c r="E155" s="213" t="s">
        <v>1</v>
      </c>
      <c r="F155" s="214" t="s">
        <v>966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174</v>
      </c>
      <c r="AU155" s="220" t="s">
        <v>83</v>
      </c>
      <c r="AV155" s="13" t="s">
        <v>81</v>
      </c>
      <c r="AW155" s="13" t="s">
        <v>30</v>
      </c>
      <c r="AX155" s="13" t="s">
        <v>73</v>
      </c>
      <c r="AY155" s="220" t="s">
        <v>117</v>
      </c>
    </row>
    <row r="156" spans="1:65" s="14" customFormat="1" ht="11.25">
      <c r="B156" s="221"/>
      <c r="C156" s="222"/>
      <c r="D156" s="201" t="s">
        <v>174</v>
      </c>
      <c r="E156" s="223" t="s">
        <v>1</v>
      </c>
      <c r="F156" s="224" t="s">
        <v>967</v>
      </c>
      <c r="G156" s="222"/>
      <c r="H156" s="225">
        <v>6.4640000000000004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174</v>
      </c>
      <c r="AU156" s="231" t="s">
        <v>83</v>
      </c>
      <c r="AV156" s="14" t="s">
        <v>83</v>
      </c>
      <c r="AW156" s="14" t="s">
        <v>30</v>
      </c>
      <c r="AX156" s="14" t="s">
        <v>73</v>
      </c>
      <c r="AY156" s="231" t="s">
        <v>117</v>
      </c>
    </row>
    <row r="157" spans="1:65" s="13" customFormat="1" ht="11.25">
      <c r="B157" s="211"/>
      <c r="C157" s="212"/>
      <c r="D157" s="201" t="s">
        <v>174</v>
      </c>
      <c r="E157" s="213" t="s">
        <v>1</v>
      </c>
      <c r="F157" s="214" t="s">
        <v>968</v>
      </c>
      <c r="G157" s="212"/>
      <c r="H157" s="213" t="s">
        <v>1</v>
      </c>
      <c r="I157" s="215"/>
      <c r="J157" s="212"/>
      <c r="K157" s="212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174</v>
      </c>
      <c r="AU157" s="220" t="s">
        <v>83</v>
      </c>
      <c r="AV157" s="13" t="s">
        <v>81</v>
      </c>
      <c r="AW157" s="13" t="s">
        <v>30</v>
      </c>
      <c r="AX157" s="13" t="s">
        <v>73</v>
      </c>
      <c r="AY157" s="220" t="s">
        <v>117</v>
      </c>
    </row>
    <row r="158" spans="1:65" s="14" customFormat="1" ht="11.25">
      <c r="B158" s="221"/>
      <c r="C158" s="222"/>
      <c r="D158" s="201" t="s">
        <v>174</v>
      </c>
      <c r="E158" s="223" t="s">
        <v>1</v>
      </c>
      <c r="F158" s="224" t="s">
        <v>969</v>
      </c>
      <c r="G158" s="222"/>
      <c r="H158" s="225">
        <v>2.8279999999999998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174</v>
      </c>
      <c r="AU158" s="231" t="s">
        <v>83</v>
      </c>
      <c r="AV158" s="14" t="s">
        <v>83</v>
      </c>
      <c r="AW158" s="14" t="s">
        <v>30</v>
      </c>
      <c r="AX158" s="14" t="s">
        <v>73</v>
      </c>
      <c r="AY158" s="231" t="s">
        <v>117</v>
      </c>
    </row>
    <row r="159" spans="1:65" s="15" customFormat="1" ht="11.25">
      <c r="B159" s="232"/>
      <c r="C159" s="233"/>
      <c r="D159" s="201" t="s">
        <v>174</v>
      </c>
      <c r="E159" s="234" t="s">
        <v>1</v>
      </c>
      <c r="F159" s="235" t="s">
        <v>179</v>
      </c>
      <c r="G159" s="233"/>
      <c r="H159" s="236">
        <v>9.2919999999999998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174</v>
      </c>
      <c r="AU159" s="242" t="s">
        <v>83</v>
      </c>
      <c r="AV159" s="15" t="s">
        <v>124</v>
      </c>
      <c r="AW159" s="15" t="s">
        <v>30</v>
      </c>
      <c r="AX159" s="15" t="s">
        <v>81</v>
      </c>
      <c r="AY159" s="242" t="s">
        <v>117</v>
      </c>
    </row>
    <row r="160" spans="1:65" s="2" customFormat="1" ht="14.45" customHeight="1">
      <c r="A160" s="34"/>
      <c r="B160" s="35"/>
      <c r="C160" s="187" t="s">
        <v>147</v>
      </c>
      <c r="D160" s="187" t="s">
        <v>120</v>
      </c>
      <c r="E160" s="188" t="s">
        <v>970</v>
      </c>
      <c r="F160" s="189" t="s">
        <v>971</v>
      </c>
      <c r="G160" s="190" t="s">
        <v>182</v>
      </c>
      <c r="H160" s="191">
        <v>8.3239999999999998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38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124</v>
      </c>
      <c r="AT160" s="199" t="s">
        <v>120</v>
      </c>
      <c r="AU160" s="199" t="s">
        <v>83</v>
      </c>
      <c r="AY160" s="17" t="s">
        <v>117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81</v>
      </c>
      <c r="BK160" s="200">
        <f>ROUND(I160*H160,2)</f>
        <v>0</v>
      </c>
      <c r="BL160" s="17" t="s">
        <v>124</v>
      </c>
      <c r="BM160" s="199" t="s">
        <v>150</v>
      </c>
    </row>
    <row r="161" spans="1:65" s="2" customFormat="1" ht="11.25">
      <c r="A161" s="34"/>
      <c r="B161" s="35"/>
      <c r="C161" s="36"/>
      <c r="D161" s="201" t="s">
        <v>125</v>
      </c>
      <c r="E161" s="36"/>
      <c r="F161" s="202" t="s">
        <v>971</v>
      </c>
      <c r="G161" s="36"/>
      <c r="H161" s="36"/>
      <c r="I161" s="203"/>
      <c r="J161" s="36"/>
      <c r="K161" s="36"/>
      <c r="L161" s="39"/>
      <c r="M161" s="204"/>
      <c r="N161" s="205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125</v>
      </c>
      <c r="AU161" s="17" t="s">
        <v>83</v>
      </c>
    </row>
    <row r="162" spans="1:65" s="13" customFormat="1" ht="11.25">
      <c r="B162" s="211"/>
      <c r="C162" s="212"/>
      <c r="D162" s="201" t="s">
        <v>174</v>
      </c>
      <c r="E162" s="213" t="s">
        <v>1</v>
      </c>
      <c r="F162" s="214" t="s">
        <v>972</v>
      </c>
      <c r="G162" s="212"/>
      <c r="H162" s="213" t="s">
        <v>1</v>
      </c>
      <c r="I162" s="215"/>
      <c r="J162" s="212"/>
      <c r="K162" s="212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174</v>
      </c>
      <c r="AU162" s="220" t="s">
        <v>83</v>
      </c>
      <c r="AV162" s="13" t="s">
        <v>81</v>
      </c>
      <c r="AW162" s="13" t="s">
        <v>30</v>
      </c>
      <c r="AX162" s="13" t="s">
        <v>73</v>
      </c>
      <c r="AY162" s="220" t="s">
        <v>117</v>
      </c>
    </row>
    <row r="163" spans="1:65" s="14" customFormat="1" ht="11.25">
      <c r="B163" s="221"/>
      <c r="C163" s="222"/>
      <c r="D163" s="201" t="s">
        <v>174</v>
      </c>
      <c r="E163" s="223" t="s">
        <v>1</v>
      </c>
      <c r="F163" s="224" t="s">
        <v>973</v>
      </c>
      <c r="G163" s="222"/>
      <c r="H163" s="225">
        <v>6.1040000000000001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174</v>
      </c>
      <c r="AU163" s="231" t="s">
        <v>83</v>
      </c>
      <c r="AV163" s="14" t="s">
        <v>83</v>
      </c>
      <c r="AW163" s="14" t="s">
        <v>30</v>
      </c>
      <c r="AX163" s="14" t="s">
        <v>73</v>
      </c>
      <c r="AY163" s="231" t="s">
        <v>117</v>
      </c>
    </row>
    <row r="164" spans="1:65" s="13" customFormat="1" ht="11.25">
      <c r="B164" s="211"/>
      <c r="C164" s="212"/>
      <c r="D164" s="201" t="s">
        <v>174</v>
      </c>
      <c r="E164" s="213" t="s">
        <v>1</v>
      </c>
      <c r="F164" s="214" t="s">
        <v>974</v>
      </c>
      <c r="G164" s="212"/>
      <c r="H164" s="213" t="s">
        <v>1</v>
      </c>
      <c r="I164" s="215"/>
      <c r="J164" s="212"/>
      <c r="K164" s="212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174</v>
      </c>
      <c r="AU164" s="220" t="s">
        <v>83</v>
      </c>
      <c r="AV164" s="13" t="s">
        <v>81</v>
      </c>
      <c r="AW164" s="13" t="s">
        <v>30</v>
      </c>
      <c r="AX164" s="13" t="s">
        <v>73</v>
      </c>
      <c r="AY164" s="220" t="s">
        <v>117</v>
      </c>
    </row>
    <row r="165" spans="1:65" s="14" customFormat="1" ht="11.25">
      <c r="B165" s="221"/>
      <c r="C165" s="222"/>
      <c r="D165" s="201" t="s">
        <v>174</v>
      </c>
      <c r="E165" s="223" t="s">
        <v>1</v>
      </c>
      <c r="F165" s="224" t="s">
        <v>975</v>
      </c>
      <c r="G165" s="222"/>
      <c r="H165" s="225">
        <v>2.2200000000000002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174</v>
      </c>
      <c r="AU165" s="231" t="s">
        <v>83</v>
      </c>
      <c r="AV165" s="14" t="s">
        <v>83</v>
      </c>
      <c r="AW165" s="14" t="s">
        <v>30</v>
      </c>
      <c r="AX165" s="14" t="s">
        <v>73</v>
      </c>
      <c r="AY165" s="231" t="s">
        <v>117</v>
      </c>
    </row>
    <row r="166" spans="1:65" s="15" customFormat="1" ht="11.25">
      <c r="B166" s="232"/>
      <c r="C166" s="233"/>
      <c r="D166" s="201" t="s">
        <v>174</v>
      </c>
      <c r="E166" s="234" t="s">
        <v>1</v>
      </c>
      <c r="F166" s="235" t="s">
        <v>179</v>
      </c>
      <c r="G166" s="233"/>
      <c r="H166" s="236">
        <v>8.3239999999999998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174</v>
      </c>
      <c r="AU166" s="242" t="s">
        <v>83</v>
      </c>
      <c r="AV166" s="15" t="s">
        <v>124</v>
      </c>
      <c r="AW166" s="15" t="s">
        <v>30</v>
      </c>
      <c r="AX166" s="15" t="s">
        <v>81</v>
      </c>
      <c r="AY166" s="242" t="s">
        <v>117</v>
      </c>
    </row>
    <row r="167" spans="1:65" s="2" customFormat="1" ht="24.2" customHeight="1">
      <c r="A167" s="34"/>
      <c r="B167" s="35"/>
      <c r="C167" s="187" t="s">
        <v>136</v>
      </c>
      <c r="D167" s="187" t="s">
        <v>120</v>
      </c>
      <c r="E167" s="188" t="s">
        <v>976</v>
      </c>
      <c r="F167" s="189" t="s">
        <v>977</v>
      </c>
      <c r="G167" s="190" t="s">
        <v>420</v>
      </c>
      <c r="H167" s="191">
        <v>9.3149999999999995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38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124</v>
      </c>
      <c r="AT167" s="199" t="s">
        <v>120</v>
      </c>
      <c r="AU167" s="199" t="s">
        <v>83</v>
      </c>
      <c r="AY167" s="17" t="s">
        <v>117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81</v>
      </c>
      <c r="BK167" s="200">
        <f>ROUND(I167*H167,2)</f>
        <v>0</v>
      </c>
      <c r="BL167" s="17" t="s">
        <v>124</v>
      </c>
      <c r="BM167" s="199" t="s">
        <v>229</v>
      </c>
    </row>
    <row r="168" spans="1:65" s="2" customFormat="1" ht="19.5">
      <c r="A168" s="34"/>
      <c r="B168" s="35"/>
      <c r="C168" s="36"/>
      <c r="D168" s="201" t="s">
        <v>125</v>
      </c>
      <c r="E168" s="36"/>
      <c r="F168" s="202" t="s">
        <v>977</v>
      </c>
      <c r="G168" s="36"/>
      <c r="H168" s="36"/>
      <c r="I168" s="203"/>
      <c r="J168" s="36"/>
      <c r="K168" s="36"/>
      <c r="L168" s="39"/>
      <c r="M168" s="204"/>
      <c r="N168" s="20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125</v>
      </c>
      <c r="AU168" s="17" t="s">
        <v>83</v>
      </c>
    </row>
    <row r="169" spans="1:65" s="13" customFormat="1" ht="11.25">
      <c r="B169" s="211"/>
      <c r="C169" s="212"/>
      <c r="D169" s="201" t="s">
        <v>174</v>
      </c>
      <c r="E169" s="213" t="s">
        <v>1</v>
      </c>
      <c r="F169" s="214" t="s">
        <v>329</v>
      </c>
      <c r="G169" s="212"/>
      <c r="H169" s="213" t="s">
        <v>1</v>
      </c>
      <c r="I169" s="215"/>
      <c r="J169" s="212"/>
      <c r="K169" s="212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174</v>
      </c>
      <c r="AU169" s="220" t="s">
        <v>83</v>
      </c>
      <c r="AV169" s="13" t="s">
        <v>81</v>
      </c>
      <c r="AW169" s="13" t="s">
        <v>30</v>
      </c>
      <c r="AX169" s="13" t="s">
        <v>73</v>
      </c>
      <c r="AY169" s="220" t="s">
        <v>117</v>
      </c>
    </row>
    <row r="170" spans="1:65" s="14" customFormat="1" ht="11.25">
      <c r="B170" s="221"/>
      <c r="C170" s="222"/>
      <c r="D170" s="201" t="s">
        <v>174</v>
      </c>
      <c r="E170" s="223" t="s">
        <v>1</v>
      </c>
      <c r="F170" s="224" t="s">
        <v>978</v>
      </c>
      <c r="G170" s="222"/>
      <c r="H170" s="225">
        <v>3.46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174</v>
      </c>
      <c r="AU170" s="231" t="s">
        <v>83</v>
      </c>
      <c r="AV170" s="14" t="s">
        <v>83</v>
      </c>
      <c r="AW170" s="14" t="s">
        <v>30</v>
      </c>
      <c r="AX170" s="14" t="s">
        <v>73</v>
      </c>
      <c r="AY170" s="231" t="s">
        <v>117</v>
      </c>
    </row>
    <row r="171" spans="1:65" s="14" customFormat="1" ht="11.25">
      <c r="B171" s="221"/>
      <c r="C171" s="222"/>
      <c r="D171" s="201" t="s">
        <v>174</v>
      </c>
      <c r="E171" s="223" t="s">
        <v>1</v>
      </c>
      <c r="F171" s="224" t="s">
        <v>979</v>
      </c>
      <c r="G171" s="222"/>
      <c r="H171" s="225">
        <v>2.9550000000000001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174</v>
      </c>
      <c r="AU171" s="231" t="s">
        <v>83</v>
      </c>
      <c r="AV171" s="14" t="s">
        <v>83</v>
      </c>
      <c r="AW171" s="14" t="s">
        <v>30</v>
      </c>
      <c r="AX171" s="14" t="s">
        <v>73</v>
      </c>
      <c r="AY171" s="231" t="s">
        <v>117</v>
      </c>
    </row>
    <row r="172" spans="1:65" s="14" customFormat="1" ht="11.25">
      <c r="B172" s="221"/>
      <c r="C172" s="222"/>
      <c r="D172" s="201" t="s">
        <v>174</v>
      </c>
      <c r="E172" s="223" t="s">
        <v>1</v>
      </c>
      <c r="F172" s="224" t="s">
        <v>980</v>
      </c>
      <c r="G172" s="222"/>
      <c r="H172" s="225">
        <v>1.6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174</v>
      </c>
      <c r="AU172" s="231" t="s">
        <v>83</v>
      </c>
      <c r="AV172" s="14" t="s">
        <v>83</v>
      </c>
      <c r="AW172" s="14" t="s">
        <v>30</v>
      </c>
      <c r="AX172" s="14" t="s">
        <v>73</v>
      </c>
      <c r="AY172" s="231" t="s">
        <v>117</v>
      </c>
    </row>
    <row r="173" spans="1:65" s="14" customFormat="1" ht="11.25">
      <c r="B173" s="221"/>
      <c r="C173" s="222"/>
      <c r="D173" s="201" t="s">
        <v>174</v>
      </c>
      <c r="E173" s="223" t="s">
        <v>1</v>
      </c>
      <c r="F173" s="224" t="s">
        <v>981</v>
      </c>
      <c r="G173" s="222"/>
      <c r="H173" s="225">
        <v>1.3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174</v>
      </c>
      <c r="AU173" s="231" t="s">
        <v>83</v>
      </c>
      <c r="AV173" s="14" t="s">
        <v>83</v>
      </c>
      <c r="AW173" s="14" t="s">
        <v>30</v>
      </c>
      <c r="AX173" s="14" t="s">
        <v>73</v>
      </c>
      <c r="AY173" s="231" t="s">
        <v>117</v>
      </c>
    </row>
    <row r="174" spans="1:65" s="15" customFormat="1" ht="11.25">
      <c r="B174" s="232"/>
      <c r="C174" s="233"/>
      <c r="D174" s="201" t="s">
        <v>174</v>
      </c>
      <c r="E174" s="234" t="s">
        <v>1</v>
      </c>
      <c r="F174" s="235" t="s">
        <v>179</v>
      </c>
      <c r="G174" s="233"/>
      <c r="H174" s="236">
        <v>9.3150000000000013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174</v>
      </c>
      <c r="AU174" s="242" t="s">
        <v>83</v>
      </c>
      <c r="AV174" s="15" t="s">
        <v>124</v>
      </c>
      <c r="AW174" s="15" t="s">
        <v>30</v>
      </c>
      <c r="AX174" s="15" t="s">
        <v>81</v>
      </c>
      <c r="AY174" s="242" t="s">
        <v>117</v>
      </c>
    </row>
    <row r="175" spans="1:65" s="2" customFormat="1" ht="24.2" customHeight="1">
      <c r="A175" s="34"/>
      <c r="B175" s="35"/>
      <c r="C175" s="187" t="s">
        <v>232</v>
      </c>
      <c r="D175" s="187" t="s">
        <v>120</v>
      </c>
      <c r="E175" s="188" t="s">
        <v>444</v>
      </c>
      <c r="F175" s="189" t="s">
        <v>445</v>
      </c>
      <c r="G175" s="190" t="s">
        <v>182</v>
      </c>
      <c r="H175" s="191">
        <v>200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38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124</v>
      </c>
      <c r="AT175" s="199" t="s">
        <v>120</v>
      </c>
      <c r="AU175" s="199" t="s">
        <v>83</v>
      </c>
      <c r="AY175" s="17" t="s">
        <v>117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81</v>
      </c>
      <c r="BK175" s="200">
        <f>ROUND(I175*H175,2)</f>
        <v>0</v>
      </c>
      <c r="BL175" s="17" t="s">
        <v>124</v>
      </c>
      <c r="BM175" s="199" t="s">
        <v>235</v>
      </c>
    </row>
    <row r="176" spans="1:65" s="2" customFormat="1" ht="19.5">
      <c r="A176" s="34"/>
      <c r="B176" s="35"/>
      <c r="C176" s="36"/>
      <c r="D176" s="201" t="s">
        <v>125</v>
      </c>
      <c r="E176" s="36"/>
      <c r="F176" s="202" t="s">
        <v>445</v>
      </c>
      <c r="G176" s="36"/>
      <c r="H176" s="36"/>
      <c r="I176" s="203"/>
      <c r="J176" s="36"/>
      <c r="K176" s="36"/>
      <c r="L176" s="39"/>
      <c r="M176" s="204"/>
      <c r="N176" s="205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125</v>
      </c>
      <c r="AU176" s="17" t="s">
        <v>83</v>
      </c>
    </row>
    <row r="177" spans="1:65" s="2" customFormat="1" ht="24.2" customHeight="1">
      <c r="A177" s="34"/>
      <c r="B177" s="35"/>
      <c r="C177" s="187" t="s">
        <v>141</v>
      </c>
      <c r="D177" s="187" t="s">
        <v>120</v>
      </c>
      <c r="E177" s="188" t="s">
        <v>469</v>
      </c>
      <c r="F177" s="189" t="s">
        <v>470</v>
      </c>
      <c r="G177" s="190" t="s">
        <v>182</v>
      </c>
      <c r="H177" s="191">
        <v>150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38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124</v>
      </c>
      <c r="AT177" s="199" t="s">
        <v>120</v>
      </c>
      <c r="AU177" s="199" t="s">
        <v>83</v>
      </c>
      <c r="AY177" s="17" t="s">
        <v>117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81</v>
      </c>
      <c r="BK177" s="200">
        <f>ROUND(I177*H177,2)</f>
        <v>0</v>
      </c>
      <c r="BL177" s="17" t="s">
        <v>124</v>
      </c>
      <c r="BM177" s="199" t="s">
        <v>239</v>
      </c>
    </row>
    <row r="178" spans="1:65" s="2" customFormat="1" ht="19.5">
      <c r="A178" s="34"/>
      <c r="B178" s="35"/>
      <c r="C178" s="36"/>
      <c r="D178" s="201" t="s">
        <v>125</v>
      </c>
      <c r="E178" s="36"/>
      <c r="F178" s="202" t="s">
        <v>472</v>
      </c>
      <c r="G178" s="36"/>
      <c r="H178" s="36"/>
      <c r="I178" s="203"/>
      <c r="J178" s="36"/>
      <c r="K178" s="36"/>
      <c r="L178" s="39"/>
      <c r="M178" s="204"/>
      <c r="N178" s="205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125</v>
      </c>
      <c r="AU178" s="17" t="s">
        <v>83</v>
      </c>
    </row>
    <row r="179" spans="1:65" s="12" customFormat="1" ht="22.9" customHeight="1">
      <c r="B179" s="171"/>
      <c r="C179" s="172"/>
      <c r="D179" s="173" t="s">
        <v>72</v>
      </c>
      <c r="E179" s="185" t="s">
        <v>190</v>
      </c>
      <c r="F179" s="185" t="s">
        <v>448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SUM(P180:P194)</f>
        <v>0</v>
      </c>
      <c r="Q179" s="179"/>
      <c r="R179" s="180">
        <f>SUM(R180:R194)</f>
        <v>0</v>
      </c>
      <c r="S179" s="179"/>
      <c r="T179" s="181">
        <f>SUM(T180:T194)</f>
        <v>0</v>
      </c>
      <c r="AR179" s="182" t="s">
        <v>81</v>
      </c>
      <c r="AT179" s="183" t="s">
        <v>72</v>
      </c>
      <c r="AU179" s="183" t="s">
        <v>81</v>
      </c>
      <c r="AY179" s="182" t="s">
        <v>117</v>
      </c>
      <c r="BK179" s="184">
        <f>SUM(BK180:BK194)</f>
        <v>0</v>
      </c>
    </row>
    <row r="180" spans="1:65" s="2" customFormat="1" ht="24.2" customHeight="1">
      <c r="A180" s="34"/>
      <c r="B180" s="35"/>
      <c r="C180" s="187" t="s">
        <v>241</v>
      </c>
      <c r="D180" s="187" t="s">
        <v>120</v>
      </c>
      <c r="E180" s="188" t="s">
        <v>449</v>
      </c>
      <c r="F180" s="189" t="s">
        <v>450</v>
      </c>
      <c r="G180" s="190" t="s">
        <v>194</v>
      </c>
      <c r="H180" s="191">
        <v>16.672999999999998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38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124</v>
      </c>
      <c r="AT180" s="199" t="s">
        <v>120</v>
      </c>
      <c r="AU180" s="199" t="s">
        <v>83</v>
      </c>
      <c r="AY180" s="17" t="s">
        <v>117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81</v>
      </c>
      <c r="BK180" s="200">
        <f>ROUND(I180*H180,2)</f>
        <v>0</v>
      </c>
      <c r="BL180" s="17" t="s">
        <v>124</v>
      </c>
      <c r="BM180" s="199" t="s">
        <v>244</v>
      </c>
    </row>
    <row r="181" spans="1:65" s="2" customFormat="1" ht="19.5">
      <c r="A181" s="34"/>
      <c r="B181" s="35"/>
      <c r="C181" s="36"/>
      <c r="D181" s="201" t="s">
        <v>125</v>
      </c>
      <c r="E181" s="36"/>
      <c r="F181" s="202" t="s">
        <v>450</v>
      </c>
      <c r="G181" s="36"/>
      <c r="H181" s="36"/>
      <c r="I181" s="203"/>
      <c r="J181" s="36"/>
      <c r="K181" s="36"/>
      <c r="L181" s="39"/>
      <c r="M181" s="204"/>
      <c r="N181" s="205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125</v>
      </c>
      <c r="AU181" s="17" t="s">
        <v>83</v>
      </c>
    </row>
    <row r="182" spans="1:65" s="2" customFormat="1" ht="14.45" customHeight="1">
      <c r="A182" s="34"/>
      <c r="B182" s="35"/>
      <c r="C182" s="187" t="s">
        <v>145</v>
      </c>
      <c r="D182" s="187" t="s">
        <v>120</v>
      </c>
      <c r="E182" s="188" t="s">
        <v>453</v>
      </c>
      <c r="F182" s="189" t="s">
        <v>454</v>
      </c>
      <c r="G182" s="190" t="s">
        <v>194</v>
      </c>
      <c r="H182" s="191">
        <v>233.422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38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124</v>
      </c>
      <c r="AT182" s="199" t="s">
        <v>120</v>
      </c>
      <c r="AU182" s="199" t="s">
        <v>83</v>
      </c>
      <c r="AY182" s="17" t="s">
        <v>117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81</v>
      </c>
      <c r="BK182" s="200">
        <f>ROUND(I182*H182,2)</f>
        <v>0</v>
      </c>
      <c r="BL182" s="17" t="s">
        <v>124</v>
      </c>
      <c r="BM182" s="199" t="s">
        <v>250</v>
      </c>
    </row>
    <row r="183" spans="1:65" s="2" customFormat="1" ht="11.25">
      <c r="A183" s="34"/>
      <c r="B183" s="35"/>
      <c r="C183" s="36"/>
      <c r="D183" s="201" t="s">
        <v>125</v>
      </c>
      <c r="E183" s="36"/>
      <c r="F183" s="202" t="s">
        <v>454</v>
      </c>
      <c r="G183" s="36"/>
      <c r="H183" s="36"/>
      <c r="I183" s="203"/>
      <c r="J183" s="36"/>
      <c r="K183" s="36"/>
      <c r="L183" s="39"/>
      <c r="M183" s="204"/>
      <c r="N183" s="205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125</v>
      </c>
      <c r="AU183" s="17" t="s">
        <v>83</v>
      </c>
    </row>
    <row r="184" spans="1:65" s="13" customFormat="1" ht="11.25">
      <c r="B184" s="211"/>
      <c r="C184" s="212"/>
      <c r="D184" s="201" t="s">
        <v>174</v>
      </c>
      <c r="E184" s="213" t="s">
        <v>1</v>
      </c>
      <c r="F184" s="214" t="s">
        <v>456</v>
      </c>
      <c r="G184" s="212"/>
      <c r="H184" s="213" t="s">
        <v>1</v>
      </c>
      <c r="I184" s="215"/>
      <c r="J184" s="212"/>
      <c r="K184" s="212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174</v>
      </c>
      <c r="AU184" s="220" t="s">
        <v>83</v>
      </c>
      <c r="AV184" s="13" t="s">
        <v>81</v>
      </c>
      <c r="AW184" s="13" t="s">
        <v>30</v>
      </c>
      <c r="AX184" s="13" t="s">
        <v>73</v>
      </c>
      <c r="AY184" s="220" t="s">
        <v>117</v>
      </c>
    </row>
    <row r="185" spans="1:65" s="14" customFormat="1" ht="11.25">
      <c r="B185" s="221"/>
      <c r="C185" s="222"/>
      <c r="D185" s="201" t="s">
        <v>174</v>
      </c>
      <c r="E185" s="223" t="s">
        <v>1</v>
      </c>
      <c r="F185" s="224" t="s">
        <v>982</v>
      </c>
      <c r="G185" s="222"/>
      <c r="H185" s="225">
        <v>233.422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174</v>
      </c>
      <c r="AU185" s="231" t="s">
        <v>83</v>
      </c>
      <c r="AV185" s="14" t="s">
        <v>83</v>
      </c>
      <c r="AW185" s="14" t="s">
        <v>30</v>
      </c>
      <c r="AX185" s="14" t="s">
        <v>73</v>
      </c>
      <c r="AY185" s="231" t="s">
        <v>117</v>
      </c>
    </row>
    <row r="186" spans="1:65" s="15" customFormat="1" ht="11.25">
      <c r="B186" s="232"/>
      <c r="C186" s="233"/>
      <c r="D186" s="201" t="s">
        <v>174</v>
      </c>
      <c r="E186" s="234" t="s">
        <v>1</v>
      </c>
      <c r="F186" s="235" t="s">
        <v>179</v>
      </c>
      <c r="G186" s="233"/>
      <c r="H186" s="236">
        <v>233.422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174</v>
      </c>
      <c r="AU186" s="242" t="s">
        <v>83</v>
      </c>
      <c r="AV186" s="15" t="s">
        <v>124</v>
      </c>
      <c r="AW186" s="15" t="s">
        <v>30</v>
      </c>
      <c r="AX186" s="15" t="s">
        <v>81</v>
      </c>
      <c r="AY186" s="242" t="s">
        <v>117</v>
      </c>
    </row>
    <row r="187" spans="1:65" s="2" customFormat="1" ht="14.45" customHeight="1">
      <c r="A187" s="34"/>
      <c r="B187" s="35"/>
      <c r="C187" s="187" t="s">
        <v>251</v>
      </c>
      <c r="D187" s="187" t="s">
        <v>120</v>
      </c>
      <c r="E187" s="188" t="s">
        <v>458</v>
      </c>
      <c r="F187" s="189" t="s">
        <v>459</v>
      </c>
      <c r="G187" s="190" t="s">
        <v>194</v>
      </c>
      <c r="H187" s="191">
        <v>16.672999999999998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38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124</v>
      </c>
      <c r="AT187" s="199" t="s">
        <v>120</v>
      </c>
      <c r="AU187" s="199" t="s">
        <v>83</v>
      </c>
      <c r="AY187" s="17" t="s">
        <v>117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81</v>
      </c>
      <c r="BK187" s="200">
        <f>ROUND(I187*H187,2)</f>
        <v>0</v>
      </c>
      <c r="BL187" s="17" t="s">
        <v>124</v>
      </c>
      <c r="BM187" s="199" t="s">
        <v>255</v>
      </c>
    </row>
    <row r="188" spans="1:65" s="2" customFormat="1" ht="11.25">
      <c r="A188" s="34"/>
      <c r="B188" s="35"/>
      <c r="C188" s="36"/>
      <c r="D188" s="201" t="s">
        <v>125</v>
      </c>
      <c r="E188" s="36"/>
      <c r="F188" s="202" t="s">
        <v>459</v>
      </c>
      <c r="G188" s="36"/>
      <c r="H188" s="36"/>
      <c r="I188" s="203"/>
      <c r="J188" s="36"/>
      <c r="K188" s="36"/>
      <c r="L188" s="39"/>
      <c r="M188" s="204"/>
      <c r="N188" s="20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125</v>
      </c>
      <c r="AU188" s="17" t="s">
        <v>83</v>
      </c>
    </row>
    <row r="189" spans="1:65" s="2" customFormat="1" ht="24.2" customHeight="1">
      <c r="A189" s="34"/>
      <c r="B189" s="35"/>
      <c r="C189" s="187" t="s">
        <v>150</v>
      </c>
      <c r="D189" s="187" t="s">
        <v>120</v>
      </c>
      <c r="E189" s="188" t="s">
        <v>462</v>
      </c>
      <c r="F189" s="189" t="s">
        <v>463</v>
      </c>
      <c r="G189" s="190" t="s">
        <v>194</v>
      </c>
      <c r="H189" s="191">
        <v>16.672999999999998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38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124</v>
      </c>
      <c r="AT189" s="199" t="s">
        <v>120</v>
      </c>
      <c r="AU189" s="199" t="s">
        <v>83</v>
      </c>
      <c r="AY189" s="17" t="s">
        <v>117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81</v>
      </c>
      <c r="BK189" s="200">
        <f>ROUND(I189*H189,2)</f>
        <v>0</v>
      </c>
      <c r="BL189" s="17" t="s">
        <v>124</v>
      </c>
      <c r="BM189" s="199" t="s">
        <v>259</v>
      </c>
    </row>
    <row r="190" spans="1:65" s="2" customFormat="1" ht="19.5">
      <c r="A190" s="34"/>
      <c r="B190" s="35"/>
      <c r="C190" s="36"/>
      <c r="D190" s="201" t="s">
        <v>125</v>
      </c>
      <c r="E190" s="36"/>
      <c r="F190" s="202" t="s">
        <v>463</v>
      </c>
      <c r="G190" s="36"/>
      <c r="H190" s="36"/>
      <c r="I190" s="203"/>
      <c r="J190" s="36"/>
      <c r="K190" s="36"/>
      <c r="L190" s="39"/>
      <c r="M190" s="204"/>
      <c r="N190" s="205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125</v>
      </c>
      <c r="AU190" s="17" t="s">
        <v>83</v>
      </c>
    </row>
    <row r="191" spans="1:65" s="2" customFormat="1" ht="24.2" customHeight="1">
      <c r="A191" s="34"/>
      <c r="B191" s="35"/>
      <c r="C191" s="187" t="s">
        <v>8</v>
      </c>
      <c r="D191" s="187" t="s">
        <v>120</v>
      </c>
      <c r="E191" s="188" t="s">
        <v>465</v>
      </c>
      <c r="F191" s="189" t="s">
        <v>466</v>
      </c>
      <c r="G191" s="190" t="s">
        <v>194</v>
      </c>
      <c r="H191" s="191">
        <v>16.672999999999998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38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124</v>
      </c>
      <c r="AT191" s="199" t="s">
        <v>120</v>
      </c>
      <c r="AU191" s="199" t="s">
        <v>83</v>
      </c>
      <c r="AY191" s="17" t="s">
        <v>117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81</v>
      </c>
      <c r="BK191" s="200">
        <f>ROUND(I191*H191,2)</f>
        <v>0</v>
      </c>
      <c r="BL191" s="17" t="s">
        <v>124</v>
      </c>
      <c r="BM191" s="199" t="s">
        <v>263</v>
      </c>
    </row>
    <row r="192" spans="1:65" s="2" customFormat="1" ht="19.5">
      <c r="A192" s="34"/>
      <c r="B192" s="35"/>
      <c r="C192" s="36"/>
      <c r="D192" s="201" t="s">
        <v>125</v>
      </c>
      <c r="E192" s="36"/>
      <c r="F192" s="202" t="s">
        <v>466</v>
      </c>
      <c r="G192" s="36"/>
      <c r="H192" s="36"/>
      <c r="I192" s="203"/>
      <c r="J192" s="36"/>
      <c r="K192" s="36"/>
      <c r="L192" s="39"/>
      <c r="M192" s="204"/>
      <c r="N192" s="205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125</v>
      </c>
      <c r="AU192" s="17" t="s">
        <v>83</v>
      </c>
    </row>
    <row r="193" spans="1:65" s="2" customFormat="1" ht="14.45" customHeight="1">
      <c r="A193" s="34"/>
      <c r="B193" s="35"/>
      <c r="C193" s="187" t="s">
        <v>229</v>
      </c>
      <c r="D193" s="187" t="s">
        <v>120</v>
      </c>
      <c r="E193" s="188" t="s">
        <v>983</v>
      </c>
      <c r="F193" s="189" t="s">
        <v>984</v>
      </c>
      <c r="G193" s="190" t="s">
        <v>194</v>
      </c>
      <c r="H193" s="191">
        <v>0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38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124</v>
      </c>
      <c r="AT193" s="199" t="s">
        <v>120</v>
      </c>
      <c r="AU193" s="199" t="s">
        <v>83</v>
      </c>
      <c r="AY193" s="17" t="s">
        <v>117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81</v>
      </c>
      <c r="BK193" s="200">
        <f>ROUND(I193*H193,2)</f>
        <v>0</v>
      </c>
      <c r="BL193" s="17" t="s">
        <v>124</v>
      </c>
      <c r="BM193" s="199" t="s">
        <v>266</v>
      </c>
    </row>
    <row r="194" spans="1:65" s="2" customFormat="1" ht="11.25">
      <c r="A194" s="34"/>
      <c r="B194" s="35"/>
      <c r="C194" s="36"/>
      <c r="D194" s="201" t="s">
        <v>125</v>
      </c>
      <c r="E194" s="36"/>
      <c r="F194" s="202" t="s">
        <v>984</v>
      </c>
      <c r="G194" s="36"/>
      <c r="H194" s="36"/>
      <c r="I194" s="203"/>
      <c r="J194" s="36"/>
      <c r="K194" s="36"/>
      <c r="L194" s="39"/>
      <c r="M194" s="204"/>
      <c r="N194" s="20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125</v>
      </c>
      <c r="AU194" s="17" t="s">
        <v>83</v>
      </c>
    </row>
    <row r="195" spans="1:65" s="12" customFormat="1" ht="22.9" customHeight="1">
      <c r="B195" s="171"/>
      <c r="C195" s="172"/>
      <c r="D195" s="173" t="s">
        <v>72</v>
      </c>
      <c r="E195" s="185" t="s">
        <v>246</v>
      </c>
      <c r="F195" s="185" t="s">
        <v>985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SUM(P196:P211)</f>
        <v>0</v>
      </c>
      <c r="Q195" s="179"/>
      <c r="R195" s="180">
        <f>SUM(R196:R211)</f>
        <v>0</v>
      </c>
      <c r="S195" s="179"/>
      <c r="T195" s="181">
        <f>SUM(T196:T211)</f>
        <v>0</v>
      </c>
      <c r="AR195" s="182" t="s">
        <v>81</v>
      </c>
      <c r="AT195" s="183" t="s">
        <v>72</v>
      </c>
      <c r="AU195" s="183" t="s">
        <v>81</v>
      </c>
      <c r="AY195" s="182" t="s">
        <v>117</v>
      </c>
      <c r="BK195" s="184">
        <f>SUM(BK196:BK211)</f>
        <v>0</v>
      </c>
    </row>
    <row r="196" spans="1:65" s="2" customFormat="1" ht="24.2" customHeight="1">
      <c r="A196" s="34"/>
      <c r="B196" s="35"/>
      <c r="C196" s="187" t="s">
        <v>271</v>
      </c>
      <c r="D196" s="187" t="s">
        <v>120</v>
      </c>
      <c r="E196" s="188" t="s">
        <v>986</v>
      </c>
      <c r="F196" s="189" t="s">
        <v>987</v>
      </c>
      <c r="G196" s="190" t="s">
        <v>123</v>
      </c>
      <c r="H196" s="191">
        <v>3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38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124</v>
      </c>
      <c r="AT196" s="199" t="s">
        <v>120</v>
      </c>
      <c r="AU196" s="199" t="s">
        <v>83</v>
      </c>
      <c r="AY196" s="17" t="s">
        <v>117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81</v>
      </c>
      <c r="BK196" s="200">
        <f>ROUND(I196*H196,2)</f>
        <v>0</v>
      </c>
      <c r="BL196" s="17" t="s">
        <v>124</v>
      </c>
      <c r="BM196" s="199" t="s">
        <v>274</v>
      </c>
    </row>
    <row r="197" spans="1:65" s="2" customFormat="1" ht="19.5">
      <c r="A197" s="34"/>
      <c r="B197" s="35"/>
      <c r="C197" s="36"/>
      <c r="D197" s="201" t="s">
        <v>125</v>
      </c>
      <c r="E197" s="36"/>
      <c r="F197" s="202" t="s">
        <v>987</v>
      </c>
      <c r="G197" s="36"/>
      <c r="H197" s="36"/>
      <c r="I197" s="203"/>
      <c r="J197" s="36"/>
      <c r="K197" s="36"/>
      <c r="L197" s="39"/>
      <c r="M197" s="204"/>
      <c r="N197" s="205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125</v>
      </c>
      <c r="AU197" s="17" t="s">
        <v>83</v>
      </c>
    </row>
    <row r="198" spans="1:65" s="2" customFormat="1" ht="37.9" customHeight="1">
      <c r="A198" s="34"/>
      <c r="B198" s="35"/>
      <c r="C198" s="187" t="s">
        <v>235</v>
      </c>
      <c r="D198" s="187" t="s">
        <v>120</v>
      </c>
      <c r="E198" s="188" t="s">
        <v>988</v>
      </c>
      <c r="F198" s="189" t="s">
        <v>989</v>
      </c>
      <c r="G198" s="190" t="s">
        <v>123</v>
      </c>
      <c r="H198" s="191">
        <v>1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124</v>
      </c>
      <c r="AT198" s="199" t="s">
        <v>120</v>
      </c>
      <c r="AU198" s="199" t="s">
        <v>83</v>
      </c>
      <c r="AY198" s="17" t="s">
        <v>117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81</v>
      </c>
      <c r="BK198" s="200">
        <f>ROUND(I198*H198,2)</f>
        <v>0</v>
      </c>
      <c r="BL198" s="17" t="s">
        <v>124</v>
      </c>
      <c r="BM198" s="199" t="s">
        <v>279</v>
      </c>
    </row>
    <row r="199" spans="1:65" s="2" customFormat="1" ht="19.5">
      <c r="A199" s="34"/>
      <c r="B199" s="35"/>
      <c r="C199" s="36"/>
      <c r="D199" s="201" t="s">
        <v>125</v>
      </c>
      <c r="E199" s="36"/>
      <c r="F199" s="202" t="s">
        <v>989</v>
      </c>
      <c r="G199" s="36"/>
      <c r="H199" s="36"/>
      <c r="I199" s="203"/>
      <c r="J199" s="36"/>
      <c r="K199" s="36"/>
      <c r="L199" s="39"/>
      <c r="M199" s="204"/>
      <c r="N199" s="20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125</v>
      </c>
      <c r="AU199" s="17" t="s">
        <v>83</v>
      </c>
    </row>
    <row r="200" spans="1:65" s="2" customFormat="1" ht="14.45" customHeight="1">
      <c r="A200" s="34"/>
      <c r="B200" s="35"/>
      <c r="C200" s="187" t="s">
        <v>281</v>
      </c>
      <c r="D200" s="187" t="s">
        <v>120</v>
      </c>
      <c r="E200" s="188" t="s">
        <v>990</v>
      </c>
      <c r="F200" s="189" t="s">
        <v>991</v>
      </c>
      <c r="G200" s="190" t="s">
        <v>254</v>
      </c>
      <c r="H200" s="191">
        <v>1</v>
      </c>
      <c r="I200" s="192"/>
      <c r="J200" s="193">
        <f>ROUND(I200*H200,2)</f>
        <v>0</v>
      </c>
      <c r="K200" s="194"/>
      <c r="L200" s="39"/>
      <c r="M200" s="195" t="s">
        <v>1</v>
      </c>
      <c r="N200" s="196" t="s">
        <v>38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124</v>
      </c>
      <c r="AT200" s="199" t="s">
        <v>120</v>
      </c>
      <c r="AU200" s="199" t="s">
        <v>83</v>
      </c>
      <c r="AY200" s="17" t="s">
        <v>117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81</v>
      </c>
      <c r="BK200" s="200">
        <f>ROUND(I200*H200,2)</f>
        <v>0</v>
      </c>
      <c r="BL200" s="17" t="s">
        <v>124</v>
      </c>
      <c r="BM200" s="199" t="s">
        <v>284</v>
      </c>
    </row>
    <row r="201" spans="1:65" s="2" customFormat="1" ht="11.25">
      <c r="A201" s="34"/>
      <c r="B201" s="35"/>
      <c r="C201" s="36"/>
      <c r="D201" s="201" t="s">
        <v>125</v>
      </c>
      <c r="E201" s="36"/>
      <c r="F201" s="202" t="s">
        <v>991</v>
      </c>
      <c r="G201" s="36"/>
      <c r="H201" s="36"/>
      <c r="I201" s="203"/>
      <c r="J201" s="36"/>
      <c r="K201" s="36"/>
      <c r="L201" s="39"/>
      <c r="M201" s="204"/>
      <c r="N201" s="205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125</v>
      </c>
      <c r="AU201" s="17" t="s">
        <v>83</v>
      </c>
    </row>
    <row r="202" spans="1:65" s="2" customFormat="1" ht="14.45" customHeight="1">
      <c r="A202" s="34"/>
      <c r="B202" s="35"/>
      <c r="C202" s="187" t="s">
        <v>239</v>
      </c>
      <c r="D202" s="187" t="s">
        <v>120</v>
      </c>
      <c r="E202" s="188" t="s">
        <v>992</v>
      </c>
      <c r="F202" s="189" t="s">
        <v>993</v>
      </c>
      <c r="G202" s="190" t="s">
        <v>254</v>
      </c>
      <c r="H202" s="191">
        <v>1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38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124</v>
      </c>
      <c r="AT202" s="199" t="s">
        <v>120</v>
      </c>
      <c r="AU202" s="199" t="s">
        <v>83</v>
      </c>
      <c r="AY202" s="17" t="s">
        <v>117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81</v>
      </c>
      <c r="BK202" s="200">
        <f>ROUND(I202*H202,2)</f>
        <v>0</v>
      </c>
      <c r="BL202" s="17" t="s">
        <v>124</v>
      </c>
      <c r="BM202" s="199" t="s">
        <v>289</v>
      </c>
    </row>
    <row r="203" spans="1:65" s="2" customFormat="1" ht="11.25">
      <c r="A203" s="34"/>
      <c r="B203" s="35"/>
      <c r="C203" s="36"/>
      <c r="D203" s="201" t="s">
        <v>125</v>
      </c>
      <c r="E203" s="36"/>
      <c r="F203" s="202" t="s">
        <v>993</v>
      </c>
      <c r="G203" s="36"/>
      <c r="H203" s="36"/>
      <c r="I203" s="203"/>
      <c r="J203" s="36"/>
      <c r="K203" s="36"/>
      <c r="L203" s="39"/>
      <c r="M203" s="204"/>
      <c r="N203" s="205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125</v>
      </c>
      <c r="AU203" s="17" t="s">
        <v>83</v>
      </c>
    </row>
    <row r="204" spans="1:65" s="2" customFormat="1" ht="24.2" customHeight="1">
      <c r="A204" s="34"/>
      <c r="B204" s="35"/>
      <c r="C204" s="187" t="s">
        <v>7</v>
      </c>
      <c r="D204" s="187" t="s">
        <v>120</v>
      </c>
      <c r="E204" s="188" t="s">
        <v>994</v>
      </c>
      <c r="F204" s="189" t="s">
        <v>995</v>
      </c>
      <c r="G204" s="190" t="s">
        <v>123</v>
      </c>
      <c r="H204" s="191">
        <v>1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38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124</v>
      </c>
      <c r="AT204" s="199" t="s">
        <v>120</v>
      </c>
      <c r="AU204" s="199" t="s">
        <v>83</v>
      </c>
      <c r="AY204" s="17" t="s">
        <v>117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81</v>
      </c>
      <c r="BK204" s="200">
        <f>ROUND(I204*H204,2)</f>
        <v>0</v>
      </c>
      <c r="BL204" s="17" t="s">
        <v>124</v>
      </c>
      <c r="BM204" s="199" t="s">
        <v>294</v>
      </c>
    </row>
    <row r="205" spans="1:65" s="2" customFormat="1" ht="19.5">
      <c r="A205" s="34"/>
      <c r="B205" s="35"/>
      <c r="C205" s="36"/>
      <c r="D205" s="201" t="s">
        <v>125</v>
      </c>
      <c r="E205" s="36"/>
      <c r="F205" s="202" t="s">
        <v>995</v>
      </c>
      <c r="G205" s="36"/>
      <c r="H205" s="36"/>
      <c r="I205" s="203"/>
      <c r="J205" s="36"/>
      <c r="K205" s="36"/>
      <c r="L205" s="39"/>
      <c r="M205" s="204"/>
      <c r="N205" s="205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125</v>
      </c>
      <c r="AU205" s="17" t="s">
        <v>83</v>
      </c>
    </row>
    <row r="206" spans="1:65" s="2" customFormat="1" ht="24.2" customHeight="1">
      <c r="A206" s="34"/>
      <c r="B206" s="35"/>
      <c r="C206" s="187" t="s">
        <v>244</v>
      </c>
      <c r="D206" s="187" t="s">
        <v>120</v>
      </c>
      <c r="E206" s="188" t="s">
        <v>996</v>
      </c>
      <c r="F206" s="189" t="s">
        <v>997</v>
      </c>
      <c r="G206" s="190" t="s">
        <v>123</v>
      </c>
      <c r="H206" s="191">
        <v>1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38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124</v>
      </c>
      <c r="AT206" s="199" t="s">
        <v>120</v>
      </c>
      <c r="AU206" s="199" t="s">
        <v>83</v>
      </c>
      <c r="AY206" s="17" t="s">
        <v>117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81</v>
      </c>
      <c r="BK206" s="200">
        <f>ROUND(I206*H206,2)</f>
        <v>0</v>
      </c>
      <c r="BL206" s="17" t="s">
        <v>124</v>
      </c>
      <c r="BM206" s="199" t="s">
        <v>300</v>
      </c>
    </row>
    <row r="207" spans="1:65" s="2" customFormat="1" ht="19.5">
      <c r="A207" s="34"/>
      <c r="B207" s="35"/>
      <c r="C207" s="36"/>
      <c r="D207" s="201" t="s">
        <v>125</v>
      </c>
      <c r="E207" s="36"/>
      <c r="F207" s="202" t="s">
        <v>997</v>
      </c>
      <c r="G207" s="36"/>
      <c r="H207" s="36"/>
      <c r="I207" s="203"/>
      <c r="J207" s="36"/>
      <c r="K207" s="36"/>
      <c r="L207" s="39"/>
      <c r="M207" s="204"/>
      <c r="N207" s="205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125</v>
      </c>
      <c r="AU207" s="17" t="s">
        <v>83</v>
      </c>
    </row>
    <row r="208" spans="1:65" s="2" customFormat="1" ht="24.2" customHeight="1">
      <c r="A208" s="34"/>
      <c r="B208" s="35"/>
      <c r="C208" s="187" t="s">
        <v>303</v>
      </c>
      <c r="D208" s="187" t="s">
        <v>120</v>
      </c>
      <c r="E208" s="188" t="s">
        <v>998</v>
      </c>
      <c r="F208" s="189" t="s">
        <v>999</v>
      </c>
      <c r="G208" s="190" t="s">
        <v>123</v>
      </c>
      <c r="H208" s="191">
        <v>1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38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124</v>
      </c>
      <c r="AT208" s="199" t="s">
        <v>120</v>
      </c>
      <c r="AU208" s="199" t="s">
        <v>83</v>
      </c>
      <c r="AY208" s="17" t="s">
        <v>117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81</v>
      </c>
      <c r="BK208" s="200">
        <f>ROUND(I208*H208,2)</f>
        <v>0</v>
      </c>
      <c r="BL208" s="17" t="s">
        <v>124</v>
      </c>
      <c r="BM208" s="199" t="s">
        <v>306</v>
      </c>
    </row>
    <row r="209" spans="1:65" s="2" customFormat="1" ht="19.5">
      <c r="A209" s="34"/>
      <c r="B209" s="35"/>
      <c r="C209" s="36"/>
      <c r="D209" s="201" t="s">
        <v>125</v>
      </c>
      <c r="E209" s="36"/>
      <c r="F209" s="202" t="s">
        <v>999</v>
      </c>
      <c r="G209" s="36"/>
      <c r="H209" s="36"/>
      <c r="I209" s="203"/>
      <c r="J209" s="36"/>
      <c r="K209" s="36"/>
      <c r="L209" s="39"/>
      <c r="M209" s="204"/>
      <c r="N209" s="205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125</v>
      </c>
      <c r="AU209" s="17" t="s">
        <v>83</v>
      </c>
    </row>
    <row r="210" spans="1:65" s="2" customFormat="1" ht="24.2" customHeight="1">
      <c r="A210" s="34"/>
      <c r="B210" s="35"/>
      <c r="C210" s="187" t="s">
        <v>250</v>
      </c>
      <c r="D210" s="187" t="s">
        <v>120</v>
      </c>
      <c r="E210" s="188" t="s">
        <v>1000</v>
      </c>
      <c r="F210" s="189" t="s">
        <v>1001</v>
      </c>
      <c r="G210" s="190" t="s">
        <v>144</v>
      </c>
      <c r="H210" s="206"/>
      <c r="I210" s="192"/>
      <c r="J210" s="193">
        <f>ROUND(I210*H210,2)</f>
        <v>0</v>
      </c>
      <c r="K210" s="194"/>
      <c r="L210" s="39"/>
      <c r="M210" s="195" t="s">
        <v>1</v>
      </c>
      <c r="N210" s="196" t="s">
        <v>38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124</v>
      </c>
      <c r="AT210" s="199" t="s">
        <v>120</v>
      </c>
      <c r="AU210" s="199" t="s">
        <v>83</v>
      </c>
      <c r="AY210" s="17" t="s">
        <v>117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81</v>
      </c>
      <c r="BK210" s="200">
        <f>ROUND(I210*H210,2)</f>
        <v>0</v>
      </c>
      <c r="BL210" s="17" t="s">
        <v>124</v>
      </c>
      <c r="BM210" s="199" t="s">
        <v>311</v>
      </c>
    </row>
    <row r="211" spans="1:65" s="2" customFormat="1" ht="19.5">
      <c r="A211" s="34"/>
      <c r="B211" s="35"/>
      <c r="C211" s="36"/>
      <c r="D211" s="201" t="s">
        <v>125</v>
      </c>
      <c r="E211" s="36"/>
      <c r="F211" s="202" t="s">
        <v>1001</v>
      </c>
      <c r="G211" s="36"/>
      <c r="H211" s="36"/>
      <c r="I211" s="203"/>
      <c r="J211" s="36"/>
      <c r="K211" s="36"/>
      <c r="L211" s="39"/>
      <c r="M211" s="204"/>
      <c r="N211" s="205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125</v>
      </c>
      <c r="AU211" s="17" t="s">
        <v>83</v>
      </c>
    </row>
    <row r="212" spans="1:65" s="12" customFormat="1" ht="22.9" customHeight="1">
      <c r="B212" s="171"/>
      <c r="C212" s="172"/>
      <c r="D212" s="173" t="s">
        <v>72</v>
      </c>
      <c r="E212" s="185" t="s">
        <v>319</v>
      </c>
      <c r="F212" s="185" t="s">
        <v>492</v>
      </c>
      <c r="G212" s="172"/>
      <c r="H212" s="172"/>
      <c r="I212" s="175"/>
      <c r="J212" s="186">
        <f>BK212</f>
        <v>0</v>
      </c>
      <c r="K212" s="172"/>
      <c r="L212" s="177"/>
      <c r="M212" s="178"/>
      <c r="N212" s="179"/>
      <c r="O212" s="179"/>
      <c r="P212" s="180">
        <f>SUM(P213:P218)</f>
        <v>0</v>
      </c>
      <c r="Q212" s="179"/>
      <c r="R212" s="180">
        <f>SUM(R213:R218)</f>
        <v>0</v>
      </c>
      <c r="S212" s="179"/>
      <c r="T212" s="181">
        <f>SUM(T213:T218)</f>
        <v>0</v>
      </c>
      <c r="AR212" s="182" t="s">
        <v>81</v>
      </c>
      <c r="AT212" s="183" t="s">
        <v>72</v>
      </c>
      <c r="AU212" s="183" t="s">
        <v>81</v>
      </c>
      <c r="AY212" s="182" t="s">
        <v>117</v>
      </c>
      <c r="BK212" s="184">
        <f>SUM(BK213:BK218)</f>
        <v>0</v>
      </c>
    </row>
    <row r="213" spans="1:65" s="2" customFormat="1" ht="14.45" customHeight="1">
      <c r="A213" s="34"/>
      <c r="B213" s="35"/>
      <c r="C213" s="187" t="s">
        <v>313</v>
      </c>
      <c r="D213" s="187" t="s">
        <v>120</v>
      </c>
      <c r="E213" s="188" t="s">
        <v>493</v>
      </c>
      <c r="F213" s="189" t="s">
        <v>494</v>
      </c>
      <c r="G213" s="190" t="s">
        <v>123</v>
      </c>
      <c r="H213" s="191">
        <v>1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38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124</v>
      </c>
      <c r="AT213" s="199" t="s">
        <v>120</v>
      </c>
      <c r="AU213" s="199" t="s">
        <v>83</v>
      </c>
      <c r="AY213" s="17" t="s">
        <v>117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81</v>
      </c>
      <c r="BK213" s="200">
        <f>ROUND(I213*H213,2)</f>
        <v>0</v>
      </c>
      <c r="BL213" s="17" t="s">
        <v>124</v>
      </c>
      <c r="BM213" s="199" t="s">
        <v>316</v>
      </c>
    </row>
    <row r="214" spans="1:65" s="2" customFormat="1" ht="11.25">
      <c r="A214" s="34"/>
      <c r="B214" s="35"/>
      <c r="C214" s="36"/>
      <c r="D214" s="201" t="s">
        <v>125</v>
      </c>
      <c r="E214" s="36"/>
      <c r="F214" s="202" t="s">
        <v>494</v>
      </c>
      <c r="G214" s="36"/>
      <c r="H214" s="36"/>
      <c r="I214" s="203"/>
      <c r="J214" s="36"/>
      <c r="K214" s="36"/>
      <c r="L214" s="39"/>
      <c r="M214" s="204"/>
      <c r="N214" s="205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125</v>
      </c>
      <c r="AU214" s="17" t="s">
        <v>83</v>
      </c>
    </row>
    <row r="215" spans="1:65" s="2" customFormat="1" ht="14.45" customHeight="1">
      <c r="A215" s="34"/>
      <c r="B215" s="35"/>
      <c r="C215" s="187" t="s">
        <v>255</v>
      </c>
      <c r="D215" s="187" t="s">
        <v>120</v>
      </c>
      <c r="E215" s="188" t="s">
        <v>497</v>
      </c>
      <c r="F215" s="189" t="s">
        <v>498</v>
      </c>
      <c r="G215" s="190" t="s">
        <v>123</v>
      </c>
      <c r="H215" s="191">
        <v>1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38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124</v>
      </c>
      <c r="AT215" s="199" t="s">
        <v>120</v>
      </c>
      <c r="AU215" s="199" t="s">
        <v>83</v>
      </c>
      <c r="AY215" s="17" t="s">
        <v>117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81</v>
      </c>
      <c r="BK215" s="200">
        <f>ROUND(I215*H215,2)</f>
        <v>0</v>
      </c>
      <c r="BL215" s="17" t="s">
        <v>124</v>
      </c>
      <c r="BM215" s="199" t="s">
        <v>323</v>
      </c>
    </row>
    <row r="216" spans="1:65" s="2" customFormat="1" ht="11.25">
      <c r="A216" s="34"/>
      <c r="B216" s="35"/>
      <c r="C216" s="36"/>
      <c r="D216" s="201" t="s">
        <v>125</v>
      </c>
      <c r="E216" s="36"/>
      <c r="F216" s="202" t="s">
        <v>498</v>
      </c>
      <c r="G216" s="36"/>
      <c r="H216" s="36"/>
      <c r="I216" s="203"/>
      <c r="J216" s="36"/>
      <c r="K216" s="36"/>
      <c r="L216" s="39"/>
      <c r="M216" s="204"/>
      <c r="N216" s="205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125</v>
      </c>
      <c r="AU216" s="17" t="s">
        <v>83</v>
      </c>
    </row>
    <row r="217" spans="1:65" s="2" customFormat="1" ht="14.45" customHeight="1">
      <c r="A217" s="34"/>
      <c r="B217" s="35"/>
      <c r="C217" s="187" t="s">
        <v>340</v>
      </c>
      <c r="D217" s="187" t="s">
        <v>120</v>
      </c>
      <c r="E217" s="188" t="s">
        <v>500</v>
      </c>
      <c r="F217" s="189" t="s">
        <v>501</v>
      </c>
      <c r="G217" s="190" t="s">
        <v>123</v>
      </c>
      <c r="H217" s="191">
        <v>1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38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124</v>
      </c>
      <c r="AT217" s="199" t="s">
        <v>120</v>
      </c>
      <c r="AU217" s="199" t="s">
        <v>83</v>
      </c>
      <c r="AY217" s="17" t="s">
        <v>117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81</v>
      </c>
      <c r="BK217" s="200">
        <f>ROUND(I217*H217,2)</f>
        <v>0</v>
      </c>
      <c r="BL217" s="17" t="s">
        <v>124</v>
      </c>
      <c r="BM217" s="199" t="s">
        <v>343</v>
      </c>
    </row>
    <row r="218" spans="1:65" s="2" customFormat="1" ht="11.25">
      <c r="A218" s="34"/>
      <c r="B218" s="35"/>
      <c r="C218" s="36"/>
      <c r="D218" s="201" t="s">
        <v>125</v>
      </c>
      <c r="E218" s="36"/>
      <c r="F218" s="202" t="s">
        <v>501</v>
      </c>
      <c r="G218" s="36"/>
      <c r="H218" s="36"/>
      <c r="I218" s="203"/>
      <c r="J218" s="36"/>
      <c r="K218" s="36"/>
      <c r="L218" s="39"/>
      <c r="M218" s="204"/>
      <c r="N218" s="205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125</v>
      </c>
      <c r="AU218" s="17" t="s">
        <v>83</v>
      </c>
    </row>
    <row r="219" spans="1:65" s="12" customFormat="1" ht="22.9" customHeight="1">
      <c r="B219" s="171"/>
      <c r="C219" s="172"/>
      <c r="D219" s="173" t="s">
        <v>72</v>
      </c>
      <c r="E219" s="185" t="s">
        <v>447</v>
      </c>
      <c r="F219" s="185" t="s">
        <v>504</v>
      </c>
      <c r="G219" s="172"/>
      <c r="H219" s="172"/>
      <c r="I219" s="175"/>
      <c r="J219" s="186">
        <f>BK219</f>
        <v>0</v>
      </c>
      <c r="K219" s="172"/>
      <c r="L219" s="177"/>
      <c r="M219" s="178"/>
      <c r="N219" s="179"/>
      <c r="O219" s="179"/>
      <c r="P219" s="180">
        <f>SUM(P220:P247)</f>
        <v>0</v>
      </c>
      <c r="Q219" s="179"/>
      <c r="R219" s="180">
        <f>SUM(R220:R247)</f>
        <v>0</v>
      </c>
      <c r="S219" s="179"/>
      <c r="T219" s="181">
        <f>SUM(T220:T247)</f>
        <v>0</v>
      </c>
      <c r="AR219" s="182" t="s">
        <v>81</v>
      </c>
      <c r="AT219" s="183" t="s">
        <v>72</v>
      </c>
      <c r="AU219" s="183" t="s">
        <v>81</v>
      </c>
      <c r="AY219" s="182" t="s">
        <v>117</v>
      </c>
      <c r="BK219" s="184">
        <f>SUM(BK220:BK247)</f>
        <v>0</v>
      </c>
    </row>
    <row r="220" spans="1:65" s="2" customFormat="1" ht="24.2" customHeight="1">
      <c r="A220" s="34"/>
      <c r="B220" s="35"/>
      <c r="C220" s="187" t="s">
        <v>259</v>
      </c>
      <c r="D220" s="187" t="s">
        <v>120</v>
      </c>
      <c r="E220" s="188" t="s">
        <v>506</v>
      </c>
      <c r="F220" s="189" t="s">
        <v>507</v>
      </c>
      <c r="G220" s="190" t="s">
        <v>182</v>
      </c>
      <c r="H220" s="191">
        <v>6.68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38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124</v>
      </c>
      <c r="AT220" s="199" t="s">
        <v>120</v>
      </c>
      <c r="AU220" s="199" t="s">
        <v>83</v>
      </c>
      <c r="AY220" s="17" t="s">
        <v>117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81</v>
      </c>
      <c r="BK220" s="200">
        <f>ROUND(I220*H220,2)</f>
        <v>0</v>
      </c>
      <c r="BL220" s="17" t="s">
        <v>124</v>
      </c>
      <c r="BM220" s="199" t="s">
        <v>353</v>
      </c>
    </row>
    <row r="221" spans="1:65" s="2" customFormat="1" ht="19.5">
      <c r="A221" s="34"/>
      <c r="B221" s="35"/>
      <c r="C221" s="36"/>
      <c r="D221" s="201" t="s">
        <v>125</v>
      </c>
      <c r="E221" s="36"/>
      <c r="F221" s="202" t="s">
        <v>507</v>
      </c>
      <c r="G221" s="36"/>
      <c r="H221" s="36"/>
      <c r="I221" s="203"/>
      <c r="J221" s="36"/>
      <c r="K221" s="36"/>
      <c r="L221" s="39"/>
      <c r="M221" s="204"/>
      <c r="N221" s="205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125</v>
      </c>
      <c r="AU221" s="17" t="s">
        <v>83</v>
      </c>
    </row>
    <row r="222" spans="1:65" s="13" customFormat="1" ht="11.25">
      <c r="B222" s="211"/>
      <c r="C222" s="212"/>
      <c r="D222" s="201" t="s">
        <v>174</v>
      </c>
      <c r="E222" s="213" t="s">
        <v>1</v>
      </c>
      <c r="F222" s="214" t="s">
        <v>1002</v>
      </c>
      <c r="G222" s="212"/>
      <c r="H222" s="213" t="s">
        <v>1</v>
      </c>
      <c r="I222" s="215"/>
      <c r="J222" s="212"/>
      <c r="K222" s="212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174</v>
      </c>
      <c r="AU222" s="220" t="s">
        <v>83</v>
      </c>
      <c r="AV222" s="13" t="s">
        <v>81</v>
      </c>
      <c r="AW222" s="13" t="s">
        <v>30</v>
      </c>
      <c r="AX222" s="13" t="s">
        <v>73</v>
      </c>
      <c r="AY222" s="220" t="s">
        <v>117</v>
      </c>
    </row>
    <row r="223" spans="1:65" s="14" customFormat="1" ht="11.25">
      <c r="B223" s="221"/>
      <c r="C223" s="222"/>
      <c r="D223" s="201" t="s">
        <v>174</v>
      </c>
      <c r="E223" s="223" t="s">
        <v>1</v>
      </c>
      <c r="F223" s="224" t="s">
        <v>1003</v>
      </c>
      <c r="G223" s="222"/>
      <c r="H223" s="225">
        <v>6.68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174</v>
      </c>
      <c r="AU223" s="231" t="s">
        <v>83</v>
      </c>
      <c r="AV223" s="14" t="s">
        <v>83</v>
      </c>
      <c r="AW223" s="14" t="s">
        <v>30</v>
      </c>
      <c r="AX223" s="14" t="s">
        <v>73</v>
      </c>
      <c r="AY223" s="231" t="s">
        <v>117</v>
      </c>
    </row>
    <row r="224" spans="1:65" s="15" customFormat="1" ht="11.25">
      <c r="B224" s="232"/>
      <c r="C224" s="233"/>
      <c r="D224" s="201" t="s">
        <v>174</v>
      </c>
      <c r="E224" s="234" t="s">
        <v>1</v>
      </c>
      <c r="F224" s="235" t="s">
        <v>179</v>
      </c>
      <c r="G224" s="233"/>
      <c r="H224" s="236">
        <v>6.68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174</v>
      </c>
      <c r="AU224" s="242" t="s">
        <v>83</v>
      </c>
      <c r="AV224" s="15" t="s">
        <v>124</v>
      </c>
      <c r="AW224" s="15" t="s">
        <v>30</v>
      </c>
      <c r="AX224" s="15" t="s">
        <v>81</v>
      </c>
      <c r="AY224" s="242" t="s">
        <v>117</v>
      </c>
    </row>
    <row r="225" spans="1:65" s="2" customFormat="1" ht="24.2" customHeight="1">
      <c r="A225" s="34"/>
      <c r="B225" s="35"/>
      <c r="C225" s="187" t="s">
        <v>358</v>
      </c>
      <c r="D225" s="187" t="s">
        <v>120</v>
      </c>
      <c r="E225" s="188" t="s">
        <v>1004</v>
      </c>
      <c r="F225" s="189" t="s">
        <v>537</v>
      </c>
      <c r="G225" s="190" t="s">
        <v>182</v>
      </c>
      <c r="H225" s="191">
        <v>112.28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38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124</v>
      </c>
      <c r="AT225" s="199" t="s">
        <v>120</v>
      </c>
      <c r="AU225" s="199" t="s">
        <v>83</v>
      </c>
      <c r="AY225" s="17" t="s">
        <v>117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81</v>
      </c>
      <c r="BK225" s="200">
        <f>ROUND(I225*H225,2)</f>
        <v>0</v>
      </c>
      <c r="BL225" s="17" t="s">
        <v>124</v>
      </c>
      <c r="BM225" s="199" t="s">
        <v>361</v>
      </c>
    </row>
    <row r="226" spans="1:65" s="2" customFormat="1" ht="19.5">
      <c r="A226" s="34"/>
      <c r="B226" s="35"/>
      <c r="C226" s="36"/>
      <c r="D226" s="201" t="s">
        <v>125</v>
      </c>
      <c r="E226" s="36"/>
      <c r="F226" s="202" t="s">
        <v>537</v>
      </c>
      <c r="G226" s="36"/>
      <c r="H226" s="36"/>
      <c r="I226" s="203"/>
      <c r="J226" s="36"/>
      <c r="K226" s="36"/>
      <c r="L226" s="39"/>
      <c r="M226" s="204"/>
      <c r="N226" s="205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125</v>
      </c>
      <c r="AU226" s="17" t="s">
        <v>83</v>
      </c>
    </row>
    <row r="227" spans="1:65" s="13" customFormat="1" ht="11.25">
      <c r="B227" s="211"/>
      <c r="C227" s="212"/>
      <c r="D227" s="201" t="s">
        <v>174</v>
      </c>
      <c r="E227" s="213" t="s">
        <v>1</v>
      </c>
      <c r="F227" s="214" t="s">
        <v>1002</v>
      </c>
      <c r="G227" s="212"/>
      <c r="H227" s="213" t="s">
        <v>1</v>
      </c>
      <c r="I227" s="215"/>
      <c r="J227" s="212"/>
      <c r="K227" s="212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174</v>
      </c>
      <c r="AU227" s="220" t="s">
        <v>83</v>
      </c>
      <c r="AV227" s="13" t="s">
        <v>81</v>
      </c>
      <c r="AW227" s="13" t="s">
        <v>30</v>
      </c>
      <c r="AX227" s="13" t="s">
        <v>73</v>
      </c>
      <c r="AY227" s="220" t="s">
        <v>117</v>
      </c>
    </row>
    <row r="228" spans="1:65" s="14" customFormat="1" ht="11.25">
      <c r="B228" s="221"/>
      <c r="C228" s="222"/>
      <c r="D228" s="201" t="s">
        <v>174</v>
      </c>
      <c r="E228" s="223" t="s">
        <v>1</v>
      </c>
      <c r="F228" s="224" t="s">
        <v>1003</v>
      </c>
      <c r="G228" s="222"/>
      <c r="H228" s="225">
        <v>6.68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174</v>
      </c>
      <c r="AU228" s="231" t="s">
        <v>83</v>
      </c>
      <c r="AV228" s="14" t="s">
        <v>83</v>
      </c>
      <c r="AW228" s="14" t="s">
        <v>30</v>
      </c>
      <c r="AX228" s="14" t="s">
        <v>73</v>
      </c>
      <c r="AY228" s="231" t="s">
        <v>117</v>
      </c>
    </row>
    <row r="229" spans="1:65" s="13" customFormat="1" ht="11.25">
      <c r="B229" s="211"/>
      <c r="C229" s="212"/>
      <c r="D229" s="201" t="s">
        <v>174</v>
      </c>
      <c r="E229" s="213" t="s">
        <v>1</v>
      </c>
      <c r="F229" s="214" t="s">
        <v>1005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174</v>
      </c>
      <c r="AU229" s="220" t="s">
        <v>83</v>
      </c>
      <c r="AV229" s="13" t="s">
        <v>81</v>
      </c>
      <c r="AW229" s="13" t="s">
        <v>30</v>
      </c>
      <c r="AX229" s="13" t="s">
        <v>73</v>
      </c>
      <c r="AY229" s="220" t="s">
        <v>117</v>
      </c>
    </row>
    <row r="230" spans="1:65" s="14" customFormat="1" ht="11.25">
      <c r="B230" s="221"/>
      <c r="C230" s="222"/>
      <c r="D230" s="201" t="s">
        <v>174</v>
      </c>
      <c r="E230" s="223" t="s">
        <v>1</v>
      </c>
      <c r="F230" s="224" t="s">
        <v>1006</v>
      </c>
      <c r="G230" s="222"/>
      <c r="H230" s="225">
        <v>105.6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174</v>
      </c>
      <c r="AU230" s="231" t="s">
        <v>83</v>
      </c>
      <c r="AV230" s="14" t="s">
        <v>83</v>
      </c>
      <c r="AW230" s="14" t="s">
        <v>30</v>
      </c>
      <c r="AX230" s="14" t="s">
        <v>73</v>
      </c>
      <c r="AY230" s="231" t="s">
        <v>117</v>
      </c>
    </row>
    <row r="231" spans="1:65" s="15" customFormat="1" ht="11.25">
      <c r="B231" s="232"/>
      <c r="C231" s="233"/>
      <c r="D231" s="201" t="s">
        <v>174</v>
      </c>
      <c r="E231" s="234" t="s">
        <v>1</v>
      </c>
      <c r="F231" s="235" t="s">
        <v>179</v>
      </c>
      <c r="G231" s="233"/>
      <c r="H231" s="236">
        <v>112.28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174</v>
      </c>
      <c r="AU231" s="242" t="s">
        <v>83</v>
      </c>
      <c r="AV231" s="15" t="s">
        <v>124</v>
      </c>
      <c r="AW231" s="15" t="s">
        <v>30</v>
      </c>
      <c r="AX231" s="15" t="s">
        <v>81</v>
      </c>
      <c r="AY231" s="242" t="s">
        <v>117</v>
      </c>
    </row>
    <row r="232" spans="1:65" s="2" customFormat="1" ht="24.2" customHeight="1">
      <c r="A232" s="34"/>
      <c r="B232" s="35"/>
      <c r="C232" s="187" t="s">
        <v>263</v>
      </c>
      <c r="D232" s="187" t="s">
        <v>120</v>
      </c>
      <c r="E232" s="188" t="s">
        <v>1007</v>
      </c>
      <c r="F232" s="189" t="s">
        <v>1008</v>
      </c>
      <c r="G232" s="190" t="s">
        <v>182</v>
      </c>
      <c r="H232" s="191">
        <v>23.9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124</v>
      </c>
      <c r="AT232" s="199" t="s">
        <v>120</v>
      </c>
      <c r="AU232" s="199" t="s">
        <v>83</v>
      </c>
      <c r="AY232" s="17" t="s">
        <v>117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81</v>
      </c>
      <c r="BK232" s="200">
        <f>ROUND(I232*H232,2)</f>
        <v>0</v>
      </c>
      <c r="BL232" s="17" t="s">
        <v>124</v>
      </c>
      <c r="BM232" s="199" t="s">
        <v>368</v>
      </c>
    </row>
    <row r="233" spans="1:65" s="2" customFormat="1" ht="19.5">
      <c r="A233" s="34"/>
      <c r="B233" s="35"/>
      <c r="C233" s="36"/>
      <c r="D233" s="201" t="s">
        <v>125</v>
      </c>
      <c r="E233" s="36"/>
      <c r="F233" s="202" t="s">
        <v>1008</v>
      </c>
      <c r="G233" s="36"/>
      <c r="H233" s="36"/>
      <c r="I233" s="203"/>
      <c r="J233" s="36"/>
      <c r="K233" s="36"/>
      <c r="L233" s="39"/>
      <c r="M233" s="204"/>
      <c r="N233" s="205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125</v>
      </c>
      <c r="AU233" s="17" t="s">
        <v>83</v>
      </c>
    </row>
    <row r="234" spans="1:65" s="13" customFormat="1" ht="11.25">
      <c r="B234" s="211"/>
      <c r="C234" s="212"/>
      <c r="D234" s="201" t="s">
        <v>174</v>
      </c>
      <c r="E234" s="213" t="s">
        <v>1</v>
      </c>
      <c r="F234" s="214" t="s">
        <v>1009</v>
      </c>
      <c r="G234" s="212"/>
      <c r="H234" s="213" t="s">
        <v>1</v>
      </c>
      <c r="I234" s="215"/>
      <c r="J234" s="212"/>
      <c r="K234" s="212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174</v>
      </c>
      <c r="AU234" s="220" t="s">
        <v>83</v>
      </c>
      <c r="AV234" s="13" t="s">
        <v>81</v>
      </c>
      <c r="AW234" s="13" t="s">
        <v>30</v>
      </c>
      <c r="AX234" s="13" t="s">
        <v>73</v>
      </c>
      <c r="AY234" s="220" t="s">
        <v>117</v>
      </c>
    </row>
    <row r="235" spans="1:65" s="14" customFormat="1" ht="11.25">
      <c r="B235" s="221"/>
      <c r="C235" s="222"/>
      <c r="D235" s="201" t="s">
        <v>174</v>
      </c>
      <c r="E235" s="223" t="s">
        <v>1</v>
      </c>
      <c r="F235" s="224" t="s">
        <v>1010</v>
      </c>
      <c r="G235" s="222"/>
      <c r="H235" s="225">
        <v>23.9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174</v>
      </c>
      <c r="AU235" s="231" t="s">
        <v>83</v>
      </c>
      <c r="AV235" s="14" t="s">
        <v>83</v>
      </c>
      <c r="AW235" s="14" t="s">
        <v>30</v>
      </c>
      <c r="AX235" s="14" t="s">
        <v>73</v>
      </c>
      <c r="AY235" s="231" t="s">
        <v>117</v>
      </c>
    </row>
    <row r="236" spans="1:65" s="15" customFormat="1" ht="11.25">
      <c r="B236" s="232"/>
      <c r="C236" s="233"/>
      <c r="D236" s="201" t="s">
        <v>174</v>
      </c>
      <c r="E236" s="234" t="s">
        <v>1</v>
      </c>
      <c r="F236" s="235" t="s">
        <v>179</v>
      </c>
      <c r="G236" s="233"/>
      <c r="H236" s="236">
        <v>23.9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174</v>
      </c>
      <c r="AU236" s="242" t="s">
        <v>83</v>
      </c>
      <c r="AV236" s="15" t="s">
        <v>124</v>
      </c>
      <c r="AW236" s="15" t="s">
        <v>30</v>
      </c>
      <c r="AX236" s="15" t="s">
        <v>81</v>
      </c>
      <c r="AY236" s="242" t="s">
        <v>117</v>
      </c>
    </row>
    <row r="237" spans="1:65" s="2" customFormat="1" ht="14.45" customHeight="1">
      <c r="A237" s="34"/>
      <c r="B237" s="35"/>
      <c r="C237" s="187" t="s">
        <v>370</v>
      </c>
      <c r="D237" s="187" t="s">
        <v>120</v>
      </c>
      <c r="E237" s="188" t="s">
        <v>1011</v>
      </c>
      <c r="F237" s="189" t="s">
        <v>1012</v>
      </c>
      <c r="G237" s="190" t="s">
        <v>182</v>
      </c>
      <c r="H237" s="191">
        <v>9.65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38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124</v>
      </c>
      <c r="AT237" s="199" t="s">
        <v>120</v>
      </c>
      <c r="AU237" s="199" t="s">
        <v>83</v>
      </c>
      <c r="AY237" s="17" t="s">
        <v>117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81</v>
      </c>
      <c r="BK237" s="200">
        <f>ROUND(I237*H237,2)</f>
        <v>0</v>
      </c>
      <c r="BL237" s="17" t="s">
        <v>124</v>
      </c>
      <c r="BM237" s="199" t="s">
        <v>373</v>
      </c>
    </row>
    <row r="238" spans="1:65" s="2" customFormat="1" ht="11.25">
      <c r="A238" s="34"/>
      <c r="B238" s="35"/>
      <c r="C238" s="36"/>
      <c r="D238" s="201" t="s">
        <v>125</v>
      </c>
      <c r="E238" s="36"/>
      <c r="F238" s="202" t="s">
        <v>1012</v>
      </c>
      <c r="G238" s="36"/>
      <c r="H238" s="36"/>
      <c r="I238" s="203"/>
      <c r="J238" s="36"/>
      <c r="K238" s="36"/>
      <c r="L238" s="39"/>
      <c r="M238" s="204"/>
      <c r="N238" s="205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125</v>
      </c>
      <c r="AU238" s="17" t="s">
        <v>83</v>
      </c>
    </row>
    <row r="239" spans="1:65" s="13" customFormat="1" ht="11.25">
      <c r="B239" s="211"/>
      <c r="C239" s="212"/>
      <c r="D239" s="201" t="s">
        <v>174</v>
      </c>
      <c r="E239" s="213" t="s">
        <v>1</v>
      </c>
      <c r="F239" s="214" t="s">
        <v>1013</v>
      </c>
      <c r="G239" s="212"/>
      <c r="H239" s="213" t="s">
        <v>1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174</v>
      </c>
      <c r="AU239" s="220" t="s">
        <v>83</v>
      </c>
      <c r="AV239" s="13" t="s">
        <v>81</v>
      </c>
      <c r="AW239" s="13" t="s">
        <v>30</v>
      </c>
      <c r="AX239" s="13" t="s">
        <v>73</v>
      </c>
      <c r="AY239" s="220" t="s">
        <v>117</v>
      </c>
    </row>
    <row r="240" spans="1:65" s="14" customFormat="1" ht="11.25">
      <c r="B240" s="221"/>
      <c r="C240" s="222"/>
      <c r="D240" s="201" t="s">
        <v>174</v>
      </c>
      <c r="E240" s="223" t="s">
        <v>1</v>
      </c>
      <c r="F240" s="224" t="s">
        <v>1014</v>
      </c>
      <c r="G240" s="222"/>
      <c r="H240" s="225">
        <v>9.65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174</v>
      </c>
      <c r="AU240" s="231" t="s">
        <v>83</v>
      </c>
      <c r="AV240" s="14" t="s">
        <v>83</v>
      </c>
      <c r="AW240" s="14" t="s">
        <v>30</v>
      </c>
      <c r="AX240" s="14" t="s">
        <v>73</v>
      </c>
      <c r="AY240" s="231" t="s">
        <v>117</v>
      </c>
    </row>
    <row r="241" spans="1:65" s="15" customFormat="1" ht="11.25">
      <c r="B241" s="232"/>
      <c r="C241" s="233"/>
      <c r="D241" s="201" t="s">
        <v>174</v>
      </c>
      <c r="E241" s="234" t="s">
        <v>1</v>
      </c>
      <c r="F241" s="235" t="s">
        <v>179</v>
      </c>
      <c r="G241" s="233"/>
      <c r="H241" s="236">
        <v>9.65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174</v>
      </c>
      <c r="AU241" s="242" t="s">
        <v>83</v>
      </c>
      <c r="AV241" s="15" t="s">
        <v>124</v>
      </c>
      <c r="AW241" s="15" t="s">
        <v>30</v>
      </c>
      <c r="AX241" s="15" t="s">
        <v>81</v>
      </c>
      <c r="AY241" s="242" t="s">
        <v>117</v>
      </c>
    </row>
    <row r="242" spans="1:65" s="2" customFormat="1" ht="14.45" customHeight="1">
      <c r="A242" s="34"/>
      <c r="B242" s="35"/>
      <c r="C242" s="187" t="s">
        <v>266</v>
      </c>
      <c r="D242" s="187" t="s">
        <v>120</v>
      </c>
      <c r="E242" s="188" t="s">
        <v>613</v>
      </c>
      <c r="F242" s="189" t="s">
        <v>614</v>
      </c>
      <c r="G242" s="190" t="s">
        <v>254</v>
      </c>
      <c r="H242" s="191">
        <v>1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38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124</v>
      </c>
      <c r="AT242" s="199" t="s">
        <v>120</v>
      </c>
      <c r="AU242" s="199" t="s">
        <v>83</v>
      </c>
      <c r="AY242" s="17" t="s">
        <v>117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81</v>
      </c>
      <c r="BK242" s="200">
        <f>ROUND(I242*H242,2)</f>
        <v>0</v>
      </c>
      <c r="BL242" s="17" t="s">
        <v>124</v>
      </c>
      <c r="BM242" s="199" t="s">
        <v>378</v>
      </c>
    </row>
    <row r="243" spans="1:65" s="2" customFormat="1" ht="19.5">
      <c r="A243" s="34"/>
      <c r="B243" s="35"/>
      <c r="C243" s="36"/>
      <c r="D243" s="201" t="s">
        <v>125</v>
      </c>
      <c r="E243" s="36"/>
      <c r="F243" s="202" t="s">
        <v>616</v>
      </c>
      <c r="G243" s="36"/>
      <c r="H243" s="36"/>
      <c r="I243" s="203"/>
      <c r="J243" s="36"/>
      <c r="K243" s="36"/>
      <c r="L243" s="39"/>
      <c r="M243" s="204"/>
      <c r="N243" s="205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125</v>
      </c>
      <c r="AU243" s="17" t="s">
        <v>83</v>
      </c>
    </row>
    <row r="244" spans="1:65" s="2" customFormat="1" ht="24.2" customHeight="1">
      <c r="A244" s="34"/>
      <c r="B244" s="35"/>
      <c r="C244" s="243" t="s">
        <v>381</v>
      </c>
      <c r="D244" s="243" t="s">
        <v>205</v>
      </c>
      <c r="E244" s="244" t="s">
        <v>1015</v>
      </c>
      <c r="F244" s="245" t="s">
        <v>1016</v>
      </c>
      <c r="G244" s="246" t="s">
        <v>254</v>
      </c>
      <c r="H244" s="247">
        <v>1</v>
      </c>
      <c r="I244" s="248"/>
      <c r="J244" s="249">
        <f>ROUND(I244*H244,2)</f>
        <v>0</v>
      </c>
      <c r="K244" s="250"/>
      <c r="L244" s="251"/>
      <c r="M244" s="252" t="s">
        <v>1</v>
      </c>
      <c r="N244" s="253" t="s">
        <v>38</v>
      </c>
      <c r="O244" s="7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136</v>
      </c>
      <c r="AT244" s="199" t="s">
        <v>205</v>
      </c>
      <c r="AU244" s="199" t="s">
        <v>83</v>
      </c>
      <c r="AY244" s="17" t="s">
        <v>117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81</v>
      </c>
      <c r="BK244" s="200">
        <f>ROUND(I244*H244,2)</f>
        <v>0</v>
      </c>
      <c r="BL244" s="17" t="s">
        <v>124</v>
      </c>
      <c r="BM244" s="199" t="s">
        <v>384</v>
      </c>
    </row>
    <row r="245" spans="1:65" s="2" customFormat="1" ht="19.5">
      <c r="A245" s="34"/>
      <c r="B245" s="35"/>
      <c r="C245" s="36"/>
      <c r="D245" s="201" t="s">
        <v>125</v>
      </c>
      <c r="E245" s="36"/>
      <c r="F245" s="202" t="s">
        <v>1016</v>
      </c>
      <c r="G245" s="36"/>
      <c r="H245" s="36"/>
      <c r="I245" s="203"/>
      <c r="J245" s="36"/>
      <c r="K245" s="36"/>
      <c r="L245" s="39"/>
      <c r="M245" s="204"/>
      <c r="N245" s="205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125</v>
      </c>
      <c r="AU245" s="17" t="s">
        <v>83</v>
      </c>
    </row>
    <row r="246" spans="1:65" s="2" customFormat="1" ht="24.2" customHeight="1">
      <c r="A246" s="34"/>
      <c r="B246" s="35"/>
      <c r="C246" s="187" t="s">
        <v>274</v>
      </c>
      <c r="D246" s="187" t="s">
        <v>120</v>
      </c>
      <c r="E246" s="188" t="s">
        <v>1017</v>
      </c>
      <c r="F246" s="189" t="s">
        <v>1018</v>
      </c>
      <c r="G246" s="190" t="s">
        <v>144</v>
      </c>
      <c r="H246" s="206"/>
      <c r="I246" s="192"/>
      <c r="J246" s="193">
        <f>ROUND(I246*H246,2)</f>
        <v>0</v>
      </c>
      <c r="K246" s="194"/>
      <c r="L246" s="39"/>
      <c r="M246" s="195" t="s">
        <v>1</v>
      </c>
      <c r="N246" s="196" t="s">
        <v>38</v>
      </c>
      <c r="O246" s="7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124</v>
      </c>
      <c r="AT246" s="199" t="s">
        <v>120</v>
      </c>
      <c r="AU246" s="199" t="s">
        <v>83</v>
      </c>
      <c r="AY246" s="17" t="s">
        <v>117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7" t="s">
        <v>81</v>
      </c>
      <c r="BK246" s="200">
        <f>ROUND(I246*H246,2)</f>
        <v>0</v>
      </c>
      <c r="BL246" s="17" t="s">
        <v>124</v>
      </c>
      <c r="BM246" s="199" t="s">
        <v>388</v>
      </c>
    </row>
    <row r="247" spans="1:65" s="2" customFormat="1" ht="11.25">
      <c r="A247" s="34"/>
      <c r="B247" s="35"/>
      <c r="C247" s="36"/>
      <c r="D247" s="201" t="s">
        <v>125</v>
      </c>
      <c r="E247" s="36"/>
      <c r="F247" s="202" t="s">
        <v>1018</v>
      </c>
      <c r="G247" s="36"/>
      <c r="H247" s="36"/>
      <c r="I247" s="203"/>
      <c r="J247" s="36"/>
      <c r="K247" s="36"/>
      <c r="L247" s="39"/>
      <c r="M247" s="204"/>
      <c r="N247" s="205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125</v>
      </c>
      <c r="AU247" s="17" t="s">
        <v>83</v>
      </c>
    </row>
    <row r="248" spans="1:65" s="12" customFormat="1" ht="22.9" customHeight="1">
      <c r="B248" s="171"/>
      <c r="C248" s="172"/>
      <c r="D248" s="173" t="s">
        <v>72</v>
      </c>
      <c r="E248" s="185" t="s">
        <v>473</v>
      </c>
      <c r="F248" s="185" t="s">
        <v>633</v>
      </c>
      <c r="G248" s="172"/>
      <c r="H248" s="172"/>
      <c r="I248" s="175"/>
      <c r="J248" s="186">
        <f>BK248</f>
        <v>0</v>
      </c>
      <c r="K248" s="172"/>
      <c r="L248" s="177"/>
      <c r="M248" s="178"/>
      <c r="N248" s="179"/>
      <c r="O248" s="179"/>
      <c r="P248" s="180">
        <f>SUM(P249:P287)</f>
        <v>0</v>
      </c>
      <c r="Q248" s="179"/>
      <c r="R248" s="180">
        <f>SUM(R249:R287)</f>
        <v>0</v>
      </c>
      <c r="S248" s="179"/>
      <c r="T248" s="181">
        <f>SUM(T249:T287)</f>
        <v>0</v>
      </c>
      <c r="AR248" s="182" t="s">
        <v>81</v>
      </c>
      <c r="AT248" s="183" t="s">
        <v>72</v>
      </c>
      <c r="AU248" s="183" t="s">
        <v>81</v>
      </c>
      <c r="AY248" s="182" t="s">
        <v>117</v>
      </c>
      <c r="BK248" s="184">
        <f>SUM(BK249:BK287)</f>
        <v>0</v>
      </c>
    </row>
    <row r="249" spans="1:65" s="2" customFormat="1" ht="14.45" customHeight="1">
      <c r="A249" s="34"/>
      <c r="B249" s="35"/>
      <c r="C249" s="187" t="s">
        <v>389</v>
      </c>
      <c r="D249" s="187" t="s">
        <v>120</v>
      </c>
      <c r="E249" s="188" t="s">
        <v>1019</v>
      </c>
      <c r="F249" s="189" t="s">
        <v>1020</v>
      </c>
      <c r="G249" s="190" t="s">
        <v>420</v>
      </c>
      <c r="H249" s="191">
        <v>28.4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38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124</v>
      </c>
      <c r="AT249" s="199" t="s">
        <v>120</v>
      </c>
      <c r="AU249" s="199" t="s">
        <v>83</v>
      </c>
      <c r="AY249" s="17" t="s">
        <v>117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81</v>
      </c>
      <c r="BK249" s="200">
        <f>ROUND(I249*H249,2)</f>
        <v>0</v>
      </c>
      <c r="BL249" s="17" t="s">
        <v>124</v>
      </c>
      <c r="BM249" s="199" t="s">
        <v>392</v>
      </c>
    </row>
    <row r="250" spans="1:65" s="2" customFormat="1" ht="11.25">
      <c r="A250" s="34"/>
      <c r="B250" s="35"/>
      <c r="C250" s="36"/>
      <c r="D250" s="201" t="s">
        <v>125</v>
      </c>
      <c r="E250" s="36"/>
      <c r="F250" s="202" t="s">
        <v>1020</v>
      </c>
      <c r="G250" s="36"/>
      <c r="H250" s="36"/>
      <c r="I250" s="203"/>
      <c r="J250" s="36"/>
      <c r="K250" s="36"/>
      <c r="L250" s="39"/>
      <c r="M250" s="204"/>
      <c r="N250" s="205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125</v>
      </c>
      <c r="AU250" s="17" t="s">
        <v>83</v>
      </c>
    </row>
    <row r="251" spans="1:65" s="13" customFormat="1" ht="11.25">
      <c r="B251" s="211"/>
      <c r="C251" s="212"/>
      <c r="D251" s="201" t="s">
        <v>174</v>
      </c>
      <c r="E251" s="213" t="s">
        <v>1</v>
      </c>
      <c r="F251" s="214" t="s">
        <v>329</v>
      </c>
      <c r="G251" s="212"/>
      <c r="H251" s="213" t="s">
        <v>1</v>
      </c>
      <c r="I251" s="215"/>
      <c r="J251" s="212"/>
      <c r="K251" s="212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174</v>
      </c>
      <c r="AU251" s="220" t="s">
        <v>83</v>
      </c>
      <c r="AV251" s="13" t="s">
        <v>81</v>
      </c>
      <c r="AW251" s="13" t="s">
        <v>30</v>
      </c>
      <c r="AX251" s="13" t="s">
        <v>73</v>
      </c>
      <c r="AY251" s="220" t="s">
        <v>117</v>
      </c>
    </row>
    <row r="252" spans="1:65" s="13" customFormat="1" ht="11.25">
      <c r="B252" s="211"/>
      <c r="C252" s="212"/>
      <c r="D252" s="201" t="s">
        <v>174</v>
      </c>
      <c r="E252" s="213" t="s">
        <v>1</v>
      </c>
      <c r="F252" s="214" t="s">
        <v>1021</v>
      </c>
      <c r="G252" s="212"/>
      <c r="H252" s="213" t="s">
        <v>1</v>
      </c>
      <c r="I252" s="215"/>
      <c r="J252" s="212"/>
      <c r="K252" s="212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174</v>
      </c>
      <c r="AU252" s="220" t="s">
        <v>83</v>
      </c>
      <c r="AV252" s="13" t="s">
        <v>81</v>
      </c>
      <c r="AW252" s="13" t="s">
        <v>30</v>
      </c>
      <c r="AX252" s="13" t="s">
        <v>73</v>
      </c>
      <c r="AY252" s="220" t="s">
        <v>117</v>
      </c>
    </row>
    <row r="253" spans="1:65" s="14" customFormat="1" ht="11.25">
      <c r="B253" s="221"/>
      <c r="C253" s="222"/>
      <c r="D253" s="201" t="s">
        <v>174</v>
      </c>
      <c r="E253" s="223" t="s">
        <v>1</v>
      </c>
      <c r="F253" s="224" t="s">
        <v>1022</v>
      </c>
      <c r="G253" s="222"/>
      <c r="H253" s="225">
        <v>2.64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174</v>
      </c>
      <c r="AU253" s="231" t="s">
        <v>83</v>
      </c>
      <c r="AV253" s="14" t="s">
        <v>83</v>
      </c>
      <c r="AW253" s="14" t="s">
        <v>30</v>
      </c>
      <c r="AX253" s="14" t="s">
        <v>73</v>
      </c>
      <c r="AY253" s="231" t="s">
        <v>117</v>
      </c>
    </row>
    <row r="254" spans="1:65" s="13" customFormat="1" ht="11.25">
      <c r="B254" s="211"/>
      <c r="C254" s="212"/>
      <c r="D254" s="201" t="s">
        <v>174</v>
      </c>
      <c r="E254" s="213" t="s">
        <v>1</v>
      </c>
      <c r="F254" s="214" t="s">
        <v>1023</v>
      </c>
      <c r="G254" s="212"/>
      <c r="H254" s="213" t="s">
        <v>1</v>
      </c>
      <c r="I254" s="215"/>
      <c r="J254" s="212"/>
      <c r="K254" s="212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174</v>
      </c>
      <c r="AU254" s="220" t="s">
        <v>83</v>
      </c>
      <c r="AV254" s="13" t="s">
        <v>81</v>
      </c>
      <c r="AW254" s="13" t="s">
        <v>30</v>
      </c>
      <c r="AX254" s="13" t="s">
        <v>73</v>
      </c>
      <c r="AY254" s="220" t="s">
        <v>117</v>
      </c>
    </row>
    <row r="255" spans="1:65" s="14" customFormat="1" ht="11.25">
      <c r="B255" s="221"/>
      <c r="C255" s="222"/>
      <c r="D255" s="201" t="s">
        <v>174</v>
      </c>
      <c r="E255" s="223" t="s">
        <v>1</v>
      </c>
      <c r="F255" s="224" t="s">
        <v>1024</v>
      </c>
      <c r="G255" s="222"/>
      <c r="H255" s="225">
        <v>25.76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174</v>
      </c>
      <c r="AU255" s="231" t="s">
        <v>83</v>
      </c>
      <c r="AV255" s="14" t="s">
        <v>83</v>
      </c>
      <c r="AW255" s="14" t="s">
        <v>30</v>
      </c>
      <c r="AX255" s="14" t="s">
        <v>73</v>
      </c>
      <c r="AY255" s="231" t="s">
        <v>117</v>
      </c>
    </row>
    <row r="256" spans="1:65" s="15" customFormat="1" ht="11.25">
      <c r="B256" s="232"/>
      <c r="C256" s="233"/>
      <c r="D256" s="201" t="s">
        <v>174</v>
      </c>
      <c r="E256" s="234" t="s">
        <v>1</v>
      </c>
      <c r="F256" s="235" t="s">
        <v>179</v>
      </c>
      <c r="G256" s="233"/>
      <c r="H256" s="236">
        <v>28.400000000000002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174</v>
      </c>
      <c r="AU256" s="242" t="s">
        <v>83</v>
      </c>
      <c r="AV256" s="15" t="s">
        <v>124</v>
      </c>
      <c r="AW256" s="15" t="s">
        <v>30</v>
      </c>
      <c r="AX256" s="15" t="s">
        <v>81</v>
      </c>
      <c r="AY256" s="242" t="s">
        <v>117</v>
      </c>
    </row>
    <row r="257" spans="1:65" s="2" customFormat="1" ht="24.2" customHeight="1">
      <c r="A257" s="34"/>
      <c r="B257" s="35"/>
      <c r="C257" s="187" t="s">
        <v>279</v>
      </c>
      <c r="D257" s="187" t="s">
        <v>120</v>
      </c>
      <c r="E257" s="188" t="s">
        <v>634</v>
      </c>
      <c r="F257" s="189" t="s">
        <v>635</v>
      </c>
      <c r="G257" s="190" t="s">
        <v>254</v>
      </c>
      <c r="H257" s="191">
        <v>4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124</v>
      </c>
      <c r="AT257" s="199" t="s">
        <v>120</v>
      </c>
      <c r="AU257" s="199" t="s">
        <v>83</v>
      </c>
      <c r="AY257" s="17" t="s">
        <v>117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81</v>
      </c>
      <c r="BK257" s="200">
        <f>ROUND(I257*H257,2)</f>
        <v>0</v>
      </c>
      <c r="BL257" s="17" t="s">
        <v>124</v>
      </c>
      <c r="BM257" s="199" t="s">
        <v>400</v>
      </c>
    </row>
    <row r="258" spans="1:65" s="2" customFormat="1" ht="11.25">
      <c r="A258" s="34"/>
      <c r="B258" s="35"/>
      <c r="C258" s="36"/>
      <c r="D258" s="201" t="s">
        <v>125</v>
      </c>
      <c r="E258" s="36"/>
      <c r="F258" s="202" t="s">
        <v>635</v>
      </c>
      <c r="G258" s="36"/>
      <c r="H258" s="36"/>
      <c r="I258" s="203"/>
      <c r="J258" s="36"/>
      <c r="K258" s="36"/>
      <c r="L258" s="39"/>
      <c r="M258" s="204"/>
      <c r="N258" s="205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125</v>
      </c>
      <c r="AU258" s="17" t="s">
        <v>83</v>
      </c>
    </row>
    <row r="259" spans="1:65" s="13" customFormat="1" ht="11.25">
      <c r="B259" s="211"/>
      <c r="C259" s="212"/>
      <c r="D259" s="201" t="s">
        <v>174</v>
      </c>
      <c r="E259" s="213" t="s">
        <v>1</v>
      </c>
      <c r="F259" s="214" t="s">
        <v>329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174</v>
      </c>
      <c r="AU259" s="220" t="s">
        <v>83</v>
      </c>
      <c r="AV259" s="13" t="s">
        <v>81</v>
      </c>
      <c r="AW259" s="13" t="s">
        <v>30</v>
      </c>
      <c r="AX259" s="13" t="s">
        <v>73</v>
      </c>
      <c r="AY259" s="220" t="s">
        <v>117</v>
      </c>
    </row>
    <row r="260" spans="1:65" s="14" customFormat="1" ht="11.25">
      <c r="B260" s="221"/>
      <c r="C260" s="222"/>
      <c r="D260" s="201" t="s">
        <v>174</v>
      </c>
      <c r="E260" s="223" t="s">
        <v>1</v>
      </c>
      <c r="F260" s="224" t="s">
        <v>124</v>
      </c>
      <c r="G260" s="222"/>
      <c r="H260" s="225">
        <v>4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174</v>
      </c>
      <c r="AU260" s="231" t="s">
        <v>83</v>
      </c>
      <c r="AV260" s="14" t="s">
        <v>83</v>
      </c>
      <c r="AW260" s="14" t="s">
        <v>30</v>
      </c>
      <c r="AX260" s="14" t="s">
        <v>73</v>
      </c>
      <c r="AY260" s="231" t="s">
        <v>117</v>
      </c>
    </row>
    <row r="261" spans="1:65" s="15" customFormat="1" ht="11.25">
      <c r="B261" s="232"/>
      <c r="C261" s="233"/>
      <c r="D261" s="201" t="s">
        <v>174</v>
      </c>
      <c r="E261" s="234" t="s">
        <v>1</v>
      </c>
      <c r="F261" s="235" t="s">
        <v>179</v>
      </c>
      <c r="G261" s="233"/>
      <c r="H261" s="236">
        <v>4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174</v>
      </c>
      <c r="AU261" s="242" t="s">
        <v>83</v>
      </c>
      <c r="AV261" s="15" t="s">
        <v>124</v>
      </c>
      <c r="AW261" s="15" t="s">
        <v>30</v>
      </c>
      <c r="AX261" s="15" t="s">
        <v>81</v>
      </c>
      <c r="AY261" s="242" t="s">
        <v>117</v>
      </c>
    </row>
    <row r="262" spans="1:65" s="2" customFormat="1" ht="37.9" customHeight="1">
      <c r="A262" s="34"/>
      <c r="B262" s="35"/>
      <c r="C262" s="187" t="s">
        <v>284</v>
      </c>
      <c r="D262" s="187" t="s">
        <v>120</v>
      </c>
      <c r="E262" s="188" t="s">
        <v>1025</v>
      </c>
      <c r="F262" s="189" t="s">
        <v>1026</v>
      </c>
      <c r="G262" s="190" t="s">
        <v>254</v>
      </c>
      <c r="H262" s="191">
        <v>1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38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124</v>
      </c>
      <c r="AT262" s="199" t="s">
        <v>120</v>
      </c>
      <c r="AU262" s="199" t="s">
        <v>83</v>
      </c>
      <c r="AY262" s="17" t="s">
        <v>117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81</v>
      </c>
      <c r="BK262" s="200">
        <f>ROUND(I262*H262,2)</f>
        <v>0</v>
      </c>
      <c r="BL262" s="17" t="s">
        <v>124</v>
      </c>
      <c r="BM262" s="199" t="s">
        <v>404</v>
      </c>
    </row>
    <row r="263" spans="1:65" s="2" customFormat="1" ht="29.25">
      <c r="A263" s="34"/>
      <c r="B263" s="35"/>
      <c r="C263" s="36"/>
      <c r="D263" s="201" t="s">
        <v>125</v>
      </c>
      <c r="E263" s="36"/>
      <c r="F263" s="202" t="s">
        <v>658</v>
      </c>
      <c r="G263" s="36"/>
      <c r="H263" s="36"/>
      <c r="I263" s="203"/>
      <c r="J263" s="36"/>
      <c r="K263" s="36"/>
      <c r="L263" s="39"/>
      <c r="M263" s="204"/>
      <c r="N263" s="205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125</v>
      </c>
      <c r="AU263" s="17" t="s">
        <v>83</v>
      </c>
    </row>
    <row r="264" spans="1:65" s="14" customFormat="1" ht="11.25">
      <c r="B264" s="221"/>
      <c r="C264" s="222"/>
      <c r="D264" s="201" t="s">
        <v>174</v>
      </c>
      <c r="E264" s="223" t="s">
        <v>1</v>
      </c>
      <c r="F264" s="224" t="s">
        <v>81</v>
      </c>
      <c r="G264" s="222"/>
      <c r="H264" s="225">
        <v>1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174</v>
      </c>
      <c r="AU264" s="231" t="s">
        <v>83</v>
      </c>
      <c r="AV264" s="14" t="s">
        <v>83</v>
      </c>
      <c r="AW264" s="14" t="s">
        <v>30</v>
      </c>
      <c r="AX264" s="14" t="s">
        <v>73</v>
      </c>
      <c r="AY264" s="231" t="s">
        <v>117</v>
      </c>
    </row>
    <row r="265" spans="1:65" s="15" customFormat="1" ht="11.25">
      <c r="B265" s="232"/>
      <c r="C265" s="233"/>
      <c r="D265" s="201" t="s">
        <v>174</v>
      </c>
      <c r="E265" s="234" t="s">
        <v>1</v>
      </c>
      <c r="F265" s="235" t="s">
        <v>179</v>
      </c>
      <c r="G265" s="233"/>
      <c r="H265" s="236">
        <v>1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AT265" s="242" t="s">
        <v>174</v>
      </c>
      <c r="AU265" s="242" t="s">
        <v>83</v>
      </c>
      <c r="AV265" s="15" t="s">
        <v>124</v>
      </c>
      <c r="AW265" s="15" t="s">
        <v>30</v>
      </c>
      <c r="AX265" s="15" t="s">
        <v>81</v>
      </c>
      <c r="AY265" s="242" t="s">
        <v>117</v>
      </c>
    </row>
    <row r="266" spans="1:65" s="2" customFormat="1" ht="37.9" customHeight="1">
      <c r="A266" s="34"/>
      <c r="B266" s="35"/>
      <c r="C266" s="187" t="s">
        <v>417</v>
      </c>
      <c r="D266" s="187" t="s">
        <v>120</v>
      </c>
      <c r="E266" s="188" t="s">
        <v>1027</v>
      </c>
      <c r="F266" s="189" t="s">
        <v>1026</v>
      </c>
      <c r="G266" s="190" t="s">
        <v>254</v>
      </c>
      <c r="H266" s="191">
        <v>1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38</v>
      </c>
      <c r="O266" s="71"/>
      <c r="P266" s="197">
        <f>O266*H266</f>
        <v>0</v>
      </c>
      <c r="Q266" s="197">
        <v>0</v>
      </c>
      <c r="R266" s="197">
        <f>Q266*H266</f>
        <v>0</v>
      </c>
      <c r="S266" s="197">
        <v>0</v>
      </c>
      <c r="T266" s="19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124</v>
      </c>
      <c r="AT266" s="199" t="s">
        <v>120</v>
      </c>
      <c r="AU266" s="199" t="s">
        <v>83</v>
      </c>
      <c r="AY266" s="17" t="s">
        <v>117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81</v>
      </c>
      <c r="BK266" s="200">
        <f>ROUND(I266*H266,2)</f>
        <v>0</v>
      </c>
      <c r="BL266" s="17" t="s">
        <v>124</v>
      </c>
      <c r="BM266" s="199" t="s">
        <v>413</v>
      </c>
    </row>
    <row r="267" spans="1:65" s="2" customFormat="1" ht="29.25">
      <c r="A267" s="34"/>
      <c r="B267" s="35"/>
      <c r="C267" s="36"/>
      <c r="D267" s="201" t="s">
        <v>125</v>
      </c>
      <c r="E267" s="36"/>
      <c r="F267" s="202" t="s">
        <v>1028</v>
      </c>
      <c r="G267" s="36"/>
      <c r="H267" s="36"/>
      <c r="I267" s="203"/>
      <c r="J267" s="36"/>
      <c r="K267" s="36"/>
      <c r="L267" s="39"/>
      <c r="M267" s="204"/>
      <c r="N267" s="205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125</v>
      </c>
      <c r="AU267" s="17" t="s">
        <v>83</v>
      </c>
    </row>
    <row r="268" spans="1:65" s="14" customFormat="1" ht="11.25">
      <c r="B268" s="221"/>
      <c r="C268" s="222"/>
      <c r="D268" s="201" t="s">
        <v>174</v>
      </c>
      <c r="E268" s="223" t="s">
        <v>1</v>
      </c>
      <c r="F268" s="224" t="s">
        <v>81</v>
      </c>
      <c r="G268" s="222"/>
      <c r="H268" s="225">
        <v>1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174</v>
      </c>
      <c r="AU268" s="231" t="s">
        <v>83</v>
      </c>
      <c r="AV268" s="14" t="s">
        <v>83</v>
      </c>
      <c r="AW268" s="14" t="s">
        <v>30</v>
      </c>
      <c r="AX268" s="14" t="s">
        <v>73</v>
      </c>
      <c r="AY268" s="231" t="s">
        <v>117</v>
      </c>
    </row>
    <row r="269" spans="1:65" s="15" customFormat="1" ht="11.25">
      <c r="B269" s="232"/>
      <c r="C269" s="233"/>
      <c r="D269" s="201" t="s">
        <v>174</v>
      </c>
      <c r="E269" s="234" t="s">
        <v>1</v>
      </c>
      <c r="F269" s="235" t="s">
        <v>179</v>
      </c>
      <c r="G269" s="233"/>
      <c r="H269" s="236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174</v>
      </c>
      <c r="AU269" s="242" t="s">
        <v>83</v>
      </c>
      <c r="AV269" s="15" t="s">
        <v>124</v>
      </c>
      <c r="AW269" s="15" t="s">
        <v>30</v>
      </c>
      <c r="AX269" s="15" t="s">
        <v>81</v>
      </c>
      <c r="AY269" s="242" t="s">
        <v>117</v>
      </c>
    </row>
    <row r="270" spans="1:65" s="2" customFormat="1" ht="24.2" customHeight="1">
      <c r="A270" s="34"/>
      <c r="B270" s="35"/>
      <c r="C270" s="187" t="s">
        <v>289</v>
      </c>
      <c r="D270" s="187" t="s">
        <v>120</v>
      </c>
      <c r="E270" s="188" t="s">
        <v>1029</v>
      </c>
      <c r="F270" s="189" t="s">
        <v>1030</v>
      </c>
      <c r="G270" s="190" t="s">
        <v>254</v>
      </c>
      <c r="H270" s="191">
        <v>3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38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124</v>
      </c>
      <c r="AT270" s="199" t="s">
        <v>120</v>
      </c>
      <c r="AU270" s="199" t="s">
        <v>83</v>
      </c>
      <c r="AY270" s="17" t="s">
        <v>117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81</v>
      </c>
      <c r="BK270" s="200">
        <f>ROUND(I270*H270,2)</f>
        <v>0</v>
      </c>
      <c r="BL270" s="17" t="s">
        <v>124</v>
      </c>
      <c r="BM270" s="199" t="s">
        <v>421</v>
      </c>
    </row>
    <row r="271" spans="1:65" s="2" customFormat="1" ht="29.25">
      <c r="A271" s="34"/>
      <c r="B271" s="35"/>
      <c r="C271" s="36"/>
      <c r="D271" s="201" t="s">
        <v>125</v>
      </c>
      <c r="E271" s="36"/>
      <c r="F271" s="202" t="s">
        <v>658</v>
      </c>
      <c r="G271" s="36"/>
      <c r="H271" s="36"/>
      <c r="I271" s="203"/>
      <c r="J271" s="36"/>
      <c r="K271" s="36"/>
      <c r="L271" s="39"/>
      <c r="M271" s="204"/>
      <c r="N271" s="205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125</v>
      </c>
      <c r="AU271" s="17" t="s">
        <v>83</v>
      </c>
    </row>
    <row r="272" spans="1:65" s="14" customFormat="1" ht="11.25">
      <c r="B272" s="221"/>
      <c r="C272" s="222"/>
      <c r="D272" s="201" t="s">
        <v>174</v>
      </c>
      <c r="E272" s="223" t="s">
        <v>1</v>
      </c>
      <c r="F272" s="224" t="s">
        <v>1031</v>
      </c>
      <c r="G272" s="222"/>
      <c r="H272" s="225">
        <v>3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174</v>
      </c>
      <c r="AU272" s="231" t="s">
        <v>83</v>
      </c>
      <c r="AV272" s="14" t="s">
        <v>83</v>
      </c>
      <c r="AW272" s="14" t="s">
        <v>30</v>
      </c>
      <c r="AX272" s="14" t="s">
        <v>73</v>
      </c>
      <c r="AY272" s="231" t="s">
        <v>117</v>
      </c>
    </row>
    <row r="273" spans="1:65" s="15" customFormat="1" ht="11.25">
      <c r="B273" s="232"/>
      <c r="C273" s="233"/>
      <c r="D273" s="201" t="s">
        <v>174</v>
      </c>
      <c r="E273" s="234" t="s">
        <v>1</v>
      </c>
      <c r="F273" s="235" t="s">
        <v>179</v>
      </c>
      <c r="G273" s="233"/>
      <c r="H273" s="236">
        <v>3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174</v>
      </c>
      <c r="AU273" s="242" t="s">
        <v>83</v>
      </c>
      <c r="AV273" s="15" t="s">
        <v>124</v>
      </c>
      <c r="AW273" s="15" t="s">
        <v>30</v>
      </c>
      <c r="AX273" s="15" t="s">
        <v>81</v>
      </c>
      <c r="AY273" s="242" t="s">
        <v>117</v>
      </c>
    </row>
    <row r="274" spans="1:65" s="2" customFormat="1" ht="24.2" customHeight="1">
      <c r="A274" s="34"/>
      <c r="B274" s="35"/>
      <c r="C274" s="187" t="s">
        <v>428</v>
      </c>
      <c r="D274" s="187" t="s">
        <v>120</v>
      </c>
      <c r="E274" s="188" t="s">
        <v>1032</v>
      </c>
      <c r="F274" s="189" t="s">
        <v>1033</v>
      </c>
      <c r="G274" s="190" t="s">
        <v>254</v>
      </c>
      <c r="H274" s="191">
        <v>1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38</v>
      </c>
      <c r="O274" s="71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124</v>
      </c>
      <c r="AT274" s="199" t="s">
        <v>120</v>
      </c>
      <c r="AU274" s="199" t="s">
        <v>83</v>
      </c>
      <c r="AY274" s="17" t="s">
        <v>117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81</v>
      </c>
      <c r="BK274" s="200">
        <f>ROUND(I274*H274,2)</f>
        <v>0</v>
      </c>
      <c r="BL274" s="17" t="s">
        <v>124</v>
      </c>
      <c r="BM274" s="199" t="s">
        <v>426</v>
      </c>
    </row>
    <row r="275" spans="1:65" s="2" customFormat="1" ht="19.5">
      <c r="A275" s="34"/>
      <c r="B275" s="35"/>
      <c r="C275" s="36"/>
      <c r="D275" s="201" t="s">
        <v>125</v>
      </c>
      <c r="E275" s="36"/>
      <c r="F275" s="202" t="s">
        <v>1034</v>
      </c>
      <c r="G275" s="36"/>
      <c r="H275" s="36"/>
      <c r="I275" s="203"/>
      <c r="J275" s="36"/>
      <c r="K275" s="36"/>
      <c r="L275" s="39"/>
      <c r="M275" s="204"/>
      <c r="N275" s="205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125</v>
      </c>
      <c r="AU275" s="17" t="s">
        <v>83</v>
      </c>
    </row>
    <row r="276" spans="1:65" s="2" customFormat="1" ht="14.45" customHeight="1">
      <c r="A276" s="34"/>
      <c r="B276" s="35"/>
      <c r="C276" s="187" t="s">
        <v>294</v>
      </c>
      <c r="D276" s="187" t="s">
        <v>120</v>
      </c>
      <c r="E276" s="188" t="s">
        <v>1035</v>
      </c>
      <c r="F276" s="189" t="s">
        <v>1036</v>
      </c>
      <c r="G276" s="190" t="s">
        <v>254</v>
      </c>
      <c r="H276" s="191">
        <v>1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38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124</v>
      </c>
      <c r="AT276" s="199" t="s">
        <v>120</v>
      </c>
      <c r="AU276" s="199" t="s">
        <v>83</v>
      </c>
      <c r="AY276" s="17" t="s">
        <v>117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81</v>
      </c>
      <c r="BK276" s="200">
        <f>ROUND(I276*H276,2)</f>
        <v>0</v>
      </c>
      <c r="BL276" s="17" t="s">
        <v>124</v>
      </c>
      <c r="BM276" s="199" t="s">
        <v>431</v>
      </c>
    </row>
    <row r="277" spans="1:65" s="2" customFormat="1" ht="11.25">
      <c r="A277" s="34"/>
      <c r="B277" s="35"/>
      <c r="C277" s="36"/>
      <c r="D277" s="201" t="s">
        <v>125</v>
      </c>
      <c r="E277" s="36"/>
      <c r="F277" s="202" t="s">
        <v>1036</v>
      </c>
      <c r="G277" s="36"/>
      <c r="H277" s="36"/>
      <c r="I277" s="203"/>
      <c r="J277" s="36"/>
      <c r="K277" s="36"/>
      <c r="L277" s="39"/>
      <c r="M277" s="204"/>
      <c r="N277" s="205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125</v>
      </c>
      <c r="AU277" s="17" t="s">
        <v>83</v>
      </c>
    </row>
    <row r="278" spans="1:65" s="13" customFormat="1" ht="11.25">
      <c r="B278" s="211"/>
      <c r="C278" s="212"/>
      <c r="D278" s="201" t="s">
        <v>174</v>
      </c>
      <c r="E278" s="213" t="s">
        <v>1</v>
      </c>
      <c r="F278" s="214" t="s">
        <v>1037</v>
      </c>
      <c r="G278" s="212"/>
      <c r="H278" s="213" t="s">
        <v>1</v>
      </c>
      <c r="I278" s="215"/>
      <c r="J278" s="212"/>
      <c r="K278" s="212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174</v>
      </c>
      <c r="AU278" s="220" t="s">
        <v>83</v>
      </c>
      <c r="AV278" s="13" t="s">
        <v>81</v>
      </c>
      <c r="AW278" s="13" t="s">
        <v>30</v>
      </c>
      <c r="AX278" s="13" t="s">
        <v>73</v>
      </c>
      <c r="AY278" s="220" t="s">
        <v>117</v>
      </c>
    </row>
    <row r="279" spans="1:65" s="14" customFormat="1" ht="11.25">
      <c r="B279" s="221"/>
      <c r="C279" s="222"/>
      <c r="D279" s="201" t="s">
        <v>174</v>
      </c>
      <c r="E279" s="223" t="s">
        <v>1</v>
      </c>
      <c r="F279" s="224" t="s">
        <v>81</v>
      </c>
      <c r="G279" s="222"/>
      <c r="H279" s="225">
        <v>1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174</v>
      </c>
      <c r="AU279" s="231" t="s">
        <v>83</v>
      </c>
      <c r="AV279" s="14" t="s">
        <v>83</v>
      </c>
      <c r="AW279" s="14" t="s">
        <v>30</v>
      </c>
      <c r="AX279" s="14" t="s">
        <v>73</v>
      </c>
      <c r="AY279" s="231" t="s">
        <v>117</v>
      </c>
    </row>
    <row r="280" spans="1:65" s="15" customFormat="1" ht="11.25">
      <c r="B280" s="232"/>
      <c r="C280" s="233"/>
      <c r="D280" s="201" t="s">
        <v>174</v>
      </c>
      <c r="E280" s="234" t="s">
        <v>1</v>
      </c>
      <c r="F280" s="235" t="s">
        <v>179</v>
      </c>
      <c r="G280" s="233"/>
      <c r="H280" s="236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174</v>
      </c>
      <c r="AU280" s="242" t="s">
        <v>83</v>
      </c>
      <c r="AV280" s="15" t="s">
        <v>124</v>
      </c>
      <c r="AW280" s="15" t="s">
        <v>30</v>
      </c>
      <c r="AX280" s="15" t="s">
        <v>81</v>
      </c>
      <c r="AY280" s="242" t="s">
        <v>117</v>
      </c>
    </row>
    <row r="281" spans="1:65" s="2" customFormat="1" ht="24.2" customHeight="1">
      <c r="A281" s="34"/>
      <c r="B281" s="35"/>
      <c r="C281" s="243" t="s">
        <v>443</v>
      </c>
      <c r="D281" s="243" t="s">
        <v>205</v>
      </c>
      <c r="E281" s="244" t="s">
        <v>1038</v>
      </c>
      <c r="F281" s="245" t="s">
        <v>1039</v>
      </c>
      <c r="G281" s="246" t="s">
        <v>254</v>
      </c>
      <c r="H281" s="247">
        <v>1</v>
      </c>
      <c r="I281" s="248"/>
      <c r="J281" s="249">
        <f>ROUND(I281*H281,2)</f>
        <v>0</v>
      </c>
      <c r="K281" s="250"/>
      <c r="L281" s="251"/>
      <c r="M281" s="252" t="s">
        <v>1</v>
      </c>
      <c r="N281" s="253" t="s">
        <v>38</v>
      </c>
      <c r="O281" s="71"/>
      <c r="P281" s="197">
        <f>O281*H281</f>
        <v>0</v>
      </c>
      <c r="Q281" s="197">
        <v>0</v>
      </c>
      <c r="R281" s="197">
        <f>Q281*H281</f>
        <v>0</v>
      </c>
      <c r="S281" s="197">
        <v>0</v>
      </c>
      <c r="T281" s="19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136</v>
      </c>
      <c r="AT281" s="199" t="s">
        <v>205</v>
      </c>
      <c r="AU281" s="199" t="s">
        <v>83</v>
      </c>
      <c r="AY281" s="17" t="s">
        <v>117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7" t="s">
        <v>81</v>
      </c>
      <c r="BK281" s="200">
        <f>ROUND(I281*H281,2)</f>
        <v>0</v>
      </c>
      <c r="BL281" s="17" t="s">
        <v>124</v>
      </c>
      <c r="BM281" s="199" t="s">
        <v>437</v>
      </c>
    </row>
    <row r="282" spans="1:65" s="2" customFormat="1" ht="11.25">
      <c r="A282" s="34"/>
      <c r="B282" s="35"/>
      <c r="C282" s="36"/>
      <c r="D282" s="201" t="s">
        <v>125</v>
      </c>
      <c r="E282" s="36"/>
      <c r="F282" s="202" t="s">
        <v>1039</v>
      </c>
      <c r="G282" s="36"/>
      <c r="H282" s="36"/>
      <c r="I282" s="203"/>
      <c r="J282" s="36"/>
      <c r="K282" s="36"/>
      <c r="L282" s="39"/>
      <c r="M282" s="204"/>
      <c r="N282" s="205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125</v>
      </c>
      <c r="AU282" s="17" t="s">
        <v>83</v>
      </c>
    </row>
    <row r="283" spans="1:65" s="13" customFormat="1" ht="11.25">
      <c r="B283" s="211"/>
      <c r="C283" s="212"/>
      <c r="D283" s="201" t="s">
        <v>174</v>
      </c>
      <c r="E283" s="213" t="s">
        <v>1</v>
      </c>
      <c r="F283" s="214" t="s">
        <v>1037</v>
      </c>
      <c r="G283" s="212"/>
      <c r="H283" s="213" t="s">
        <v>1</v>
      </c>
      <c r="I283" s="215"/>
      <c r="J283" s="212"/>
      <c r="K283" s="212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174</v>
      </c>
      <c r="AU283" s="220" t="s">
        <v>83</v>
      </c>
      <c r="AV283" s="13" t="s">
        <v>81</v>
      </c>
      <c r="AW283" s="13" t="s">
        <v>30</v>
      </c>
      <c r="AX283" s="13" t="s">
        <v>73</v>
      </c>
      <c r="AY283" s="220" t="s">
        <v>117</v>
      </c>
    </row>
    <row r="284" spans="1:65" s="14" customFormat="1" ht="11.25">
      <c r="B284" s="221"/>
      <c r="C284" s="222"/>
      <c r="D284" s="201" t="s">
        <v>174</v>
      </c>
      <c r="E284" s="223" t="s">
        <v>1</v>
      </c>
      <c r="F284" s="224" t="s">
        <v>81</v>
      </c>
      <c r="G284" s="222"/>
      <c r="H284" s="225">
        <v>1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174</v>
      </c>
      <c r="AU284" s="231" t="s">
        <v>83</v>
      </c>
      <c r="AV284" s="14" t="s">
        <v>83</v>
      </c>
      <c r="AW284" s="14" t="s">
        <v>30</v>
      </c>
      <c r="AX284" s="14" t="s">
        <v>73</v>
      </c>
      <c r="AY284" s="231" t="s">
        <v>117</v>
      </c>
    </row>
    <row r="285" spans="1:65" s="15" customFormat="1" ht="11.25">
      <c r="B285" s="232"/>
      <c r="C285" s="233"/>
      <c r="D285" s="201" t="s">
        <v>174</v>
      </c>
      <c r="E285" s="234" t="s">
        <v>1</v>
      </c>
      <c r="F285" s="235" t="s">
        <v>179</v>
      </c>
      <c r="G285" s="233"/>
      <c r="H285" s="236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174</v>
      </c>
      <c r="AU285" s="242" t="s">
        <v>83</v>
      </c>
      <c r="AV285" s="15" t="s">
        <v>124</v>
      </c>
      <c r="AW285" s="15" t="s">
        <v>30</v>
      </c>
      <c r="AX285" s="15" t="s">
        <v>81</v>
      </c>
      <c r="AY285" s="242" t="s">
        <v>117</v>
      </c>
    </row>
    <row r="286" spans="1:65" s="2" customFormat="1" ht="24.2" customHeight="1">
      <c r="A286" s="34"/>
      <c r="B286" s="35"/>
      <c r="C286" s="187" t="s">
        <v>300</v>
      </c>
      <c r="D286" s="187" t="s">
        <v>120</v>
      </c>
      <c r="E286" s="188" t="s">
        <v>686</v>
      </c>
      <c r="F286" s="189" t="s">
        <v>687</v>
      </c>
      <c r="G286" s="190" t="s">
        <v>144</v>
      </c>
      <c r="H286" s="206"/>
      <c r="I286" s="192"/>
      <c r="J286" s="193">
        <f>ROUND(I286*H286,2)</f>
        <v>0</v>
      </c>
      <c r="K286" s="194"/>
      <c r="L286" s="39"/>
      <c r="M286" s="195" t="s">
        <v>1</v>
      </c>
      <c r="N286" s="196" t="s">
        <v>38</v>
      </c>
      <c r="O286" s="71"/>
      <c r="P286" s="197">
        <f>O286*H286</f>
        <v>0</v>
      </c>
      <c r="Q286" s="197">
        <v>0</v>
      </c>
      <c r="R286" s="197">
        <f>Q286*H286</f>
        <v>0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124</v>
      </c>
      <c r="AT286" s="199" t="s">
        <v>120</v>
      </c>
      <c r="AU286" s="199" t="s">
        <v>83</v>
      </c>
      <c r="AY286" s="17" t="s">
        <v>117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81</v>
      </c>
      <c r="BK286" s="200">
        <f>ROUND(I286*H286,2)</f>
        <v>0</v>
      </c>
      <c r="BL286" s="17" t="s">
        <v>124</v>
      </c>
      <c r="BM286" s="199" t="s">
        <v>446</v>
      </c>
    </row>
    <row r="287" spans="1:65" s="2" customFormat="1" ht="19.5">
      <c r="A287" s="34"/>
      <c r="B287" s="35"/>
      <c r="C287" s="36"/>
      <c r="D287" s="201" t="s">
        <v>125</v>
      </c>
      <c r="E287" s="36"/>
      <c r="F287" s="202" t="s">
        <v>687</v>
      </c>
      <c r="G287" s="36"/>
      <c r="H287" s="36"/>
      <c r="I287" s="203"/>
      <c r="J287" s="36"/>
      <c r="K287" s="36"/>
      <c r="L287" s="39"/>
      <c r="M287" s="204"/>
      <c r="N287" s="205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125</v>
      </c>
      <c r="AU287" s="17" t="s">
        <v>83</v>
      </c>
    </row>
    <row r="288" spans="1:65" s="12" customFormat="1" ht="22.9" customHeight="1">
      <c r="B288" s="171"/>
      <c r="C288" s="172"/>
      <c r="D288" s="173" t="s">
        <v>72</v>
      </c>
      <c r="E288" s="185" t="s">
        <v>491</v>
      </c>
      <c r="F288" s="185" t="s">
        <v>690</v>
      </c>
      <c r="G288" s="172"/>
      <c r="H288" s="172"/>
      <c r="I288" s="175"/>
      <c r="J288" s="186">
        <f>BK288</f>
        <v>0</v>
      </c>
      <c r="K288" s="172"/>
      <c r="L288" s="177"/>
      <c r="M288" s="178"/>
      <c r="N288" s="179"/>
      <c r="O288" s="179"/>
      <c r="P288" s="180">
        <f>SUM(P289:P313)</f>
        <v>0</v>
      </c>
      <c r="Q288" s="179"/>
      <c r="R288" s="180">
        <f>SUM(R289:R313)</f>
        <v>0</v>
      </c>
      <c r="S288" s="179"/>
      <c r="T288" s="181">
        <f>SUM(T289:T313)</f>
        <v>0</v>
      </c>
      <c r="AR288" s="182" t="s">
        <v>81</v>
      </c>
      <c r="AT288" s="183" t="s">
        <v>72</v>
      </c>
      <c r="AU288" s="183" t="s">
        <v>81</v>
      </c>
      <c r="AY288" s="182" t="s">
        <v>117</v>
      </c>
      <c r="BK288" s="184">
        <f>SUM(BK289:BK313)</f>
        <v>0</v>
      </c>
    </row>
    <row r="289" spans="1:65" s="2" customFormat="1" ht="14.45" customHeight="1">
      <c r="A289" s="34"/>
      <c r="B289" s="35"/>
      <c r="C289" s="187" t="s">
        <v>452</v>
      </c>
      <c r="D289" s="187" t="s">
        <v>120</v>
      </c>
      <c r="E289" s="188" t="s">
        <v>1040</v>
      </c>
      <c r="F289" s="189" t="s">
        <v>1041</v>
      </c>
      <c r="G289" s="190" t="s">
        <v>182</v>
      </c>
      <c r="H289" s="191">
        <v>9.65</v>
      </c>
      <c r="I289" s="192"/>
      <c r="J289" s="193">
        <f>ROUND(I289*H289,2)</f>
        <v>0</v>
      </c>
      <c r="K289" s="194"/>
      <c r="L289" s="39"/>
      <c r="M289" s="195" t="s">
        <v>1</v>
      </c>
      <c r="N289" s="196" t="s">
        <v>38</v>
      </c>
      <c r="O289" s="71"/>
      <c r="P289" s="197">
        <f>O289*H289</f>
        <v>0</v>
      </c>
      <c r="Q289" s="197">
        <v>0</v>
      </c>
      <c r="R289" s="197">
        <f>Q289*H289</f>
        <v>0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124</v>
      </c>
      <c r="AT289" s="199" t="s">
        <v>120</v>
      </c>
      <c r="AU289" s="199" t="s">
        <v>83</v>
      </c>
      <c r="AY289" s="17" t="s">
        <v>117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81</v>
      </c>
      <c r="BK289" s="200">
        <f>ROUND(I289*H289,2)</f>
        <v>0</v>
      </c>
      <c r="BL289" s="17" t="s">
        <v>124</v>
      </c>
      <c r="BM289" s="199" t="s">
        <v>451</v>
      </c>
    </row>
    <row r="290" spans="1:65" s="2" customFormat="1" ht="11.25">
      <c r="A290" s="34"/>
      <c r="B290" s="35"/>
      <c r="C290" s="36"/>
      <c r="D290" s="201" t="s">
        <v>125</v>
      </c>
      <c r="E290" s="36"/>
      <c r="F290" s="202" t="s">
        <v>1041</v>
      </c>
      <c r="G290" s="36"/>
      <c r="H290" s="36"/>
      <c r="I290" s="203"/>
      <c r="J290" s="36"/>
      <c r="K290" s="36"/>
      <c r="L290" s="39"/>
      <c r="M290" s="204"/>
      <c r="N290" s="205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125</v>
      </c>
      <c r="AU290" s="17" t="s">
        <v>83</v>
      </c>
    </row>
    <row r="291" spans="1:65" s="14" customFormat="1" ht="11.25">
      <c r="B291" s="221"/>
      <c r="C291" s="222"/>
      <c r="D291" s="201" t="s">
        <v>174</v>
      </c>
      <c r="E291" s="223" t="s">
        <v>1</v>
      </c>
      <c r="F291" s="224" t="s">
        <v>1014</v>
      </c>
      <c r="G291" s="222"/>
      <c r="H291" s="225">
        <v>9.65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174</v>
      </c>
      <c r="AU291" s="231" t="s">
        <v>83</v>
      </c>
      <c r="AV291" s="14" t="s">
        <v>83</v>
      </c>
      <c r="AW291" s="14" t="s">
        <v>30</v>
      </c>
      <c r="AX291" s="14" t="s">
        <v>73</v>
      </c>
      <c r="AY291" s="231" t="s">
        <v>117</v>
      </c>
    </row>
    <row r="292" spans="1:65" s="15" customFormat="1" ht="11.25">
      <c r="B292" s="232"/>
      <c r="C292" s="233"/>
      <c r="D292" s="201" t="s">
        <v>174</v>
      </c>
      <c r="E292" s="234" t="s">
        <v>1</v>
      </c>
      <c r="F292" s="235" t="s">
        <v>179</v>
      </c>
      <c r="G292" s="233"/>
      <c r="H292" s="236">
        <v>9.65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174</v>
      </c>
      <c r="AU292" s="242" t="s">
        <v>83</v>
      </c>
      <c r="AV292" s="15" t="s">
        <v>124</v>
      </c>
      <c r="AW292" s="15" t="s">
        <v>30</v>
      </c>
      <c r="AX292" s="15" t="s">
        <v>81</v>
      </c>
      <c r="AY292" s="242" t="s">
        <v>117</v>
      </c>
    </row>
    <row r="293" spans="1:65" s="2" customFormat="1" ht="37.9" customHeight="1">
      <c r="A293" s="34"/>
      <c r="B293" s="35"/>
      <c r="C293" s="187" t="s">
        <v>306</v>
      </c>
      <c r="D293" s="187" t="s">
        <v>120</v>
      </c>
      <c r="E293" s="188" t="s">
        <v>1042</v>
      </c>
      <c r="F293" s="189" t="s">
        <v>1043</v>
      </c>
      <c r="G293" s="190" t="s">
        <v>700</v>
      </c>
      <c r="H293" s="191">
        <v>14.698</v>
      </c>
      <c r="I293" s="192"/>
      <c r="J293" s="193">
        <f>ROUND(I293*H293,2)</f>
        <v>0</v>
      </c>
      <c r="K293" s="194"/>
      <c r="L293" s="39"/>
      <c r="M293" s="195" t="s">
        <v>1</v>
      </c>
      <c r="N293" s="196" t="s">
        <v>38</v>
      </c>
      <c r="O293" s="71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124</v>
      </c>
      <c r="AT293" s="199" t="s">
        <v>120</v>
      </c>
      <c r="AU293" s="199" t="s">
        <v>83</v>
      </c>
      <c r="AY293" s="17" t="s">
        <v>117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81</v>
      </c>
      <c r="BK293" s="200">
        <f>ROUND(I293*H293,2)</f>
        <v>0</v>
      </c>
      <c r="BL293" s="17" t="s">
        <v>124</v>
      </c>
      <c r="BM293" s="199" t="s">
        <v>455</v>
      </c>
    </row>
    <row r="294" spans="1:65" s="2" customFormat="1" ht="29.25">
      <c r="A294" s="34"/>
      <c r="B294" s="35"/>
      <c r="C294" s="36"/>
      <c r="D294" s="201" t="s">
        <v>125</v>
      </c>
      <c r="E294" s="36"/>
      <c r="F294" s="202" t="s">
        <v>1044</v>
      </c>
      <c r="G294" s="36"/>
      <c r="H294" s="36"/>
      <c r="I294" s="203"/>
      <c r="J294" s="36"/>
      <c r="K294" s="36"/>
      <c r="L294" s="39"/>
      <c r="M294" s="204"/>
      <c r="N294" s="205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125</v>
      </c>
      <c r="AU294" s="17" t="s">
        <v>83</v>
      </c>
    </row>
    <row r="295" spans="1:65" s="13" customFormat="1" ht="11.25">
      <c r="B295" s="211"/>
      <c r="C295" s="212"/>
      <c r="D295" s="201" t="s">
        <v>174</v>
      </c>
      <c r="E295" s="213" t="s">
        <v>1</v>
      </c>
      <c r="F295" s="214" t="s">
        <v>1045</v>
      </c>
      <c r="G295" s="212"/>
      <c r="H295" s="213" t="s">
        <v>1</v>
      </c>
      <c r="I295" s="215"/>
      <c r="J295" s="212"/>
      <c r="K295" s="212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174</v>
      </c>
      <c r="AU295" s="220" t="s">
        <v>83</v>
      </c>
      <c r="AV295" s="13" t="s">
        <v>81</v>
      </c>
      <c r="AW295" s="13" t="s">
        <v>30</v>
      </c>
      <c r="AX295" s="13" t="s">
        <v>73</v>
      </c>
      <c r="AY295" s="220" t="s">
        <v>117</v>
      </c>
    </row>
    <row r="296" spans="1:65" s="14" customFormat="1" ht="11.25">
      <c r="B296" s="221"/>
      <c r="C296" s="222"/>
      <c r="D296" s="201" t="s">
        <v>174</v>
      </c>
      <c r="E296" s="223" t="s">
        <v>1</v>
      </c>
      <c r="F296" s="224" t="s">
        <v>1046</v>
      </c>
      <c r="G296" s="222"/>
      <c r="H296" s="225">
        <v>14.698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174</v>
      </c>
      <c r="AU296" s="231" t="s">
        <v>83</v>
      </c>
      <c r="AV296" s="14" t="s">
        <v>83</v>
      </c>
      <c r="AW296" s="14" t="s">
        <v>30</v>
      </c>
      <c r="AX296" s="14" t="s">
        <v>73</v>
      </c>
      <c r="AY296" s="231" t="s">
        <v>117</v>
      </c>
    </row>
    <row r="297" spans="1:65" s="15" customFormat="1" ht="11.25">
      <c r="B297" s="232"/>
      <c r="C297" s="233"/>
      <c r="D297" s="201" t="s">
        <v>174</v>
      </c>
      <c r="E297" s="234" t="s">
        <v>1</v>
      </c>
      <c r="F297" s="235" t="s">
        <v>179</v>
      </c>
      <c r="G297" s="233"/>
      <c r="H297" s="236">
        <v>14.698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174</v>
      </c>
      <c r="AU297" s="242" t="s">
        <v>83</v>
      </c>
      <c r="AV297" s="15" t="s">
        <v>124</v>
      </c>
      <c r="AW297" s="15" t="s">
        <v>30</v>
      </c>
      <c r="AX297" s="15" t="s">
        <v>81</v>
      </c>
      <c r="AY297" s="242" t="s">
        <v>117</v>
      </c>
    </row>
    <row r="298" spans="1:65" s="2" customFormat="1" ht="49.15" customHeight="1">
      <c r="A298" s="34"/>
      <c r="B298" s="35"/>
      <c r="C298" s="187" t="s">
        <v>461</v>
      </c>
      <c r="D298" s="187" t="s">
        <v>120</v>
      </c>
      <c r="E298" s="188" t="s">
        <v>1047</v>
      </c>
      <c r="F298" s="189" t="s">
        <v>1048</v>
      </c>
      <c r="G298" s="190" t="s">
        <v>700</v>
      </c>
      <c r="H298" s="191">
        <v>116.253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38</v>
      </c>
      <c r="O298" s="71"/>
      <c r="P298" s="197">
        <f>O298*H298</f>
        <v>0</v>
      </c>
      <c r="Q298" s="197">
        <v>0</v>
      </c>
      <c r="R298" s="197">
        <f>Q298*H298</f>
        <v>0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124</v>
      </c>
      <c r="AT298" s="199" t="s">
        <v>120</v>
      </c>
      <c r="AU298" s="199" t="s">
        <v>83</v>
      </c>
      <c r="AY298" s="17" t="s">
        <v>117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81</v>
      </c>
      <c r="BK298" s="200">
        <f>ROUND(I298*H298,2)</f>
        <v>0</v>
      </c>
      <c r="BL298" s="17" t="s">
        <v>124</v>
      </c>
      <c r="BM298" s="199" t="s">
        <v>460</v>
      </c>
    </row>
    <row r="299" spans="1:65" s="2" customFormat="1" ht="19.5">
      <c r="A299" s="34"/>
      <c r="B299" s="35"/>
      <c r="C299" s="36"/>
      <c r="D299" s="201" t="s">
        <v>125</v>
      </c>
      <c r="E299" s="36"/>
      <c r="F299" s="202" t="s">
        <v>699</v>
      </c>
      <c r="G299" s="36"/>
      <c r="H299" s="36"/>
      <c r="I299" s="203"/>
      <c r="J299" s="36"/>
      <c r="K299" s="36"/>
      <c r="L299" s="39"/>
      <c r="M299" s="204"/>
      <c r="N299" s="205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125</v>
      </c>
      <c r="AU299" s="17" t="s">
        <v>83</v>
      </c>
    </row>
    <row r="300" spans="1:65" s="13" customFormat="1" ht="11.25">
      <c r="B300" s="211"/>
      <c r="C300" s="212"/>
      <c r="D300" s="201" t="s">
        <v>174</v>
      </c>
      <c r="E300" s="213" t="s">
        <v>1</v>
      </c>
      <c r="F300" s="214" t="s">
        <v>1049</v>
      </c>
      <c r="G300" s="212"/>
      <c r="H300" s="213" t="s">
        <v>1</v>
      </c>
      <c r="I300" s="215"/>
      <c r="J300" s="212"/>
      <c r="K300" s="212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174</v>
      </c>
      <c r="AU300" s="220" t="s">
        <v>83</v>
      </c>
      <c r="AV300" s="13" t="s">
        <v>81</v>
      </c>
      <c r="AW300" s="13" t="s">
        <v>30</v>
      </c>
      <c r="AX300" s="13" t="s">
        <v>73</v>
      </c>
      <c r="AY300" s="220" t="s">
        <v>117</v>
      </c>
    </row>
    <row r="301" spans="1:65" s="14" customFormat="1" ht="11.25">
      <c r="B301" s="221"/>
      <c r="C301" s="222"/>
      <c r="D301" s="201" t="s">
        <v>174</v>
      </c>
      <c r="E301" s="223" t="s">
        <v>1</v>
      </c>
      <c r="F301" s="224" t="s">
        <v>1050</v>
      </c>
      <c r="G301" s="222"/>
      <c r="H301" s="225">
        <v>59.454999999999998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174</v>
      </c>
      <c r="AU301" s="231" t="s">
        <v>83</v>
      </c>
      <c r="AV301" s="14" t="s">
        <v>83</v>
      </c>
      <c r="AW301" s="14" t="s">
        <v>30</v>
      </c>
      <c r="AX301" s="14" t="s">
        <v>73</v>
      </c>
      <c r="AY301" s="231" t="s">
        <v>117</v>
      </c>
    </row>
    <row r="302" spans="1:65" s="14" customFormat="1" ht="11.25">
      <c r="B302" s="221"/>
      <c r="C302" s="222"/>
      <c r="D302" s="201" t="s">
        <v>174</v>
      </c>
      <c r="E302" s="223" t="s">
        <v>1</v>
      </c>
      <c r="F302" s="224" t="s">
        <v>1051</v>
      </c>
      <c r="G302" s="222"/>
      <c r="H302" s="225">
        <v>56.798000000000002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174</v>
      </c>
      <c r="AU302" s="231" t="s">
        <v>83</v>
      </c>
      <c r="AV302" s="14" t="s">
        <v>83</v>
      </c>
      <c r="AW302" s="14" t="s">
        <v>30</v>
      </c>
      <c r="AX302" s="14" t="s">
        <v>73</v>
      </c>
      <c r="AY302" s="231" t="s">
        <v>117</v>
      </c>
    </row>
    <row r="303" spans="1:65" s="15" customFormat="1" ht="11.25">
      <c r="B303" s="232"/>
      <c r="C303" s="233"/>
      <c r="D303" s="201" t="s">
        <v>174</v>
      </c>
      <c r="E303" s="234" t="s">
        <v>1</v>
      </c>
      <c r="F303" s="235" t="s">
        <v>179</v>
      </c>
      <c r="G303" s="233"/>
      <c r="H303" s="236">
        <v>116.253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174</v>
      </c>
      <c r="AU303" s="242" t="s">
        <v>83</v>
      </c>
      <c r="AV303" s="15" t="s">
        <v>124</v>
      </c>
      <c r="AW303" s="15" t="s">
        <v>30</v>
      </c>
      <c r="AX303" s="15" t="s">
        <v>81</v>
      </c>
      <c r="AY303" s="242" t="s">
        <v>117</v>
      </c>
    </row>
    <row r="304" spans="1:65" s="2" customFormat="1" ht="37.9" customHeight="1">
      <c r="A304" s="34"/>
      <c r="B304" s="35"/>
      <c r="C304" s="243" t="s">
        <v>311</v>
      </c>
      <c r="D304" s="243" t="s">
        <v>205</v>
      </c>
      <c r="E304" s="244" t="s">
        <v>1052</v>
      </c>
      <c r="F304" s="245" t="s">
        <v>1053</v>
      </c>
      <c r="G304" s="246" t="s">
        <v>420</v>
      </c>
      <c r="H304" s="247">
        <v>32.537999999999997</v>
      </c>
      <c r="I304" s="248"/>
      <c r="J304" s="249">
        <f>ROUND(I304*H304,2)</f>
        <v>0</v>
      </c>
      <c r="K304" s="250"/>
      <c r="L304" s="251"/>
      <c r="M304" s="252" t="s">
        <v>1</v>
      </c>
      <c r="N304" s="253" t="s">
        <v>38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136</v>
      </c>
      <c r="AT304" s="199" t="s">
        <v>205</v>
      </c>
      <c r="AU304" s="199" t="s">
        <v>83</v>
      </c>
      <c r="AY304" s="17" t="s">
        <v>117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81</v>
      </c>
      <c r="BK304" s="200">
        <f>ROUND(I304*H304,2)</f>
        <v>0</v>
      </c>
      <c r="BL304" s="17" t="s">
        <v>124</v>
      </c>
      <c r="BM304" s="199" t="s">
        <v>464</v>
      </c>
    </row>
    <row r="305" spans="1:65" s="2" customFormat="1" ht="11.25">
      <c r="A305" s="34"/>
      <c r="B305" s="35"/>
      <c r="C305" s="36"/>
      <c r="D305" s="201" t="s">
        <v>125</v>
      </c>
      <c r="E305" s="36"/>
      <c r="F305" s="202" t="s">
        <v>1054</v>
      </c>
      <c r="G305" s="36"/>
      <c r="H305" s="36"/>
      <c r="I305" s="203"/>
      <c r="J305" s="36"/>
      <c r="K305" s="36"/>
      <c r="L305" s="39"/>
      <c r="M305" s="204"/>
      <c r="N305" s="205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125</v>
      </c>
      <c r="AU305" s="17" t="s">
        <v>83</v>
      </c>
    </row>
    <row r="306" spans="1:65" s="13" customFormat="1" ht="11.25">
      <c r="B306" s="211"/>
      <c r="C306" s="212"/>
      <c r="D306" s="201" t="s">
        <v>174</v>
      </c>
      <c r="E306" s="213" t="s">
        <v>1</v>
      </c>
      <c r="F306" s="214" t="s">
        <v>1055</v>
      </c>
      <c r="G306" s="212"/>
      <c r="H306" s="213" t="s">
        <v>1</v>
      </c>
      <c r="I306" s="215"/>
      <c r="J306" s="212"/>
      <c r="K306" s="212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174</v>
      </c>
      <c r="AU306" s="220" t="s">
        <v>83</v>
      </c>
      <c r="AV306" s="13" t="s">
        <v>81</v>
      </c>
      <c r="AW306" s="13" t="s">
        <v>30</v>
      </c>
      <c r="AX306" s="13" t="s">
        <v>73</v>
      </c>
      <c r="AY306" s="220" t="s">
        <v>117</v>
      </c>
    </row>
    <row r="307" spans="1:65" s="14" customFormat="1" ht="11.25">
      <c r="B307" s="221"/>
      <c r="C307" s="222"/>
      <c r="D307" s="201" t="s">
        <v>174</v>
      </c>
      <c r="E307" s="223" t="s">
        <v>1</v>
      </c>
      <c r="F307" s="224" t="s">
        <v>1056</v>
      </c>
      <c r="G307" s="222"/>
      <c r="H307" s="225">
        <v>3.6520000000000001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174</v>
      </c>
      <c r="AU307" s="231" t="s">
        <v>83</v>
      </c>
      <c r="AV307" s="14" t="s">
        <v>83</v>
      </c>
      <c r="AW307" s="14" t="s">
        <v>30</v>
      </c>
      <c r="AX307" s="14" t="s">
        <v>73</v>
      </c>
      <c r="AY307" s="231" t="s">
        <v>117</v>
      </c>
    </row>
    <row r="308" spans="1:65" s="13" customFormat="1" ht="11.25">
      <c r="B308" s="211"/>
      <c r="C308" s="212"/>
      <c r="D308" s="201" t="s">
        <v>174</v>
      </c>
      <c r="E308" s="213" t="s">
        <v>1</v>
      </c>
      <c r="F308" s="214" t="s">
        <v>1049</v>
      </c>
      <c r="G308" s="212"/>
      <c r="H308" s="213" t="s">
        <v>1</v>
      </c>
      <c r="I308" s="215"/>
      <c r="J308" s="212"/>
      <c r="K308" s="212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174</v>
      </c>
      <c r="AU308" s="220" t="s">
        <v>83</v>
      </c>
      <c r="AV308" s="13" t="s">
        <v>81</v>
      </c>
      <c r="AW308" s="13" t="s">
        <v>30</v>
      </c>
      <c r="AX308" s="13" t="s">
        <v>73</v>
      </c>
      <c r="AY308" s="220" t="s">
        <v>117</v>
      </c>
    </row>
    <row r="309" spans="1:65" s="14" customFormat="1" ht="11.25">
      <c r="B309" s="221"/>
      <c r="C309" s="222"/>
      <c r="D309" s="201" t="s">
        <v>174</v>
      </c>
      <c r="E309" s="223" t="s">
        <v>1</v>
      </c>
      <c r="F309" s="224" t="s">
        <v>1057</v>
      </c>
      <c r="G309" s="222"/>
      <c r="H309" s="225">
        <v>14.773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174</v>
      </c>
      <c r="AU309" s="231" t="s">
        <v>83</v>
      </c>
      <c r="AV309" s="14" t="s">
        <v>83</v>
      </c>
      <c r="AW309" s="14" t="s">
        <v>30</v>
      </c>
      <c r="AX309" s="14" t="s">
        <v>73</v>
      </c>
      <c r="AY309" s="231" t="s">
        <v>117</v>
      </c>
    </row>
    <row r="310" spans="1:65" s="14" customFormat="1" ht="11.25">
      <c r="B310" s="221"/>
      <c r="C310" s="222"/>
      <c r="D310" s="201" t="s">
        <v>174</v>
      </c>
      <c r="E310" s="223" t="s">
        <v>1</v>
      </c>
      <c r="F310" s="224" t="s">
        <v>1058</v>
      </c>
      <c r="G310" s="222"/>
      <c r="H310" s="225">
        <v>14.113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174</v>
      </c>
      <c r="AU310" s="231" t="s">
        <v>83</v>
      </c>
      <c r="AV310" s="14" t="s">
        <v>83</v>
      </c>
      <c r="AW310" s="14" t="s">
        <v>30</v>
      </c>
      <c r="AX310" s="14" t="s">
        <v>73</v>
      </c>
      <c r="AY310" s="231" t="s">
        <v>117</v>
      </c>
    </row>
    <row r="311" spans="1:65" s="15" customFormat="1" ht="11.25">
      <c r="B311" s="232"/>
      <c r="C311" s="233"/>
      <c r="D311" s="201" t="s">
        <v>174</v>
      </c>
      <c r="E311" s="234" t="s">
        <v>1</v>
      </c>
      <c r="F311" s="235" t="s">
        <v>179</v>
      </c>
      <c r="G311" s="233"/>
      <c r="H311" s="236">
        <v>32.537999999999997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174</v>
      </c>
      <c r="AU311" s="242" t="s">
        <v>83</v>
      </c>
      <c r="AV311" s="15" t="s">
        <v>124</v>
      </c>
      <c r="AW311" s="15" t="s">
        <v>30</v>
      </c>
      <c r="AX311" s="15" t="s">
        <v>81</v>
      </c>
      <c r="AY311" s="242" t="s">
        <v>117</v>
      </c>
    </row>
    <row r="312" spans="1:65" s="2" customFormat="1" ht="24.2" customHeight="1">
      <c r="A312" s="34"/>
      <c r="B312" s="35"/>
      <c r="C312" s="187" t="s">
        <v>468</v>
      </c>
      <c r="D312" s="187" t="s">
        <v>120</v>
      </c>
      <c r="E312" s="188" t="s">
        <v>776</v>
      </c>
      <c r="F312" s="189" t="s">
        <v>777</v>
      </c>
      <c r="G312" s="190" t="s">
        <v>144</v>
      </c>
      <c r="H312" s="206"/>
      <c r="I312" s="192"/>
      <c r="J312" s="193">
        <f>ROUND(I312*H312,2)</f>
        <v>0</v>
      </c>
      <c r="K312" s="194"/>
      <c r="L312" s="39"/>
      <c r="M312" s="195" t="s">
        <v>1</v>
      </c>
      <c r="N312" s="196" t="s">
        <v>38</v>
      </c>
      <c r="O312" s="71"/>
      <c r="P312" s="197">
        <f>O312*H312</f>
        <v>0</v>
      </c>
      <c r="Q312" s="197">
        <v>0</v>
      </c>
      <c r="R312" s="197">
        <f>Q312*H312</f>
        <v>0</v>
      </c>
      <c r="S312" s="197">
        <v>0</v>
      </c>
      <c r="T312" s="19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124</v>
      </c>
      <c r="AT312" s="199" t="s">
        <v>120</v>
      </c>
      <c r="AU312" s="199" t="s">
        <v>83</v>
      </c>
      <c r="AY312" s="17" t="s">
        <v>117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81</v>
      </c>
      <c r="BK312" s="200">
        <f>ROUND(I312*H312,2)</f>
        <v>0</v>
      </c>
      <c r="BL312" s="17" t="s">
        <v>124</v>
      </c>
      <c r="BM312" s="199" t="s">
        <v>467</v>
      </c>
    </row>
    <row r="313" spans="1:65" s="2" customFormat="1" ht="19.5">
      <c r="A313" s="34"/>
      <c r="B313" s="35"/>
      <c r="C313" s="36"/>
      <c r="D313" s="201" t="s">
        <v>125</v>
      </c>
      <c r="E313" s="36"/>
      <c r="F313" s="202" t="s">
        <v>777</v>
      </c>
      <c r="G313" s="36"/>
      <c r="H313" s="36"/>
      <c r="I313" s="203"/>
      <c r="J313" s="36"/>
      <c r="K313" s="36"/>
      <c r="L313" s="39"/>
      <c r="M313" s="204"/>
      <c r="N313" s="205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125</v>
      </c>
      <c r="AU313" s="17" t="s">
        <v>83</v>
      </c>
    </row>
    <row r="314" spans="1:65" s="12" customFormat="1" ht="22.9" customHeight="1">
      <c r="B314" s="171"/>
      <c r="C314" s="172"/>
      <c r="D314" s="173" t="s">
        <v>72</v>
      </c>
      <c r="E314" s="185" t="s">
        <v>503</v>
      </c>
      <c r="F314" s="185" t="s">
        <v>779</v>
      </c>
      <c r="G314" s="172"/>
      <c r="H314" s="172"/>
      <c r="I314" s="175"/>
      <c r="J314" s="186">
        <f>BK314</f>
        <v>0</v>
      </c>
      <c r="K314" s="172"/>
      <c r="L314" s="177"/>
      <c r="M314" s="178"/>
      <c r="N314" s="179"/>
      <c r="O314" s="179"/>
      <c r="P314" s="180">
        <f>SUM(P315:P346)</f>
        <v>0</v>
      </c>
      <c r="Q314" s="179"/>
      <c r="R314" s="180">
        <f>SUM(R315:R346)</f>
        <v>0</v>
      </c>
      <c r="S314" s="179"/>
      <c r="T314" s="181">
        <f>SUM(T315:T346)</f>
        <v>0</v>
      </c>
      <c r="AR314" s="182" t="s">
        <v>81</v>
      </c>
      <c r="AT314" s="183" t="s">
        <v>72</v>
      </c>
      <c r="AU314" s="183" t="s">
        <v>81</v>
      </c>
      <c r="AY314" s="182" t="s">
        <v>117</v>
      </c>
      <c r="BK314" s="184">
        <f>SUM(BK315:BK346)</f>
        <v>0</v>
      </c>
    </row>
    <row r="315" spans="1:65" s="2" customFormat="1" ht="14.45" customHeight="1">
      <c r="A315" s="34"/>
      <c r="B315" s="35"/>
      <c r="C315" s="187" t="s">
        <v>316</v>
      </c>
      <c r="D315" s="187" t="s">
        <v>120</v>
      </c>
      <c r="E315" s="188" t="s">
        <v>780</v>
      </c>
      <c r="F315" s="189" t="s">
        <v>781</v>
      </c>
      <c r="G315" s="190" t="s">
        <v>182</v>
      </c>
      <c r="H315" s="191">
        <v>15.27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38</v>
      </c>
      <c r="O315" s="71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124</v>
      </c>
      <c r="AT315" s="199" t="s">
        <v>120</v>
      </c>
      <c r="AU315" s="199" t="s">
        <v>83</v>
      </c>
      <c r="AY315" s="17" t="s">
        <v>117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81</v>
      </c>
      <c r="BK315" s="200">
        <f>ROUND(I315*H315,2)</f>
        <v>0</v>
      </c>
      <c r="BL315" s="17" t="s">
        <v>124</v>
      </c>
      <c r="BM315" s="199" t="s">
        <v>471</v>
      </c>
    </row>
    <row r="316" spans="1:65" s="2" customFormat="1" ht="11.25">
      <c r="A316" s="34"/>
      <c r="B316" s="35"/>
      <c r="C316" s="36"/>
      <c r="D316" s="201" t="s">
        <v>125</v>
      </c>
      <c r="E316" s="36"/>
      <c r="F316" s="202" t="s">
        <v>781</v>
      </c>
      <c r="G316" s="36"/>
      <c r="H316" s="36"/>
      <c r="I316" s="203"/>
      <c r="J316" s="36"/>
      <c r="K316" s="36"/>
      <c r="L316" s="39"/>
      <c r="M316" s="204"/>
      <c r="N316" s="205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125</v>
      </c>
      <c r="AU316" s="17" t="s">
        <v>83</v>
      </c>
    </row>
    <row r="317" spans="1:65" s="13" customFormat="1" ht="11.25">
      <c r="B317" s="211"/>
      <c r="C317" s="212"/>
      <c r="D317" s="201" t="s">
        <v>174</v>
      </c>
      <c r="E317" s="213" t="s">
        <v>1</v>
      </c>
      <c r="F317" s="214" t="s">
        <v>1059</v>
      </c>
      <c r="G317" s="212"/>
      <c r="H317" s="213" t="s">
        <v>1</v>
      </c>
      <c r="I317" s="215"/>
      <c r="J317" s="212"/>
      <c r="K317" s="212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174</v>
      </c>
      <c r="AU317" s="220" t="s">
        <v>83</v>
      </c>
      <c r="AV317" s="13" t="s">
        <v>81</v>
      </c>
      <c r="AW317" s="13" t="s">
        <v>30</v>
      </c>
      <c r="AX317" s="13" t="s">
        <v>73</v>
      </c>
      <c r="AY317" s="220" t="s">
        <v>117</v>
      </c>
    </row>
    <row r="318" spans="1:65" s="14" customFormat="1" ht="11.25">
      <c r="B318" s="221"/>
      <c r="C318" s="222"/>
      <c r="D318" s="201" t="s">
        <v>174</v>
      </c>
      <c r="E318" s="223" t="s">
        <v>1</v>
      </c>
      <c r="F318" s="224" t="s">
        <v>1060</v>
      </c>
      <c r="G318" s="222"/>
      <c r="H318" s="225">
        <v>15.27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174</v>
      </c>
      <c r="AU318" s="231" t="s">
        <v>83</v>
      </c>
      <c r="AV318" s="14" t="s">
        <v>83</v>
      </c>
      <c r="AW318" s="14" t="s">
        <v>30</v>
      </c>
      <c r="AX318" s="14" t="s">
        <v>73</v>
      </c>
      <c r="AY318" s="231" t="s">
        <v>117</v>
      </c>
    </row>
    <row r="319" spans="1:65" s="15" customFormat="1" ht="11.25">
      <c r="B319" s="232"/>
      <c r="C319" s="233"/>
      <c r="D319" s="201" t="s">
        <v>174</v>
      </c>
      <c r="E319" s="234" t="s">
        <v>1</v>
      </c>
      <c r="F319" s="235" t="s">
        <v>179</v>
      </c>
      <c r="G319" s="233"/>
      <c r="H319" s="236">
        <v>15.27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AT319" s="242" t="s">
        <v>174</v>
      </c>
      <c r="AU319" s="242" t="s">
        <v>83</v>
      </c>
      <c r="AV319" s="15" t="s">
        <v>124</v>
      </c>
      <c r="AW319" s="15" t="s">
        <v>30</v>
      </c>
      <c r="AX319" s="15" t="s">
        <v>81</v>
      </c>
      <c r="AY319" s="242" t="s">
        <v>117</v>
      </c>
    </row>
    <row r="320" spans="1:65" s="2" customFormat="1" ht="24.2" customHeight="1">
      <c r="A320" s="34"/>
      <c r="B320" s="35"/>
      <c r="C320" s="187" t="s">
        <v>479</v>
      </c>
      <c r="D320" s="187" t="s">
        <v>120</v>
      </c>
      <c r="E320" s="188" t="s">
        <v>1061</v>
      </c>
      <c r="F320" s="189" t="s">
        <v>1062</v>
      </c>
      <c r="G320" s="190" t="s">
        <v>420</v>
      </c>
      <c r="H320" s="191">
        <v>5.71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38</v>
      </c>
      <c r="O320" s="71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124</v>
      </c>
      <c r="AT320" s="199" t="s">
        <v>120</v>
      </c>
      <c r="AU320" s="199" t="s">
        <v>83</v>
      </c>
      <c r="AY320" s="17" t="s">
        <v>117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81</v>
      </c>
      <c r="BK320" s="200">
        <f>ROUND(I320*H320,2)</f>
        <v>0</v>
      </c>
      <c r="BL320" s="17" t="s">
        <v>124</v>
      </c>
      <c r="BM320" s="199" t="s">
        <v>477</v>
      </c>
    </row>
    <row r="321" spans="1:65" s="2" customFormat="1" ht="19.5">
      <c r="A321" s="34"/>
      <c r="B321" s="35"/>
      <c r="C321" s="36"/>
      <c r="D321" s="201" t="s">
        <v>125</v>
      </c>
      <c r="E321" s="36"/>
      <c r="F321" s="202" t="s">
        <v>1062</v>
      </c>
      <c r="G321" s="36"/>
      <c r="H321" s="36"/>
      <c r="I321" s="203"/>
      <c r="J321" s="36"/>
      <c r="K321" s="36"/>
      <c r="L321" s="39"/>
      <c r="M321" s="204"/>
      <c r="N321" s="205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125</v>
      </c>
      <c r="AU321" s="17" t="s">
        <v>83</v>
      </c>
    </row>
    <row r="322" spans="1:65" s="13" customFormat="1" ht="11.25">
      <c r="B322" s="211"/>
      <c r="C322" s="212"/>
      <c r="D322" s="201" t="s">
        <v>174</v>
      </c>
      <c r="E322" s="213" t="s">
        <v>1</v>
      </c>
      <c r="F322" s="214" t="s">
        <v>1063</v>
      </c>
      <c r="G322" s="212"/>
      <c r="H322" s="213" t="s">
        <v>1</v>
      </c>
      <c r="I322" s="215"/>
      <c r="J322" s="212"/>
      <c r="K322" s="212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174</v>
      </c>
      <c r="AU322" s="220" t="s">
        <v>83</v>
      </c>
      <c r="AV322" s="13" t="s">
        <v>81</v>
      </c>
      <c r="AW322" s="13" t="s">
        <v>30</v>
      </c>
      <c r="AX322" s="13" t="s">
        <v>73</v>
      </c>
      <c r="AY322" s="220" t="s">
        <v>117</v>
      </c>
    </row>
    <row r="323" spans="1:65" s="14" customFormat="1" ht="11.25">
      <c r="B323" s="221"/>
      <c r="C323" s="222"/>
      <c r="D323" s="201" t="s">
        <v>174</v>
      </c>
      <c r="E323" s="223" t="s">
        <v>1</v>
      </c>
      <c r="F323" s="224" t="s">
        <v>1064</v>
      </c>
      <c r="G323" s="222"/>
      <c r="H323" s="225">
        <v>5.71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174</v>
      </c>
      <c r="AU323" s="231" t="s">
        <v>83</v>
      </c>
      <c r="AV323" s="14" t="s">
        <v>83</v>
      </c>
      <c r="AW323" s="14" t="s">
        <v>30</v>
      </c>
      <c r="AX323" s="14" t="s">
        <v>73</v>
      </c>
      <c r="AY323" s="231" t="s">
        <v>117</v>
      </c>
    </row>
    <row r="324" spans="1:65" s="15" customFormat="1" ht="11.25">
      <c r="B324" s="232"/>
      <c r="C324" s="233"/>
      <c r="D324" s="201" t="s">
        <v>174</v>
      </c>
      <c r="E324" s="234" t="s">
        <v>1</v>
      </c>
      <c r="F324" s="235" t="s">
        <v>179</v>
      </c>
      <c r="G324" s="233"/>
      <c r="H324" s="236">
        <v>5.71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174</v>
      </c>
      <c r="AU324" s="242" t="s">
        <v>83</v>
      </c>
      <c r="AV324" s="15" t="s">
        <v>124</v>
      </c>
      <c r="AW324" s="15" t="s">
        <v>30</v>
      </c>
      <c r="AX324" s="15" t="s">
        <v>81</v>
      </c>
      <c r="AY324" s="242" t="s">
        <v>117</v>
      </c>
    </row>
    <row r="325" spans="1:65" s="2" customFormat="1" ht="24.2" customHeight="1">
      <c r="A325" s="34"/>
      <c r="B325" s="35"/>
      <c r="C325" s="187" t="s">
        <v>323</v>
      </c>
      <c r="D325" s="187" t="s">
        <v>120</v>
      </c>
      <c r="E325" s="188" t="s">
        <v>788</v>
      </c>
      <c r="F325" s="189" t="s">
        <v>789</v>
      </c>
      <c r="G325" s="190" t="s">
        <v>182</v>
      </c>
      <c r="H325" s="191">
        <v>11.12</v>
      </c>
      <c r="I325" s="192"/>
      <c r="J325" s="193">
        <f>ROUND(I325*H325,2)</f>
        <v>0</v>
      </c>
      <c r="K325" s="194"/>
      <c r="L325" s="39"/>
      <c r="M325" s="195" t="s">
        <v>1</v>
      </c>
      <c r="N325" s="196" t="s">
        <v>38</v>
      </c>
      <c r="O325" s="71"/>
      <c r="P325" s="197">
        <f>O325*H325</f>
        <v>0</v>
      </c>
      <c r="Q325" s="197">
        <v>0</v>
      </c>
      <c r="R325" s="197">
        <f>Q325*H325</f>
        <v>0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124</v>
      </c>
      <c r="AT325" s="199" t="s">
        <v>120</v>
      </c>
      <c r="AU325" s="199" t="s">
        <v>83</v>
      </c>
      <c r="AY325" s="17" t="s">
        <v>117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81</v>
      </c>
      <c r="BK325" s="200">
        <f>ROUND(I325*H325,2)</f>
        <v>0</v>
      </c>
      <c r="BL325" s="17" t="s">
        <v>124</v>
      </c>
      <c r="BM325" s="199" t="s">
        <v>482</v>
      </c>
    </row>
    <row r="326" spans="1:65" s="2" customFormat="1" ht="19.5">
      <c r="A326" s="34"/>
      <c r="B326" s="35"/>
      <c r="C326" s="36"/>
      <c r="D326" s="201" t="s">
        <v>125</v>
      </c>
      <c r="E326" s="36"/>
      <c r="F326" s="202" t="s">
        <v>789</v>
      </c>
      <c r="G326" s="36"/>
      <c r="H326" s="36"/>
      <c r="I326" s="203"/>
      <c r="J326" s="36"/>
      <c r="K326" s="36"/>
      <c r="L326" s="39"/>
      <c r="M326" s="204"/>
      <c r="N326" s="205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125</v>
      </c>
      <c r="AU326" s="17" t="s">
        <v>83</v>
      </c>
    </row>
    <row r="327" spans="1:65" s="13" customFormat="1" ht="11.25">
      <c r="B327" s="211"/>
      <c r="C327" s="212"/>
      <c r="D327" s="201" t="s">
        <v>174</v>
      </c>
      <c r="E327" s="213" t="s">
        <v>1</v>
      </c>
      <c r="F327" s="214" t="s">
        <v>1065</v>
      </c>
      <c r="G327" s="212"/>
      <c r="H327" s="213" t="s">
        <v>1</v>
      </c>
      <c r="I327" s="215"/>
      <c r="J327" s="212"/>
      <c r="K327" s="212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174</v>
      </c>
      <c r="AU327" s="220" t="s">
        <v>83</v>
      </c>
      <c r="AV327" s="13" t="s">
        <v>81</v>
      </c>
      <c r="AW327" s="13" t="s">
        <v>30</v>
      </c>
      <c r="AX327" s="13" t="s">
        <v>73</v>
      </c>
      <c r="AY327" s="220" t="s">
        <v>117</v>
      </c>
    </row>
    <row r="328" spans="1:65" s="14" customFormat="1" ht="11.25">
      <c r="B328" s="221"/>
      <c r="C328" s="222"/>
      <c r="D328" s="201" t="s">
        <v>174</v>
      </c>
      <c r="E328" s="223" t="s">
        <v>1</v>
      </c>
      <c r="F328" s="224" t="s">
        <v>1066</v>
      </c>
      <c r="G328" s="222"/>
      <c r="H328" s="225">
        <v>11.12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174</v>
      </c>
      <c r="AU328" s="231" t="s">
        <v>83</v>
      </c>
      <c r="AV328" s="14" t="s">
        <v>83</v>
      </c>
      <c r="AW328" s="14" t="s">
        <v>30</v>
      </c>
      <c r="AX328" s="14" t="s">
        <v>73</v>
      </c>
      <c r="AY328" s="231" t="s">
        <v>117</v>
      </c>
    </row>
    <row r="329" spans="1:65" s="15" customFormat="1" ht="11.25">
      <c r="B329" s="232"/>
      <c r="C329" s="233"/>
      <c r="D329" s="201" t="s">
        <v>174</v>
      </c>
      <c r="E329" s="234" t="s">
        <v>1</v>
      </c>
      <c r="F329" s="235" t="s">
        <v>179</v>
      </c>
      <c r="G329" s="233"/>
      <c r="H329" s="236">
        <v>11.12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AT329" s="242" t="s">
        <v>174</v>
      </c>
      <c r="AU329" s="242" t="s">
        <v>83</v>
      </c>
      <c r="AV329" s="15" t="s">
        <v>124</v>
      </c>
      <c r="AW329" s="15" t="s">
        <v>30</v>
      </c>
      <c r="AX329" s="15" t="s">
        <v>81</v>
      </c>
      <c r="AY329" s="242" t="s">
        <v>117</v>
      </c>
    </row>
    <row r="330" spans="1:65" s="2" customFormat="1" ht="14.45" customHeight="1">
      <c r="A330" s="34"/>
      <c r="B330" s="35"/>
      <c r="C330" s="187" t="s">
        <v>487</v>
      </c>
      <c r="D330" s="187" t="s">
        <v>120</v>
      </c>
      <c r="E330" s="188" t="s">
        <v>298</v>
      </c>
      <c r="F330" s="189" t="s">
        <v>299</v>
      </c>
      <c r="G330" s="190" t="s">
        <v>182</v>
      </c>
      <c r="H330" s="191">
        <v>11.12</v>
      </c>
      <c r="I330" s="192"/>
      <c r="J330" s="193">
        <f>ROUND(I330*H330,2)</f>
        <v>0</v>
      </c>
      <c r="K330" s="194"/>
      <c r="L330" s="39"/>
      <c r="M330" s="195" t="s">
        <v>1</v>
      </c>
      <c r="N330" s="196" t="s">
        <v>38</v>
      </c>
      <c r="O330" s="71"/>
      <c r="P330" s="197">
        <f>O330*H330</f>
        <v>0</v>
      </c>
      <c r="Q330" s="197">
        <v>0</v>
      </c>
      <c r="R330" s="197">
        <f>Q330*H330</f>
        <v>0</v>
      </c>
      <c r="S330" s="197">
        <v>0</v>
      </c>
      <c r="T330" s="19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124</v>
      </c>
      <c r="AT330" s="199" t="s">
        <v>120</v>
      </c>
      <c r="AU330" s="199" t="s">
        <v>83</v>
      </c>
      <c r="AY330" s="17" t="s">
        <v>117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7" t="s">
        <v>81</v>
      </c>
      <c r="BK330" s="200">
        <f>ROUND(I330*H330,2)</f>
        <v>0</v>
      </c>
      <c r="BL330" s="17" t="s">
        <v>124</v>
      </c>
      <c r="BM330" s="199" t="s">
        <v>486</v>
      </c>
    </row>
    <row r="331" spans="1:65" s="2" customFormat="1" ht="11.25">
      <c r="A331" s="34"/>
      <c r="B331" s="35"/>
      <c r="C331" s="36"/>
      <c r="D331" s="201" t="s">
        <v>125</v>
      </c>
      <c r="E331" s="36"/>
      <c r="F331" s="202" t="s">
        <v>299</v>
      </c>
      <c r="G331" s="36"/>
      <c r="H331" s="36"/>
      <c r="I331" s="203"/>
      <c r="J331" s="36"/>
      <c r="K331" s="36"/>
      <c r="L331" s="39"/>
      <c r="M331" s="204"/>
      <c r="N331" s="205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125</v>
      </c>
      <c r="AU331" s="17" t="s">
        <v>83</v>
      </c>
    </row>
    <row r="332" spans="1:65" s="13" customFormat="1" ht="11.25">
      <c r="B332" s="211"/>
      <c r="C332" s="212"/>
      <c r="D332" s="201" t="s">
        <v>174</v>
      </c>
      <c r="E332" s="213" t="s">
        <v>1</v>
      </c>
      <c r="F332" s="214" t="s">
        <v>1065</v>
      </c>
      <c r="G332" s="212"/>
      <c r="H332" s="213" t="s">
        <v>1</v>
      </c>
      <c r="I332" s="215"/>
      <c r="J332" s="212"/>
      <c r="K332" s="212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174</v>
      </c>
      <c r="AU332" s="220" t="s">
        <v>83</v>
      </c>
      <c r="AV332" s="13" t="s">
        <v>81</v>
      </c>
      <c r="AW332" s="13" t="s">
        <v>30</v>
      </c>
      <c r="AX332" s="13" t="s">
        <v>73</v>
      </c>
      <c r="AY332" s="220" t="s">
        <v>117</v>
      </c>
    </row>
    <row r="333" spans="1:65" s="14" customFormat="1" ht="11.25">
      <c r="B333" s="221"/>
      <c r="C333" s="222"/>
      <c r="D333" s="201" t="s">
        <v>174</v>
      </c>
      <c r="E333" s="223" t="s">
        <v>1</v>
      </c>
      <c r="F333" s="224" t="s">
        <v>1066</v>
      </c>
      <c r="G333" s="222"/>
      <c r="H333" s="225">
        <v>11.12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174</v>
      </c>
      <c r="AU333" s="231" t="s">
        <v>83</v>
      </c>
      <c r="AV333" s="14" t="s">
        <v>83</v>
      </c>
      <c r="AW333" s="14" t="s">
        <v>30</v>
      </c>
      <c r="AX333" s="14" t="s">
        <v>73</v>
      </c>
      <c r="AY333" s="231" t="s">
        <v>117</v>
      </c>
    </row>
    <row r="334" spans="1:65" s="15" customFormat="1" ht="11.25">
      <c r="B334" s="232"/>
      <c r="C334" s="233"/>
      <c r="D334" s="201" t="s">
        <v>174</v>
      </c>
      <c r="E334" s="234" t="s">
        <v>1</v>
      </c>
      <c r="F334" s="235" t="s">
        <v>179</v>
      </c>
      <c r="G334" s="233"/>
      <c r="H334" s="236">
        <v>11.12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174</v>
      </c>
      <c r="AU334" s="242" t="s">
        <v>83</v>
      </c>
      <c r="AV334" s="15" t="s">
        <v>124</v>
      </c>
      <c r="AW334" s="15" t="s">
        <v>30</v>
      </c>
      <c r="AX334" s="15" t="s">
        <v>81</v>
      </c>
      <c r="AY334" s="242" t="s">
        <v>117</v>
      </c>
    </row>
    <row r="335" spans="1:65" s="2" customFormat="1" ht="24.2" customHeight="1">
      <c r="A335" s="34"/>
      <c r="B335" s="35"/>
      <c r="C335" s="187" t="s">
        <v>343</v>
      </c>
      <c r="D335" s="187" t="s">
        <v>120</v>
      </c>
      <c r="E335" s="188" t="s">
        <v>1067</v>
      </c>
      <c r="F335" s="189" t="s">
        <v>794</v>
      </c>
      <c r="G335" s="190" t="s">
        <v>182</v>
      </c>
      <c r="H335" s="191">
        <v>11.12</v>
      </c>
      <c r="I335" s="192"/>
      <c r="J335" s="193">
        <f>ROUND(I335*H335,2)</f>
        <v>0</v>
      </c>
      <c r="K335" s="194"/>
      <c r="L335" s="39"/>
      <c r="M335" s="195" t="s">
        <v>1</v>
      </c>
      <c r="N335" s="196" t="s">
        <v>38</v>
      </c>
      <c r="O335" s="71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124</v>
      </c>
      <c r="AT335" s="199" t="s">
        <v>120</v>
      </c>
      <c r="AU335" s="199" t="s">
        <v>83</v>
      </c>
      <c r="AY335" s="17" t="s">
        <v>117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81</v>
      </c>
      <c r="BK335" s="200">
        <f>ROUND(I335*H335,2)</f>
        <v>0</v>
      </c>
      <c r="BL335" s="17" t="s">
        <v>124</v>
      </c>
      <c r="BM335" s="199" t="s">
        <v>490</v>
      </c>
    </row>
    <row r="336" spans="1:65" s="2" customFormat="1" ht="19.5">
      <c r="A336" s="34"/>
      <c r="B336" s="35"/>
      <c r="C336" s="36"/>
      <c r="D336" s="201" t="s">
        <v>125</v>
      </c>
      <c r="E336" s="36"/>
      <c r="F336" s="202" t="s">
        <v>794</v>
      </c>
      <c r="G336" s="36"/>
      <c r="H336" s="36"/>
      <c r="I336" s="203"/>
      <c r="J336" s="36"/>
      <c r="K336" s="36"/>
      <c r="L336" s="39"/>
      <c r="M336" s="204"/>
      <c r="N336" s="205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125</v>
      </c>
      <c r="AU336" s="17" t="s">
        <v>83</v>
      </c>
    </row>
    <row r="337" spans="1:65" s="13" customFormat="1" ht="11.25">
      <c r="B337" s="211"/>
      <c r="C337" s="212"/>
      <c r="D337" s="201" t="s">
        <v>174</v>
      </c>
      <c r="E337" s="213" t="s">
        <v>1</v>
      </c>
      <c r="F337" s="214" t="s">
        <v>1065</v>
      </c>
      <c r="G337" s="212"/>
      <c r="H337" s="213" t="s">
        <v>1</v>
      </c>
      <c r="I337" s="215"/>
      <c r="J337" s="212"/>
      <c r="K337" s="212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174</v>
      </c>
      <c r="AU337" s="220" t="s">
        <v>83</v>
      </c>
      <c r="AV337" s="13" t="s">
        <v>81</v>
      </c>
      <c r="AW337" s="13" t="s">
        <v>30</v>
      </c>
      <c r="AX337" s="13" t="s">
        <v>73</v>
      </c>
      <c r="AY337" s="220" t="s">
        <v>117</v>
      </c>
    </row>
    <row r="338" spans="1:65" s="14" customFormat="1" ht="11.25">
      <c r="B338" s="221"/>
      <c r="C338" s="222"/>
      <c r="D338" s="201" t="s">
        <v>174</v>
      </c>
      <c r="E338" s="223" t="s">
        <v>1</v>
      </c>
      <c r="F338" s="224" t="s">
        <v>1066</v>
      </c>
      <c r="G338" s="222"/>
      <c r="H338" s="225">
        <v>11.12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174</v>
      </c>
      <c r="AU338" s="231" t="s">
        <v>83</v>
      </c>
      <c r="AV338" s="14" t="s">
        <v>83</v>
      </c>
      <c r="AW338" s="14" t="s">
        <v>30</v>
      </c>
      <c r="AX338" s="14" t="s">
        <v>73</v>
      </c>
      <c r="AY338" s="231" t="s">
        <v>117</v>
      </c>
    </row>
    <row r="339" spans="1:65" s="15" customFormat="1" ht="11.25">
      <c r="B339" s="232"/>
      <c r="C339" s="233"/>
      <c r="D339" s="201" t="s">
        <v>174</v>
      </c>
      <c r="E339" s="234" t="s">
        <v>1</v>
      </c>
      <c r="F339" s="235" t="s">
        <v>179</v>
      </c>
      <c r="G339" s="233"/>
      <c r="H339" s="236">
        <v>11.12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AT339" s="242" t="s">
        <v>174</v>
      </c>
      <c r="AU339" s="242" t="s">
        <v>83</v>
      </c>
      <c r="AV339" s="15" t="s">
        <v>124</v>
      </c>
      <c r="AW339" s="15" t="s">
        <v>30</v>
      </c>
      <c r="AX339" s="15" t="s">
        <v>81</v>
      </c>
      <c r="AY339" s="242" t="s">
        <v>117</v>
      </c>
    </row>
    <row r="340" spans="1:65" s="2" customFormat="1" ht="14.45" customHeight="1">
      <c r="A340" s="34"/>
      <c r="B340" s="35"/>
      <c r="C340" s="243" t="s">
        <v>496</v>
      </c>
      <c r="D340" s="243" t="s">
        <v>205</v>
      </c>
      <c r="E340" s="244" t="s">
        <v>1068</v>
      </c>
      <c r="F340" s="245" t="s">
        <v>1069</v>
      </c>
      <c r="G340" s="246" t="s">
        <v>182</v>
      </c>
      <c r="H340" s="247">
        <v>12.231999999999999</v>
      </c>
      <c r="I340" s="248"/>
      <c r="J340" s="249">
        <f>ROUND(I340*H340,2)</f>
        <v>0</v>
      </c>
      <c r="K340" s="250"/>
      <c r="L340" s="251"/>
      <c r="M340" s="252" t="s">
        <v>1</v>
      </c>
      <c r="N340" s="253" t="s">
        <v>38</v>
      </c>
      <c r="O340" s="71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136</v>
      </c>
      <c r="AT340" s="199" t="s">
        <v>205</v>
      </c>
      <c r="AU340" s="199" t="s">
        <v>83</v>
      </c>
      <c r="AY340" s="17" t="s">
        <v>117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81</v>
      </c>
      <c r="BK340" s="200">
        <f>ROUND(I340*H340,2)</f>
        <v>0</v>
      </c>
      <c r="BL340" s="17" t="s">
        <v>124</v>
      </c>
      <c r="BM340" s="199" t="s">
        <v>495</v>
      </c>
    </row>
    <row r="341" spans="1:65" s="2" customFormat="1" ht="11.25">
      <c r="A341" s="34"/>
      <c r="B341" s="35"/>
      <c r="C341" s="36"/>
      <c r="D341" s="201" t="s">
        <v>125</v>
      </c>
      <c r="E341" s="36"/>
      <c r="F341" s="202" t="s">
        <v>1069</v>
      </c>
      <c r="G341" s="36"/>
      <c r="H341" s="36"/>
      <c r="I341" s="203"/>
      <c r="J341" s="36"/>
      <c r="K341" s="36"/>
      <c r="L341" s="39"/>
      <c r="M341" s="204"/>
      <c r="N341" s="205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125</v>
      </c>
      <c r="AU341" s="17" t="s">
        <v>83</v>
      </c>
    </row>
    <row r="342" spans="1:65" s="13" customFormat="1" ht="11.25">
      <c r="B342" s="211"/>
      <c r="C342" s="212"/>
      <c r="D342" s="201" t="s">
        <v>174</v>
      </c>
      <c r="E342" s="213" t="s">
        <v>1</v>
      </c>
      <c r="F342" s="214" t="s">
        <v>1065</v>
      </c>
      <c r="G342" s="212"/>
      <c r="H342" s="213" t="s">
        <v>1</v>
      </c>
      <c r="I342" s="215"/>
      <c r="J342" s="212"/>
      <c r="K342" s="212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174</v>
      </c>
      <c r="AU342" s="220" t="s">
        <v>83</v>
      </c>
      <c r="AV342" s="13" t="s">
        <v>81</v>
      </c>
      <c r="AW342" s="13" t="s">
        <v>30</v>
      </c>
      <c r="AX342" s="13" t="s">
        <v>73</v>
      </c>
      <c r="AY342" s="220" t="s">
        <v>117</v>
      </c>
    </row>
    <row r="343" spans="1:65" s="14" customFormat="1" ht="11.25">
      <c r="B343" s="221"/>
      <c r="C343" s="222"/>
      <c r="D343" s="201" t="s">
        <v>174</v>
      </c>
      <c r="E343" s="223" t="s">
        <v>1</v>
      </c>
      <c r="F343" s="224" t="s">
        <v>1070</v>
      </c>
      <c r="G343" s="222"/>
      <c r="H343" s="225">
        <v>12.231999999999999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174</v>
      </c>
      <c r="AU343" s="231" t="s">
        <v>83</v>
      </c>
      <c r="AV343" s="14" t="s">
        <v>83</v>
      </c>
      <c r="AW343" s="14" t="s">
        <v>30</v>
      </c>
      <c r="AX343" s="14" t="s">
        <v>73</v>
      </c>
      <c r="AY343" s="231" t="s">
        <v>117</v>
      </c>
    </row>
    <row r="344" spans="1:65" s="15" customFormat="1" ht="11.25">
      <c r="B344" s="232"/>
      <c r="C344" s="233"/>
      <c r="D344" s="201" t="s">
        <v>174</v>
      </c>
      <c r="E344" s="234" t="s">
        <v>1</v>
      </c>
      <c r="F344" s="235" t="s">
        <v>179</v>
      </c>
      <c r="G344" s="233"/>
      <c r="H344" s="236">
        <v>12.231999999999999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174</v>
      </c>
      <c r="AU344" s="242" t="s">
        <v>83</v>
      </c>
      <c r="AV344" s="15" t="s">
        <v>124</v>
      </c>
      <c r="AW344" s="15" t="s">
        <v>30</v>
      </c>
      <c r="AX344" s="15" t="s">
        <v>81</v>
      </c>
      <c r="AY344" s="242" t="s">
        <v>117</v>
      </c>
    </row>
    <row r="345" spans="1:65" s="2" customFormat="1" ht="24.2" customHeight="1">
      <c r="A345" s="34"/>
      <c r="B345" s="35"/>
      <c r="C345" s="187" t="s">
        <v>353</v>
      </c>
      <c r="D345" s="187" t="s">
        <v>120</v>
      </c>
      <c r="E345" s="188" t="s">
        <v>801</v>
      </c>
      <c r="F345" s="189" t="s">
        <v>802</v>
      </c>
      <c r="G345" s="190" t="s">
        <v>144</v>
      </c>
      <c r="H345" s="206"/>
      <c r="I345" s="192"/>
      <c r="J345" s="193">
        <f>ROUND(I345*H345,2)</f>
        <v>0</v>
      </c>
      <c r="K345" s="194"/>
      <c r="L345" s="39"/>
      <c r="M345" s="195" t="s">
        <v>1</v>
      </c>
      <c r="N345" s="196" t="s">
        <v>38</v>
      </c>
      <c r="O345" s="71"/>
      <c r="P345" s="197">
        <f>O345*H345</f>
        <v>0</v>
      </c>
      <c r="Q345" s="197">
        <v>0</v>
      </c>
      <c r="R345" s="197">
        <f>Q345*H345</f>
        <v>0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124</v>
      </c>
      <c r="AT345" s="199" t="s">
        <v>120</v>
      </c>
      <c r="AU345" s="199" t="s">
        <v>83</v>
      </c>
      <c r="AY345" s="17" t="s">
        <v>117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81</v>
      </c>
      <c r="BK345" s="200">
        <f>ROUND(I345*H345,2)</f>
        <v>0</v>
      </c>
      <c r="BL345" s="17" t="s">
        <v>124</v>
      </c>
      <c r="BM345" s="199" t="s">
        <v>499</v>
      </c>
    </row>
    <row r="346" spans="1:65" s="2" customFormat="1" ht="11.25">
      <c r="A346" s="34"/>
      <c r="B346" s="35"/>
      <c r="C346" s="36"/>
      <c r="D346" s="201" t="s">
        <v>125</v>
      </c>
      <c r="E346" s="36"/>
      <c r="F346" s="202" t="s">
        <v>802</v>
      </c>
      <c r="G346" s="36"/>
      <c r="H346" s="36"/>
      <c r="I346" s="203"/>
      <c r="J346" s="36"/>
      <c r="K346" s="36"/>
      <c r="L346" s="39"/>
      <c r="M346" s="204"/>
      <c r="N346" s="205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125</v>
      </c>
      <c r="AU346" s="17" t="s">
        <v>83</v>
      </c>
    </row>
    <row r="347" spans="1:65" s="12" customFormat="1" ht="22.9" customHeight="1">
      <c r="B347" s="171"/>
      <c r="C347" s="172"/>
      <c r="D347" s="173" t="s">
        <v>72</v>
      </c>
      <c r="E347" s="185" t="s">
        <v>632</v>
      </c>
      <c r="F347" s="185" t="s">
        <v>1071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SUM(P348:P377)</f>
        <v>0</v>
      </c>
      <c r="Q347" s="179"/>
      <c r="R347" s="180">
        <f>SUM(R348:R377)</f>
        <v>0</v>
      </c>
      <c r="S347" s="179"/>
      <c r="T347" s="181">
        <f>SUM(T348:T377)</f>
        <v>0</v>
      </c>
      <c r="AR347" s="182" t="s">
        <v>81</v>
      </c>
      <c r="AT347" s="183" t="s">
        <v>72</v>
      </c>
      <c r="AU347" s="183" t="s">
        <v>81</v>
      </c>
      <c r="AY347" s="182" t="s">
        <v>117</v>
      </c>
      <c r="BK347" s="184">
        <f>SUM(BK348:BK377)</f>
        <v>0</v>
      </c>
    </row>
    <row r="348" spans="1:65" s="2" customFormat="1" ht="24.2" customHeight="1">
      <c r="A348" s="34"/>
      <c r="B348" s="35"/>
      <c r="C348" s="187" t="s">
        <v>505</v>
      </c>
      <c r="D348" s="187" t="s">
        <v>120</v>
      </c>
      <c r="E348" s="188" t="s">
        <v>806</v>
      </c>
      <c r="F348" s="189" t="s">
        <v>807</v>
      </c>
      <c r="G348" s="190" t="s">
        <v>182</v>
      </c>
      <c r="H348" s="191">
        <v>127.17</v>
      </c>
      <c r="I348" s="192"/>
      <c r="J348" s="193">
        <f>ROUND(I348*H348,2)</f>
        <v>0</v>
      </c>
      <c r="K348" s="194"/>
      <c r="L348" s="39"/>
      <c r="M348" s="195" t="s">
        <v>1</v>
      </c>
      <c r="N348" s="196" t="s">
        <v>38</v>
      </c>
      <c r="O348" s="71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124</v>
      </c>
      <c r="AT348" s="199" t="s">
        <v>120</v>
      </c>
      <c r="AU348" s="199" t="s">
        <v>83</v>
      </c>
      <c r="AY348" s="17" t="s">
        <v>117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81</v>
      </c>
      <c r="BK348" s="200">
        <f>ROUND(I348*H348,2)</f>
        <v>0</v>
      </c>
      <c r="BL348" s="17" t="s">
        <v>124</v>
      </c>
      <c r="BM348" s="199" t="s">
        <v>502</v>
      </c>
    </row>
    <row r="349" spans="1:65" s="2" customFormat="1" ht="11.25">
      <c r="A349" s="34"/>
      <c r="B349" s="35"/>
      <c r="C349" s="36"/>
      <c r="D349" s="201" t="s">
        <v>125</v>
      </c>
      <c r="E349" s="36"/>
      <c r="F349" s="202" t="s">
        <v>807</v>
      </c>
      <c r="G349" s="36"/>
      <c r="H349" s="36"/>
      <c r="I349" s="203"/>
      <c r="J349" s="36"/>
      <c r="K349" s="36"/>
      <c r="L349" s="39"/>
      <c r="M349" s="204"/>
      <c r="N349" s="205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125</v>
      </c>
      <c r="AU349" s="17" t="s">
        <v>83</v>
      </c>
    </row>
    <row r="350" spans="1:65" s="13" customFormat="1" ht="11.25">
      <c r="B350" s="211"/>
      <c r="C350" s="212"/>
      <c r="D350" s="201" t="s">
        <v>174</v>
      </c>
      <c r="E350" s="213" t="s">
        <v>1</v>
      </c>
      <c r="F350" s="214" t="s">
        <v>972</v>
      </c>
      <c r="G350" s="212"/>
      <c r="H350" s="213" t="s">
        <v>1</v>
      </c>
      <c r="I350" s="215"/>
      <c r="J350" s="212"/>
      <c r="K350" s="212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174</v>
      </c>
      <c r="AU350" s="220" t="s">
        <v>83</v>
      </c>
      <c r="AV350" s="13" t="s">
        <v>81</v>
      </c>
      <c r="AW350" s="13" t="s">
        <v>30</v>
      </c>
      <c r="AX350" s="13" t="s">
        <v>73</v>
      </c>
      <c r="AY350" s="220" t="s">
        <v>117</v>
      </c>
    </row>
    <row r="351" spans="1:65" s="14" customFormat="1" ht="11.25">
      <c r="B351" s="221"/>
      <c r="C351" s="222"/>
      <c r="D351" s="201" t="s">
        <v>174</v>
      </c>
      <c r="E351" s="223" t="s">
        <v>1</v>
      </c>
      <c r="F351" s="224" t="s">
        <v>1072</v>
      </c>
      <c r="G351" s="222"/>
      <c r="H351" s="225">
        <v>8.66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174</v>
      </c>
      <c r="AU351" s="231" t="s">
        <v>83</v>
      </c>
      <c r="AV351" s="14" t="s">
        <v>83</v>
      </c>
      <c r="AW351" s="14" t="s">
        <v>30</v>
      </c>
      <c r="AX351" s="14" t="s">
        <v>73</v>
      </c>
      <c r="AY351" s="231" t="s">
        <v>117</v>
      </c>
    </row>
    <row r="352" spans="1:65" s="13" customFormat="1" ht="11.25">
      <c r="B352" s="211"/>
      <c r="C352" s="212"/>
      <c r="D352" s="201" t="s">
        <v>174</v>
      </c>
      <c r="E352" s="213" t="s">
        <v>1</v>
      </c>
      <c r="F352" s="214" t="s">
        <v>1073</v>
      </c>
      <c r="G352" s="212"/>
      <c r="H352" s="213" t="s">
        <v>1</v>
      </c>
      <c r="I352" s="215"/>
      <c r="J352" s="212"/>
      <c r="K352" s="212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174</v>
      </c>
      <c r="AU352" s="220" t="s">
        <v>83</v>
      </c>
      <c r="AV352" s="13" t="s">
        <v>81</v>
      </c>
      <c r="AW352" s="13" t="s">
        <v>30</v>
      </c>
      <c r="AX352" s="13" t="s">
        <v>73</v>
      </c>
      <c r="AY352" s="220" t="s">
        <v>117</v>
      </c>
    </row>
    <row r="353" spans="1:65" s="14" customFormat="1" ht="11.25">
      <c r="B353" s="221"/>
      <c r="C353" s="222"/>
      <c r="D353" s="201" t="s">
        <v>174</v>
      </c>
      <c r="E353" s="223" t="s">
        <v>1</v>
      </c>
      <c r="F353" s="224" t="s">
        <v>1074</v>
      </c>
      <c r="G353" s="222"/>
      <c r="H353" s="225">
        <v>106.61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174</v>
      </c>
      <c r="AU353" s="231" t="s">
        <v>83</v>
      </c>
      <c r="AV353" s="14" t="s">
        <v>83</v>
      </c>
      <c r="AW353" s="14" t="s">
        <v>30</v>
      </c>
      <c r="AX353" s="14" t="s">
        <v>73</v>
      </c>
      <c r="AY353" s="231" t="s">
        <v>117</v>
      </c>
    </row>
    <row r="354" spans="1:65" s="13" customFormat="1" ht="11.25">
      <c r="B354" s="211"/>
      <c r="C354" s="212"/>
      <c r="D354" s="201" t="s">
        <v>174</v>
      </c>
      <c r="E354" s="213" t="s">
        <v>1</v>
      </c>
      <c r="F354" s="214" t="s">
        <v>1075</v>
      </c>
      <c r="G354" s="212"/>
      <c r="H354" s="213" t="s">
        <v>1</v>
      </c>
      <c r="I354" s="215"/>
      <c r="J354" s="212"/>
      <c r="K354" s="212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174</v>
      </c>
      <c r="AU354" s="220" t="s">
        <v>83</v>
      </c>
      <c r="AV354" s="13" t="s">
        <v>81</v>
      </c>
      <c r="AW354" s="13" t="s">
        <v>30</v>
      </c>
      <c r="AX354" s="13" t="s">
        <v>73</v>
      </c>
      <c r="AY354" s="220" t="s">
        <v>117</v>
      </c>
    </row>
    <row r="355" spans="1:65" s="14" customFormat="1" ht="11.25">
      <c r="B355" s="221"/>
      <c r="C355" s="222"/>
      <c r="D355" s="201" t="s">
        <v>174</v>
      </c>
      <c r="E355" s="223" t="s">
        <v>1</v>
      </c>
      <c r="F355" s="224" t="s">
        <v>1076</v>
      </c>
      <c r="G355" s="222"/>
      <c r="H355" s="225">
        <v>10.02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174</v>
      </c>
      <c r="AU355" s="231" t="s">
        <v>83</v>
      </c>
      <c r="AV355" s="14" t="s">
        <v>83</v>
      </c>
      <c r="AW355" s="14" t="s">
        <v>30</v>
      </c>
      <c r="AX355" s="14" t="s">
        <v>73</v>
      </c>
      <c r="AY355" s="231" t="s">
        <v>117</v>
      </c>
    </row>
    <row r="356" spans="1:65" s="13" customFormat="1" ht="11.25">
      <c r="B356" s="211"/>
      <c r="C356" s="212"/>
      <c r="D356" s="201" t="s">
        <v>174</v>
      </c>
      <c r="E356" s="213" t="s">
        <v>1</v>
      </c>
      <c r="F356" s="214" t="s">
        <v>1077</v>
      </c>
      <c r="G356" s="212"/>
      <c r="H356" s="213" t="s">
        <v>1</v>
      </c>
      <c r="I356" s="215"/>
      <c r="J356" s="212"/>
      <c r="K356" s="212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174</v>
      </c>
      <c r="AU356" s="220" t="s">
        <v>83</v>
      </c>
      <c r="AV356" s="13" t="s">
        <v>81</v>
      </c>
      <c r="AW356" s="13" t="s">
        <v>30</v>
      </c>
      <c r="AX356" s="13" t="s">
        <v>73</v>
      </c>
      <c r="AY356" s="220" t="s">
        <v>117</v>
      </c>
    </row>
    <row r="357" spans="1:65" s="14" customFormat="1" ht="11.25">
      <c r="B357" s="221"/>
      <c r="C357" s="222"/>
      <c r="D357" s="201" t="s">
        <v>174</v>
      </c>
      <c r="E357" s="223" t="s">
        <v>1</v>
      </c>
      <c r="F357" s="224" t="s">
        <v>1078</v>
      </c>
      <c r="G357" s="222"/>
      <c r="H357" s="225">
        <v>1.88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174</v>
      </c>
      <c r="AU357" s="231" t="s">
        <v>83</v>
      </c>
      <c r="AV357" s="14" t="s">
        <v>83</v>
      </c>
      <c r="AW357" s="14" t="s">
        <v>30</v>
      </c>
      <c r="AX357" s="14" t="s">
        <v>73</v>
      </c>
      <c r="AY357" s="231" t="s">
        <v>117</v>
      </c>
    </row>
    <row r="358" spans="1:65" s="15" customFormat="1" ht="11.25">
      <c r="B358" s="232"/>
      <c r="C358" s="233"/>
      <c r="D358" s="201" t="s">
        <v>174</v>
      </c>
      <c r="E358" s="234" t="s">
        <v>1</v>
      </c>
      <c r="F358" s="235" t="s">
        <v>179</v>
      </c>
      <c r="G358" s="233"/>
      <c r="H358" s="236">
        <v>127.16999999999999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AT358" s="242" t="s">
        <v>174</v>
      </c>
      <c r="AU358" s="242" t="s">
        <v>83</v>
      </c>
      <c r="AV358" s="15" t="s">
        <v>124</v>
      </c>
      <c r="AW358" s="15" t="s">
        <v>30</v>
      </c>
      <c r="AX358" s="15" t="s">
        <v>81</v>
      </c>
      <c r="AY358" s="242" t="s">
        <v>117</v>
      </c>
    </row>
    <row r="359" spans="1:65" s="2" customFormat="1" ht="24.2" customHeight="1">
      <c r="A359" s="34"/>
      <c r="B359" s="35"/>
      <c r="C359" s="187" t="s">
        <v>361</v>
      </c>
      <c r="D359" s="187" t="s">
        <v>120</v>
      </c>
      <c r="E359" s="188" t="s">
        <v>1079</v>
      </c>
      <c r="F359" s="189" t="s">
        <v>1080</v>
      </c>
      <c r="G359" s="190" t="s">
        <v>182</v>
      </c>
      <c r="H359" s="191">
        <v>127.17</v>
      </c>
      <c r="I359" s="192"/>
      <c r="J359" s="193">
        <f>ROUND(I359*H359,2)</f>
        <v>0</v>
      </c>
      <c r="K359" s="194"/>
      <c r="L359" s="39"/>
      <c r="M359" s="195" t="s">
        <v>1</v>
      </c>
      <c r="N359" s="196" t="s">
        <v>38</v>
      </c>
      <c r="O359" s="71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124</v>
      </c>
      <c r="AT359" s="199" t="s">
        <v>120</v>
      </c>
      <c r="AU359" s="199" t="s">
        <v>83</v>
      </c>
      <c r="AY359" s="17" t="s">
        <v>117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17" t="s">
        <v>81</v>
      </c>
      <c r="BK359" s="200">
        <f>ROUND(I359*H359,2)</f>
        <v>0</v>
      </c>
      <c r="BL359" s="17" t="s">
        <v>124</v>
      </c>
      <c r="BM359" s="199" t="s">
        <v>508</v>
      </c>
    </row>
    <row r="360" spans="1:65" s="2" customFormat="1" ht="19.5">
      <c r="A360" s="34"/>
      <c r="B360" s="35"/>
      <c r="C360" s="36"/>
      <c r="D360" s="201" t="s">
        <v>125</v>
      </c>
      <c r="E360" s="36"/>
      <c r="F360" s="202" t="s">
        <v>1080</v>
      </c>
      <c r="G360" s="36"/>
      <c r="H360" s="36"/>
      <c r="I360" s="203"/>
      <c r="J360" s="36"/>
      <c r="K360" s="36"/>
      <c r="L360" s="39"/>
      <c r="M360" s="204"/>
      <c r="N360" s="205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125</v>
      </c>
      <c r="AU360" s="17" t="s">
        <v>83</v>
      </c>
    </row>
    <row r="361" spans="1:65" s="13" customFormat="1" ht="11.25">
      <c r="B361" s="211"/>
      <c r="C361" s="212"/>
      <c r="D361" s="201" t="s">
        <v>174</v>
      </c>
      <c r="E361" s="213" t="s">
        <v>1</v>
      </c>
      <c r="F361" s="214" t="s">
        <v>972</v>
      </c>
      <c r="G361" s="212"/>
      <c r="H361" s="213" t="s">
        <v>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174</v>
      </c>
      <c r="AU361" s="220" t="s">
        <v>83</v>
      </c>
      <c r="AV361" s="13" t="s">
        <v>81</v>
      </c>
      <c r="AW361" s="13" t="s">
        <v>30</v>
      </c>
      <c r="AX361" s="13" t="s">
        <v>73</v>
      </c>
      <c r="AY361" s="220" t="s">
        <v>117</v>
      </c>
    </row>
    <row r="362" spans="1:65" s="14" customFormat="1" ht="11.25">
      <c r="B362" s="221"/>
      <c r="C362" s="222"/>
      <c r="D362" s="201" t="s">
        <v>174</v>
      </c>
      <c r="E362" s="223" t="s">
        <v>1</v>
      </c>
      <c r="F362" s="224" t="s">
        <v>1072</v>
      </c>
      <c r="G362" s="222"/>
      <c r="H362" s="225">
        <v>8.66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174</v>
      </c>
      <c r="AU362" s="231" t="s">
        <v>83</v>
      </c>
      <c r="AV362" s="14" t="s">
        <v>83</v>
      </c>
      <c r="AW362" s="14" t="s">
        <v>30</v>
      </c>
      <c r="AX362" s="14" t="s">
        <v>73</v>
      </c>
      <c r="AY362" s="231" t="s">
        <v>117</v>
      </c>
    </row>
    <row r="363" spans="1:65" s="13" customFormat="1" ht="11.25">
      <c r="B363" s="211"/>
      <c r="C363" s="212"/>
      <c r="D363" s="201" t="s">
        <v>174</v>
      </c>
      <c r="E363" s="213" t="s">
        <v>1</v>
      </c>
      <c r="F363" s="214" t="s">
        <v>1081</v>
      </c>
      <c r="G363" s="212"/>
      <c r="H363" s="213" t="s">
        <v>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174</v>
      </c>
      <c r="AU363" s="220" t="s">
        <v>83</v>
      </c>
      <c r="AV363" s="13" t="s">
        <v>81</v>
      </c>
      <c r="AW363" s="13" t="s">
        <v>30</v>
      </c>
      <c r="AX363" s="13" t="s">
        <v>73</v>
      </c>
      <c r="AY363" s="220" t="s">
        <v>117</v>
      </c>
    </row>
    <row r="364" spans="1:65" s="14" customFormat="1" ht="11.25">
      <c r="B364" s="221"/>
      <c r="C364" s="222"/>
      <c r="D364" s="201" t="s">
        <v>174</v>
      </c>
      <c r="E364" s="223" t="s">
        <v>1</v>
      </c>
      <c r="F364" s="224" t="s">
        <v>1074</v>
      </c>
      <c r="G364" s="222"/>
      <c r="H364" s="225">
        <v>106.61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174</v>
      </c>
      <c r="AU364" s="231" t="s">
        <v>83</v>
      </c>
      <c r="AV364" s="14" t="s">
        <v>83</v>
      </c>
      <c r="AW364" s="14" t="s">
        <v>30</v>
      </c>
      <c r="AX364" s="14" t="s">
        <v>73</v>
      </c>
      <c r="AY364" s="231" t="s">
        <v>117</v>
      </c>
    </row>
    <row r="365" spans="1:65" s="13" customFormat="1" ht="11.25">
      <c r="B365" s="211"/>
      <c r="C365" s="212"/>
      <c r="D365" s="201" t="s">
        <v>174</v>
      </c>
      <c r="E365" s="213" t="s">
        <v>1</v>
      </c>
      <c r="F365" s="214" t="s">
        <v>1082</v>
      </c>
      <c r="G365" s="212"/>
      <c r="H365" s="213" t="s">
        <v>1</v>
      </c>
      <c r="I365" s="215"/>
      <c r="J365" s="212"/>
      <c r="K365" s="212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174</v>
      </c>
      <c r="AU365" s="220" t="s">
        <v>83</v>
      </c>
      <c r="AV365" s="13" t="s">
        <v>81</v>
      </c>
      <c r="AW365" s="13" t="s">
        <v>30</v>
      </c>
      <c r="AX365" s="13" t="s">
        <v>73</v>
      </c>
      <c r="AY365" s="220" t="s">
        <v>117</v>
      </c>
    </row>
    <row r="366" spans="1:65" s="14" customFormat="1" ht="11.25">
      <c r="B366" s="221"/>
      <c r="C366" s="222"/>
      <c r="D366" s="201" t="s">
        <v>174</v>
      </c>
      <c r="E366" s="223" t="s">
        <v>1</v>
      </c>
      <c r="F366" s="224" t="s">
        <v>1076</v>
      </c>
      <c r="G366" s="222"/>
      <c r="H366" s="225">
        <v>10.02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174</v>
      </c>
      <c r="AU366" s="231" t="s">
        <v>83</v>
      </c>
      <c r="AV366" s="14" t="s">
        <v>83</v>
      </c>
      <c r="AW366" s="14" t="s">
        <v>30</v>
      </c>
      <c r="AX366" s="14" t="s">
        <v>73</v>
      </c>
      <c r="AY366" s="231" t="s">
        <v>117</v>
      </c>
    </row>
    <row r="367" spans="1:65" s="13" customFormat="1" ht="11.25">
      <c r="B367" s="211"/>
      <c r="C367" s="212"/>
      <c r="D367" s="201" t="s">
        <v>174</v>
      </c>
      <c r="E367" s="213" t="s">
        <v>1</v>
      </c>
      <c r="F367" s="214" t="s">
        <v>1083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174</v>
      </c>
      <c r="AU367" s="220" t="s">
        <v>83</v>
      </c>
      <c r="AV367" s="13" t="s">
        <v>81</v>
      </c>
      <c r="AW367" s="13" t="s">
        <v>30</v>
      </c>
      <c r="AX367" s="13" t="s">
        <v>73</v>
      </c>
      <c r="AY367" s="220" t="s">
        <v>117</v>
      </c>
    </row>
    <row r="368" spans="1:65" s="14" customFormat="1" ht="11.25">
      <c r="B368" s="221"/>
      <c r="C368" s="222"/>
      <c r="D368" s="201" t="s">
        <v>174</v>
      </c>
      <c r="E368" s="223" t="s">
        <v>1</v>
      </c>
      <c r="F368" s="224" t="s">
        <v>1078</v>
      </c>
      <c r="G368" s="222"/>
      <c r="H368" s="225">
        <v>1.88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174</v>
      </c>
      <c r="AU368" s="231" t="s">
        <v>83</v>
      </c>
      <c r="AV368" s="14" t="s">
        <v>83</v>
      </c>
      <c r="AW368" s="14" t="s">
        <v>30</v>
      </c>
      <c r="AX368" s="14" t="s">
        <v>73</v>
      </c>
      <c r="AY368" s="231" t="s">
        <v>117</v>
      </c>
    </row>
    <row r="369" spans="1:65" s="15" customFormat="1" ht="11.25">
      <c r="B369" s="232"/>
      <c r="C369" s="233"/>
      <c r="D369" s="201" t="s">
        <v>174</v>
      </c>
      <c r="E369" s="234" t="s">
        <v>1</v>
      </c>
      <c r="F369" s="235" t="s">
        <v>179</v>
      </c>
      <c r="G369" s="233"/>
      <c r="H369" s="236">
        <v>127.16999999999999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174</v>
      </c>
      <c r="AU369" s="242" t="s">
        <v>83</v>
      </c>
      <c r="AV369" s="15" t="s">
        <v>124</v>
      </c>
      <c r="AW369" s="15" t="s">
        <v>30</v>
      </c>
      <c r="AX369" s="15" t="s">
        <v>81</v>
      </c>
      <c r="AY369" s="242" t="s">
        <v>117</v>
      </c>
    </row>
    <row r="370" spans="1:65" s="2" customFormat="1" ht="14.45" customHeight="1">
      <c r="A370" s="34"/>
      <c r="B370" s="35"/>
      <c r="C370" s="187" t="s">
        <v>516</v>
      </c>
      <c r="D370" s="187" t="s">
        <v>120</v>
      </c>
      <c r="E370" s="188" t="s">
        <v>1084</v>
      </c>
      <c r="F370" s="189" t="s">
        <v>1085</v>
      </c>
      <c r="G370" s="190" t="s">
        <v>182</v>
      </c>
      <c r="H370" s="191">
        <v>125.2</v>
      </c>
      <c r="I370" s="192"/>
      <c r="J370" s="193">
        <f>ROUND(I370*H370,2)</f>
        <v>0</v>
      </c>
      <c r="K370" s="194"/>
      <c r="L370" s="39"/>
      <c r="M370" s="195" t="s">
        <v>1</v>
      </c>
      <c r="N370" s="196" t="s">
        <v>38</v>
      </c>
      <c r="O370" s="71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124</v>
      </c>
      <c r="AT370" s="199" t="s">
        <v>120</v>
      </c>
      <c r="AU370" s="199" t="s">
        <v>83</v>
      </c>
      <c r="AY370" s="17" t="s">
        <v>117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81</v>
      </c>
      <c r="BK370" s="200">
        <f>ROUND(I370*H370,2)</f>
        <v>0</v>
      </c>
      <c r="BL370" s="17" t="s">
        <v>124</v>
      </c>
      <c r="BM370" s="199" t="s">
        <v>511</v>
      </c>
    </row>
    <row r="371" spans="1:65" s="2" customFormat="1" ht="19.5">
      <c r="A371" s="34"/>
      <c r="B371" s="35"/>
      <c r="C371" s="36"/>
      <c r="D371" s="201" t="s">
        <v>125</v>
      </c>
      <c r="E371" s="36"/>
      <c r="F371" s="202" t="s">
        <v>1086</v>
      </c>
      <c r="G371" s="36"/>
      <c r="H371" s="36"/>
      <c r="I371" s="203"/>
      <c r="J371" s="36"/>
      <c r="K371" s="36"/>
      <c r="L371" s="39"/>
      <c r="M371" s="204"/>
      <c r="N371" s="205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125</v>
      </c>
      <c r="AU371" s="17" t="s">
        <v>83</v>
      </c>
    </row>
    <row r="372" spans="1:65" s="13" customFormat="1" ht="11.25">
      <c r="B372" s="211"/>
      <c r="C372" s="212"/>
      <c r="D372" s="201" t="s">
        <v>174</v>
      </c>
      <c r="E372" s="213" t="s">
        <v>1</v>
      </c>
      <c r="F372" s="214" t="s">
        <v>1087</v>
      </c>
      <c r="G372" s="212"/>
      <c r="H372" s="213" t="s">
        <v>1</v>
      </c>
      <c r="I372" s="215"/>
      <c r="J372" s="212"/>
      <c r="K372" s="212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174</v>
      </c>
      <c r="AU372" s="220" t="s">
        <v>83</v>
      </c>
      <c r="AV372" s="13" t="s">
        <v>81</v>
      </c>
      <c r="AW372" s="13" t="s">
        <v>30</v>
      </c>
      <c r="AX372" s="13" t="s">
        <v>73</v>
      </c>
      <c r="AY372" s="220" t="s">
        <v>117</v>
      </c>
    </row>
    <row r="373" spans="1:65" s="14" customFormat="1" ht="11.25">
      <c r="B373" s="221"/>
      <c r="C373" s="222"/>
      <c r="D373" s="201" t="s">
        <v>174</v>
      </c>
      <c r="E373" s="223" t="s">
        <v>1</v>
      </c>
      <c r="F373" s="224" t="s">
        <v>1088</v>
      </c>
      <c r="G373" s="222"/>
      <c r="H373" s="225">
        <v>117.01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174</v>
      </c>
      <c r="AU373" s="231" t="s">
        <v>83</v>
      </c>
      <c r="AV373" s="14" t="s">
        <v>83</v>
      </c>
      <c r="AW373" s="14" t="s">
        <v>30</v>
      </c>
      <c r="AX373" s="14" t="s">
        <v>73</v>
      </c>
      <c r="AY373" s="231" t="s">
        <v>117</v>
      </c>
    </row>
    <row r="374" spans="1:65" s="14" customFormat="1" ht="11.25">
      <c r="B374" s="221"/>
      <c r="C374" s="222"/>
      <c r="D374" s="201" t="s">
        <v>174</v>
      </c>
      <c r="E374" s="223" t="s">
        <v>1</v>
      </c>
      <c r="F374" s="224" t="s">
        <v>1089</v>
      </c>
      <c r="G374" s="222"/>
      <c r="H374" s="225">
        <v>8.19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174</v>
      </c>
      <c r="AU374" s="231" t="s">
        <v>83</v>
      </c>
      <c r="AV374" s="14" t="s">
        <v>83</v>
      </c>
      <c r="AW374" s="14" t="s">
        <v>30</v>
      </c>
      <c r="AX374" s="14" t="s">
        <v>73</v>
      </c>
      <c r="AY374" s="231" t="s">
        <v>117</v>
      </c>
    </row>
    <row r="375" spans="1:65" s="15" customFormat="1" ht="11.25">
      <c r="B375" s="232"/>
      <c r="C375" s="233"/>
      <c r="D375" s="201" t="s">
        <v>174</v>
      </c>
      <c r="E375" s="234" t="s">
        <v>1</v>
      </c>
      <c r="F375" s="235" t="s">
        <v>179</v>
      </c>
      <c r="G375" s="233"/>
      <c r="H375" s="236">
        <v>125.2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AT375" s="242" t="s">
        <v>174</v>
      </c>
      <c r="AU375" s="242" t="s">
        <v>83</v>
      </c>
      <c r="AV375" s="15" t="s">
        <v>124</v>
      </c>
      <c r="AW375" s="15" t="s">
        <v>30</v>
      </c>
      <c r="AX375" s="15" t="s">
        <v>81</v>
      </c>
      <c r="AY375" s="242" t="s">
        <v>117</v>
      </c>
    </row>
    <row r="376" spans="1:65" s="2" customFormat="1" ht="24.2" customHeight="1">
      <c r="A376" s="34"/>
      <c r="B376" s="35"/>
      <c r="C376" s="187" t="s">
        <v>368</v>
      </c>
      <c r="D376" s="187" t="s">
        <v>120</v>
      </c>
      <c r="E376" s="188" t="s">
        <v>823</v>
      </c>
      <c r="F376" s="189" t="s">
        <v>824</v>
      </c>
      <c r="G376" s="190" t="s">
        <v>144</v>
      </c>
      <c r="H376" s="206"/>
      <c r="I376" s="192"/>
      <c r="J376" s="193">
        <f>ROUND(I376*H376,2)</f>
        <v>0</v>
      </c>
      <c r="K376" s="194"/>
      <c r="L376" s="39"/>
      <c r="M376" s="195" t="s">
        <v>1</v>
      </c>
      <c r="N376" s="196" t="s">
        <v>38</v>
      </c>
      <c r="O376" s="71"/>
      <c r="P376" s="197">
        <f>O376*H376</f>
        <v>0</v>
      </c>
      <c r="Q376" s="197">
        <v>0</v>
      </c>
      <c r="R376" s="197">
        <f>Q376*H376</f>
        <v>0</v>
      </c>
      <c r="S376" s="197">
        <v>0</v>
      </c>
      <c r="T376" s="19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9" t="s">
        <v>124</v>
      </c>
      <c r="AT376" s="199" t="s">
        <v>120</v>
      </c>
      <c r="AU376" s="199" t="s">
        <v>83</v>
      </c>
      <c r="AY376" s="17" t="s">
        <v>117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17" t="s">
        <v>81</v>
      </c>
      <c r="BK376" s="200">
        <f>ROUND(I376*H376,2)</f>
        <v>0</v>
      </c>
      <c r="BL376" s="17" t="s">
        <v>124</v>
      </c>
      <c r="BM376" s="199" t="s">
        <v>519</v>
      </c>
    </row>
    <row r="377" spans="1:65" s="2" customFormat="1" ht="19.5">
      <c r="A377" s="34"/>
      <c r="B377" s="35"/>
      <c r="C377" s="36"/>
      <c r="D377" s="201" t="s">
        <v>125</v>
      </c>
      <c r="E377" s="36"/>
      <c r="F377" s="202" t="s">
        <v>824</v>
      </c>
      <c r="G377" s="36"/>
      <c r="H377" s="36"/>
      <c r="I377" s="203"/>
      <c r="J377" s="36"/>
      <c r="K377" s="36"/>
      <c r="L377" s="39"/>
      <c r="M377" s="204"/>
      <c r="N377" s="205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125</v>
      </c>
      <c r="AU377" s="17" t="s">
        <v>83</v>
      </c>
    </row>
    <row r="378" spans="1:65" s="12" customFormat="1" ht="22.9" customHeight="1">
      <c r="B378" s="171"/>
      <c r="C378" s="172"/>
      <c r="D378" s="173" t="s">
        <v>72</v>
      </c>
      <c r="E378" s="185" t="s">
        <v>689</v>
      </c>
      <c r="F378" s="185" t="s">
        <v>826</v>
      </c>
      <c r="G378" s="172"/>
      <c r="H378" s="172"/>
      <c r="I378" s="175"/>
      <c r="J378" s="186">
        <f>BK378</f>
        <v>0</v>
      </c>
      <c r="K378" s="172"/>
      <c r="L378" s="177"/>
      <c r="M378" s="178"/>
      <c r="N378" s="179"/>
      <c r="O378" s="179"/>
      <c r="P378" s="180">
        <f>SUM(P379:P410)</f>
        <v>0</v>
      </c>
      <c r="Q378" s="179"/>
      <c r="R378" s="180">
        <f>SUM(R379:R410)</f>
        <v>0</v>
      </c>
      <c r="S378" s="179"/>
      <c r="T378" s="181">
        <f>SUM(T379:T410)</f>
        <v>0</v>
      </c>
      <c r="AR378" s="182" t="s">
        <v>81</v>
      </c>
      <c r="AT378" s="183" t="s">
        <v>72</v>
      </c>
      <c r="AU378" s="183" t="s">
        <v>81</v>
      </c>
      <c r="AY378" s="182" t="s">
        <v>117</v>
      </c>
      <c r="BK378" s="184">
        <f>SUM(BK379:BK410)</f>
        <v>0</v>
      </c>
    </row>
    <row r="379" spans="1:65" s="2" customFormat="1" ht="24.2" customHeight="1">
      <c r="A379" s="34"/>
      <c r="B379" s="35"/>
      <c r="C379" s="187" t="s">
        <v>524</v>
      </c>
      <c r="D379" s="187" t="s">
        <v>120</v>
      </c>
      <c r="E379" s="188" t="s">
        <v>1090</v>
      </c>
      <c r="F379" s="189" t="s">
        <v>1091</v>
      </c>
      <c r="G379" s="190" t="s">
        <v>182</v>
      </c>
      <c r="H379" s="191">
        <v>56.537999999999997</v>
      </c>
      <c r="I379" s="192"/>
      <c r="J379" s="193">
        <f>ROUND(I379*H379,2)</f>
        <v>0</v>
      </c>
      <c r="K379" s="194"/>
      <c r="L379" s="39"/>
      <c r="M379" s="195" t="s">
        <v>1</v>
      </c>
      <c r="N379" s="196" t="s">
        <v>38</v>
      </c>
      <c r="O379" s="71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9" t="s">
        <v>124</v>
      </c>
      <c r="AT379" s="199" t="s">
        <v>120</v>
      </c>
      <c r="AU379" s="199" t="s">
        <v>83</v>
      </c>
      <c r="AY379" s="17" t="s">
        <v>117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7" t="s">
        <v>81</v>
      </c>
      <c r="BK379" s="200">
        <f>ROUND(I379*H379,2)</f>
        <v>0</v>
      </c>
      <c r="BL379" s="17" t="s">
        <v>124</v>
      </c>
      <c r="BM379" s="199" t="s">
        <v>523</v>
      </c>
    </row>
    <row r="380" spans="1:65" s="2" customFormat="1" ht="11.25">
      <c r="A380" s="34"/>
      <c r="B380" s="35"/>
      <c r="C380" s="36"/>
      <c r="D380" s="201" t="s">
        <v>125</v>
      </c>
      <c r="E380" s="36"/>
      <c r="F380" s="202" t="s">
        <v>1091</v>
      </c>
      <c r="G380" s="36"/>
      <c r="H380" s="36"/>
      <c r="I380" s="203"/>
      <c r="J380" s="36"/>
      <c r="K380" s="36"/>
      <c r="L380" s="39"/>
      <c r="M380" s="204"/>
      <c r="N380" s="205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125</v>
      </c>
      <c r="AU380" s="17" t="s">
        <v>83</v>
      </c>
    </row>
    <row r="381" spans="1:65" s="2" customFormat="1" ht="24.2" customHeight="1">
      <c r="A381" s="34"/>
      <c r="B381" s="35"/>
      <c r="C381" s="187" t="s">
        <v>373</v>
      </c>
      <c r="D381" s="187" t="s">
        <v>120</v>
      </c>
      <c r="E381" s="188" t="s">
        <v>1092</v>
      </c>
      <c r="F381" s="189" t="s">
        <v>1093</v>
      </c>
      <c r="G381" s="190" t="s">
        <v>182</v>
      </c>
      <c r="H381" s="191">
        <v>39.151000000000003</v>
      </c>
      <c r="I381" s="192"/>
      <c r="J381" s="193">
        <f>ROUND(I381*H381,2)</f>
        <v>0</v>
      </c>
      <c r="K381" s="194"/>
      <c r="L381" s="39"/>
      <c r="M381" s="195" t="s">
        <v>1</v>
      </c>
      <c r="N381" s="196" t="s">
        <v>38</v>
      </c>
      <c r="O381" s="71"/>
      <c r="P381" s="197">
        <f>O381*H381</f>
        <v>0</v>
      </c>
      <c r="Q381" s="197">
        <v>0</v>
      </c>
      <c r="R381" s="197">
        <f>Q381*H381</f>
        <v>0</v>
      </c>
      <c r="S381" s="197">
        <v>0</v>
      </c>
      <c r="T381" s="19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124</v>
      </c>
      <c r="AT381" s="199" t="s">
        <v>120</v>
      </c>
      <c r="AU381" s="199" t="s">
        <v>83</v>
      </c>
      <c r="AY381" s="17" t="s">
        <v>117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81</v>
      </c>
      <c r="BK381" s="200">
        <f>ROUND(I381*H381,2)</f>
        <v>0</v>
      </c>
      <c r="BL381" s="17" t="s">
        <v>124</v>
      </c>
      <c r="BM381" s="199" t="s">
        <v>527</v>
      </c>
    </row>
    <row r="382" spans="1:65" s="2" customFormat="1" ht="19.5">
      <c r="A382" s="34"/>
      <c r="B382" s="35"/>
      <c r="C382" s="36"/>
      <c r="D382" s="201" t="s">
        <v>125</v>
      </c>
      <c r="E382" s="36"/>
      <c r="F382" s="202" t="s">
        <v>1093</v>
      </c>
      <c r="G382" s="36"/>
      <c r="H382" s="36"/>
      <c r="I382" s="203"/>
      <c r="J382" s="36"/>
      <c r="K382" s="36"/>
      <c r="L382" s="39"/>
      <c r="M382" s="204"/>
      <c r="N382" s="205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125</v>
      </c>
      <c r="AU382" s="17" t="s">
        <v>83</v>
      </c>
    </row>
    <row r="383" spans="1:65" s="13" customFormat="1" ht="11.25">
      <c r="B383" s="211"/>
      <c r="C383" s="212"/>
      <c r="D383" s="201" t="s">
        <v>174</v>
      </c>
      <c r="E383" s="213" t="s">
        <v>1</v>
      </c>
      <c r="F383" s="214" t="s">
        <v>329</v>
      </c>
      <c r="G383" s="212"/>
      <c r="H383" s="213" t="s">
        <v>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174</v>
      </c>
      <c r="AU383" s="220" t="s">
        <v>83</v>
      </c>
      <c r="AV383" s="13" t="s">
        <v>81</v>
      </c>
      <c r="AW383" s="13" t="s">
        <v>30</v>
      </c>
      <c r="AX383" s="13" t="s">
        <v>73</v>
      </c>
      <c r="AY383" s="220" t="s">
        <v>117</v>
      </c>
    </row>
    <row r="384" spans="1:65" s="14" customFormat="1" ht="11.25">
      <c r="B384" s="221"/>
      <c r="C384" s="222"/>
      <c r="D384" s="201" t="s">
        <v>174</v>
      </c>
      <c r="E384" s="223" t="s">
        <v>1</v>
      </c>
      <c r="F384" s="224" t="s">
        <v>1094</v>
      </c>
      <c r="G384" s="222"/>
      <c r="H384" s="225">
        <v>12.805999999999999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174</v>
      </c>
      <c r="AU384" s="231" t="s">
        <v>83</v>
      </c>
      <c r="AV384" s="14" t="s">
        <v>83</v>
      </c>
      <c r="AW384" s="14" t="s">
        <v>30</v>
      </c>
      <c r="AX384" s="14" t="s">
        <v>73</v>
      </c>
      <c r="AY384" s="231" t="s">
        <v>117</v>
      </c>
    </row>
    <row r="385" spans="1:65" s="14" customFormat="1" ht="11.25">
      <c r="B385" s="221"/>
      <c r="C385" s="222"/>
      <c r="D385" s="201" t="s">
        <v>174</v>
      </c>
      <c r="E385" s="223" t="s">
        <v>1</v>
      </c>
      <c r="F385" s="224" t="s">
        <v>1095</v>
      </c>
      <c r="G385" s="222"/>
      <c r="H385" s="225">
        <v>13.163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174</v>
      </c>
      <c r="AU385" s="231" t="s">
        <v>83</v>
      </c>
      <c r="AV385" s="14" t="s">
        <v>83</v>
      </c>
      <c r="AW385" s="14" t="s">
        <v>30</v>
      </c>
      <c r="AX385" s="14" t="s">
        <v>73</v>
      </c>
      <c r="AY385" s="231" t="s">
        <v>117</v>
      </c>
    </row>
    <row r="386" spans="1:65" s="14" customFormat="1" ht="11.25">
      <c r="B386" s="221"/>
      <c r="C386" s="222"/>
      <c r="D386" s="201" t="s">
        <v>174</v>
      </c>
      <c r="E386" s="223" t="s">
        <v>1</v>
      </c>
      <c r="F386" s="224" t="s">
        <v>1096</v>
      </c>
      <c r="G386" s="222"/>
      <c r="H386" s="225">
        <v>15.756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174</v>
      </c>
      <c r="AU386" s="231" t="s">
        <v>83</v>
      </c>
      <c r="AV386" s="14" t="s">
        <v>83</v>
      </c>
      <c r="AW386" s="14" t="s">
        <v>30</v>
      </c>
      <c r="AX386" s="14" t="s">
        <v>73</v>
      </c>
      <c r="AY386" s="231" t="s">
        <v>117</v>
      </c>
    </row>
    <row r="387" spans="1:65" s="13" customFormat="1" ht="11.25">
      <c r="B387" s="211"/>
      <c r="C387" s="212"/>
      <c r="D387" s="201" t="s">
        <v>174</v>
      </c>
      <c r="E387" s="213" t="s">
        <v>1</v>
      </c>
      <c r="F387" s="214" t="s">
        <v>1097</v>
      </c>
      <c r="G387" s="212"/>
      <c r="H387" s="213" t="s">
        <v>1</v>
      </c>
      <c r="I387" s="215"/>
      <c r="J387" s="212"/>
      <c r="K387" s="212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174</v>
      </c>
      <c r="AU387" s="220" t="s">
        <v>83</v>
      </c>
      <c r="AV387" s="13" t="s">
        <v>81</v>
      </c>
      <c r="AW387" s="13" t="s">
        <v>30</v>
      </c>
      <c r="AX387" s="13" t="s">
        <v>73</v>
      </c>
      <c r="AY387" s="220" t="s">
        <v>117</v>
      </c>
    </row>
    <row r="388" spans="1:65" s="14" customFormat="1" ht="11.25">
      <c r="B388" s="221"/>
      <c r="C388" s="222"/>
      <c r="D388" s="201" t="s">
        <v>174</v>
      </c>
      <c r="E388" s="223" t="s">
        <v>1</v>
      </c>
      <c r="F388" s="224" t="s">
        <v>1098</v>
      </c>
      <c r="G388" s="222"/>
      <c r="H388" s="225">
        <v>-2.5739999999999998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174</v>
      </c>
      <c r="AU388" s="231" t="s">
        <v>83</v>
      </c>
      <c r="AV388" s="14" t="s">
        <v>83</v>
      </c>
      <c r="AW388" s="14" t="s">
        <v>30</v>
      </c>
      <c r="AX388" s="14" t="s">
        <v>73</v>
      </c>
      <c r="AY388" s="231" t="s">
        <v>117</v>
      </c>
    </row>
    <row r="389" spans="1:65" s="15" customFormat="1" ht="11.25">
      <c r="B389" s="232"/>
      <c r="C389" s="233"/>
      <c r="D389" s="201" t="s">
        <v>174</v>
      </c>
      <c r="E389" s="234" t="s">
        <v>1</v>
      </c>
      <c r="F389" s="235" t="s">
        <v>179</v>
      </c>
      <c r="G389" s="233"/>
      <c r="H389" s="236">
        <v>39.151000000000003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174</v>
      </c>
      <c r="AU389" s="242" t="s">
        <v>83</v>
      </c>
      <c r="AV389" s="15" t="s">
        <v>124</v>
      </c>
      <c r="AW389" s="15" t="s">
        <v>30</v>
      </c>
      <c r="AX389" s="15" t="s">
        <v>81</v>
      </c>
      <c r="AY389" s="242" t="s">
        <v>117</v>
      </c>
    </row>
    <row r="390" spans="1:65" s="2" customFormat="1" ht="14.45" customHeight="1">
      <c r="A390" s="34"/>
      <c r="B390" s="35"/>
      <c r="C390" s="187" t="s">
        <v>532</v>
      </c>
      <c r="D390" s="187" t="s">
        <v>120</v>
      </c>
      <c r="E390" s="188" t="s">
        <v>1099</v>
      </c>
      <c r="F390" s="189" t="s">
        <v>1100</v>
      </c>
      <c r="G390" s="190" t="s">
        <v>182</v>
      </c>
      <c r="H390" s="191">
        <v>31.428999999999998</v>
      </c>
      <c r="I390" s="192"/>
      <c r="J390" s="193">
        <f>ROUND(I390*H390,2)</f>
        <v>0</v>
      </c>
      <c r="K390" s="194"/>
      <c r="L390" s="39"/>
      <c r="M390" s="195" t="s">
        <v>1</v>
      </c>
      <c r="N390" s="196" t="s">
        <v>38</v>
      </c>
      <c r="O390" s="71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9" t="s">
        <v>124</v>
      </c>
      <c r="AT390" s="199" t="s">
        <v>120</v>
      </c>
      <c r="AU390" s="199" t="s">
        <v>83</v>
      </c>
      <c r="AY390" s="17" t="s">
        <v>117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7" t="s">
        <v>81</v>
      </c>
      <c r="BK390" s="200">
        <f>ROUND(I390*H390,2)</f>
        <v>0</v>
      </c>
      <c r="BL390" s="17" t="s">
        <v>124</v>
      </c>
      <c r="BM390" s="199" t="s">
        <v>530</v>
      </c>
    </row>
    <row r="391" spans="1:65" s="2" customFormat="1" ht="11.25">
      <c r="A391" s="34"/>
      <c r="B391" s="35"/>
      <c r="C391" s="36"/>
      <c r="D391" s="201" t="s">
        <v>125</v>
      </c>
      <c r="E391" s="36"/>
      <c r="F391" s="202" t="s">
        <v>1100</v>
      </c>
      <c r="G391" s="36"/>
      <c r="H391" s="36"/>
      <c r="I391" s="203"/>
      <c r="J391" s="36"/>
      <c r="K391" s="36"/>
      <c r="L391" s="39"/>
      <c r="M391" s="204"/>
      <c r="N391" s="205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125</v>
      </c>
      <c r="AU391" s="17" t="s">
        <v>83</v>
      </c>
    </row>
    <row r="392" spans="1:65" s="2" customFormat="1" ht="24.2" customHeight="1">
      <c r="A392" s="34"/>
      <c r="B392" s="35"/>
      <c r="C392" s="243" t="s">
        <v>378</v>
      </c>
      <c r="D392" s="243" t="s">
        <v>205</v>
      </c>
      <c r="E392" s="244" t="s">
        <v>1101</v>
      </c>
      <c r="F392" s="245" t="s">
        <v>1102</v>
      </c>
      <c r="G392" s="246" t="s">
        <v>182</v>
      </c>
      <c r="H392" s="247">
        <v>43.066000000000003</v>
      </c>
      <c r="I392" s="248"/>
      <c r="J392" s="249">
        <f>ROUND(I392*H392,2)</f>
        <v>0</v>
      </c>
      <c r="K392" s="250"/>
      <c r="L392" s="251"/>
      <c r="M392" s="252" t="s">
        <v>1</v>
      </c>
      <c r="N392" s="253" t="s">
        <v>38</v>
      </c>
      <c r="O392" s="71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136</v>
      </c>
      <c r="AT392" s="199" t="s">
        <v>205</v>
      </c>
      <c r="AU392" s="199" t="s">
        <v>83</v>
      </c>
      <c r="AY392" s="17" t="s">
        <v>117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81</v>
      </c>
      <c r="BK392" s="200">
        <f>ROUND(I392*H392,2)</f>
        <v>0</v>
      </c>
      <c r="BL392" s="17" t="s">
        <v>124</v>
      </c>
      <c r="BM392" s="199" t="s">
        <v>535</v>
      </c>
    </row>
    <row r="393" spans="1:65" s="2" customFormat="1" ht="11.25">
      <c r="A393" s="34"/>
      <c r="B393" s="35"/>
      <c r="C393" s="36"/>
      <c r="D393" s="201" t="s">
        <v>125</v>
      </c>
      <c r="E393" s="36"/>
      <c r="F393" s="202" t="s">
        <v>1102</v>
      </c>
      <c r="G393" s="36"/>
      <c r="H393" s="36"/>
      <c r="I393" s="203"/>
      <c r="J393" s="36"/>
      <c r="K393" s="36"/>
      <c r="L393" s="39"/>
      <c r="M393" s="204"/>
      <c r="N393" s="205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125</v>
      </c>
      <c r="AU393" s="17" t="s">
        <v>83</v>
      </c>
    </row>
    <row r="394" spans="1:65" s="13" customFormat="1" ht="11.25">
      <c r="B394" s="211"/>
      <c r="C394" s="212"/>
      <c r="D394" s="201" t="s">
        <v>174</v>
      </c>
      <c r="E394" s="213" t="s">
        <v>1</v>
      </c>
      <c r="F394" s="214" t="s">
        <v>329</v>
      </c>
      <c r="G394" s="212"/>
      <c r="H394" s="213" t="s">
        <v>1</v>
      </c>
      <c r="I394" s="215"/>
      <c r="J394" s="212"/>
      <c r="K394" s="212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174</v>
      </c>
      <c r="AU394" s="220" t="s">
        <v>83</v>
      </c>
      <c r="AV394" s="13" t="s">
        <v>81</v>
      </c>
      <c r="AW394" s="13" t="s">
        <v>30</v>
      </c>
      <c r="AX394" s="13" t="s">
        <v>73</v>
      </c>
      <c r="AY394" s="220" t="s">
        <v>117</v>
      </c>
    </row>
    <row r="395" spans="1:65" s="14" customFormat="1" ht="11.25">
      <c r="B395" s="221"/>
      <c r="C395" s="222"/>
      <c r="D395" s="201" t="s">
        <v>174</v>
      </c>
      <c r="E395" s="223" t="s">
        <v>1</v>
      </c>
      <c r="F395" s="224" t="s">
        <v>1103</v>
      </c>
      <c r="G395" s="222"/>
      <c r="H395" s="225">
        <v>43.066000000000003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174</v>
      </c>
      <c r="AU395" s="231" t="s">
        <v>83</v>
      </c>
      <c r="AV395" s="14" t="s">
        <v>83</v>
      </c>
      <c r="AW395" s="14" t="s">
        <v>30</v>
      </c>
      <c r="AX395" s="14" t="s">
        <v>73</v>
      </c>
      <c r="AY395" s="231" t="s">
        <v>117</v>
      </c>
    </row>
    <row r="396" spans="1:65" s="15" customFormat="1" ht="11.25">
      <c r="B396" s="232"/>
      <c r="C396" s="233"/>
      <c r="D396" s="201" t="s">
        <v>174</v>
      </c>
      <c r="E396" s="234" t="s">
        <v>1</v>
      </c>
      <c r="F396" s="235" t="s">
        <v>179</v>
      </c>
      <c r="G396" s="233"/>
      <c r="H396" s="236">
        <v>43.066000000000003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174</v>
      </c>
      <c r="AU396" s="242" t="s">
        <v>83</v>
      </c>
      <c r="AV396" s="15" t="s">
        <v>124</v>
      </c>
      <c r="AW396" s="15" t="s">
        <v>30</v>
      </c>
      <c r="AX396" s="15" t="s">
        <v>81</v>
      </c>
      <c r="AY396" s="242" t="s">
        <v>117</v>
      </c>
    </row>
    <row r="397" spans="1:65" s="2" customFormat="1" ht="24.2" customHeight="1">
      <c r="A397" s="34"/>
      <c r="B397" s="35"/>
      <c r="C397" s="187" t="s">
        <v>545</v>
      </c>
      <c r="D397" s="187" t="s">
        <v>120</v>
      </c>
      <c r="E397" s="188" t="s">
        <v>1104</v>
      </c>
      <c r="F397" s="189" t="s">
        <v>1105</v>
      </c>
      <c r="G397" s="190" t="s">
        <v>182</v>
      </c>
      <c r="H397" s="191">
        <v>2.5739999999999998</v>
      </c>
      <c r="I397" s="192"/>
      <c r="J397" s="193">
        <f>ROUND(I397*H397,2)</f>
        <v>0</v>
      </c>
      <c r="K397" s="194"/>
      <c r="L397" s="39"/>
      <c r="M397" s="195" t="s">
        <v>1</v>
      </c>
      <c r="N397" s="196" t="s">
        <v>38</v>
      </c>
      <c r="O397" s="71"/>
      <c r="P397" s="197">
        <f>O397*H397</f>
        <v>0</v>
      </c>
      <c r="Q397" s="197">
        <v>0</v>
      </c>
      <c r="R397" s="197">
        <f>Q397*H397</f>
        <v>0</v>
      </c>
      <c r="S397" s="197">
        <v>0</v>
      </c>
      <c r="T397" s="19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9" t="s">
        <v>124</v>
      </c>
      <c r="AT397" s="199" t="s">
        <v>120</v>
      </c>
      <c r="AU397" s="199" t="s">
        <v>83</v>
      </c>
      <c r="AY397" s="17" t="s">
        <v>117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7" t="s">
        <v>81</v>
      </c>
      <c r="BK397" s="200">
        <f>ROUND(I397*H397,2)</f>
        <v>0</v>
      </c>
      <c r="BL397" s="17" t="s">
        <v>124</v>
      </c>
      <c r="BM397" s="199" t="s">
        <v>538</v>
      </c>
    </row>
    <row r="398" spans="1:65" s="2" customFormat="1" ht="19.5">
      <c r="A398" s="34"/>
      <c r="B398" s="35"/>
      <c r="C398" s="36"/>
      <c r="D398" s="201" t="s">
        <v>125</v>
      </c>
      <c r="E398" s="36"/>
      <c r="F398" s="202" t="s">
        <v>1106</v>
      </c>
      <c r="G398" s="36"/>
      <c r="H398" s="36"/>
      <c r="I398" s="203"/>
      <c r="J398" s="36"/>
      <c r="K398" s="36"/>
      <c r="L398" s="39"/>
      <c r="M398" s="204"/>
      <c r="N398" s="205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125</v>
      </c>
      <c r="AU398" s="17" t="s">
        <v>83</v>
      </c>
    </row>
    <row r="399" spans="1:65" s="14" customFormat="1" ht="11.25">
      <c r="B399" s="221"/>
      <c r="C399" s="222"/>
      <c r="D399" s="201" t="s">
        <v>174</v>
      </c>
      <c r="E399" s="223" t="s">
        <v>1</v>
      </c>
      <c r="F399" s="224" t="s">
        <v>1107</v>
      </c>
      <c r="G399" s="222"/>
      <c r="H399" s="225">
        <v>1.05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174</v>
      </c>
      <c r="AU399" s="231" t="s">
        <v>83</v>
      </c>
      <c r="AV399" s="14" t="s">
        <v>83</v>
      </c>
      <c r="AW399" s="14" t="s">
        <v>30</v>
      </c>
      <c r="AX399" s="14" t="s">
        <v>73</v>
      </c>
      <c r="AY399" s="231" t="s">
        <v>117</v>
      </c>
    </row>
    <row r="400" spans="1:65" s="14" customFormat="1" ht="11.25">
      <c r="B400" s="221"/>
      <c r="C400" s="222"/>
      <c r="D400" s="201" t="s">
        <v>174</v>
      </c>
      <c r="E400" s="223" t="s">
        <v>1</v>
      </c>
      <c r="F400" s="224" t="s">
        <v>1108</v>
      </c>
      <c r="G400" s="222"/>
      <c r="H400" s="225">
        <v>0.9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174</v>
      </c>
      <c r="AU400" s="231" t="s">
        <v>83</v>
      </c>
      <c r="AV400" s="14" t="s">
        <v>83</v>
      </c>
      <c r="AW400" s="14" t="s">
        <v>30</v>
      </c>
      <c r="AX400" s="14" t="s">
        <v>73</v>
      </c>
      <c r="AY400" s="231" t="s">
        <v>117</v>
      </c>
    </row>
    <row r="401" spans="1:65" s="14" customFormat="1" ht="11.25">
      <c r="B401" s="221"/>
      <c r="C401" s="222"/>
      <c r="D401" s="201" t="s">
        <v>174</v>
      </c>
      <c r="E401" s="223" t="s">
        <v>1</v>
      </c>
      <c r="F401" s="224" t="s">
        <v>1109</v>
      </c>
      <c r="G401" s="222"/>
      <c r="H401" s="225">
        <v>0.624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174</v>
      </c>
      <c r="AU401" s="231" t="s">
        <v>83</v>
      </c>
      <c r="AV401" s="14" t="s">
        <v>83</v>
      </c>
      <c r="AW401" s="14" t="s">
        <v>30</v>
      </c>
      <c r="AX401" s="14" t="s">
        <v>73</v>
      </c>
      <c r="AY401" s="231" t="s">
        <v>117</v>
      </c>
    </row>
    <row r="402" spans="1:65" s="15" customFormat="1" ht="11.25">
      <c r="B402" s="232"/>
      <c r="C402" s="233"/>
      <c r="D402" s="201" t="s">
        <v>174</v>
      </c>
      <c r="E402" s="234" t="s">
        <v>1</v>
      </c>
      <c r="F402" s="235" t="s">
        <v>179</v>
      </c>
      <c r="G402" s="233"/>
      <c r="H402" s="236">
        <v>2.5740000000000003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AT402" s="242" t="s">
        <v>174</v>
      </c>
      <c r="AU402" s="242" t="s">
        <v>83</v>
      </c>
      <c r="AV402" s="15" t="s">
        <v>124</v>
      </c>
      <c r="AW402" s="15" t="s">
        <v>30</v>
      </c>
      <c r="AX402" s="15" t="s">
        <v>81</v>
      </c>
      <c r="AY402" s="242" t="s">
        <v>117</v>
      </c>
    </row>
    <row r="403" spans="1:65" s="2" customFormat="1" ht="24.2" customHeight="1">
      <c r="A403" s="34"/>
      <c r="B403" s="35"/>
      <c r="C403" s="243" t="s">
        <v>384</v>
      </c>
      <c r="D403" s="243" t="s">
        <v>205</v>
      </c>
      <c r="E403" s="244" t="s">
        <v>1110</v>
      </c>
      <c r="F403" s="245" t="s">
        <v>1111</v>
      </c>
      <c r="G403" s="246" t="s">
        <v>182</v>
      </c>
      <c r="H403" s="247">
        <v>2.831</v>
      </c>
      <c r="I403" s="248"/>
      <c r="J403" s="249">
        <f>ROUND(I403*H403,2)</f>
        <v>0</v>
      </c>
      <c r="K403" s="250"/>
      <c r="L403" s="251"/>
      <c r="M403" s="252" t="s">
        <v>1</v>
      </c>
      <c r="N403" s="253" t="s">
        <v>38</v>
      </c>
      <c r="O403" s="71"/>
      <c r="P403" s="197">
        <f>O403*H403</f>
        <v>0</v>
      </c>
      <c r="Q403" s="197">
        <v>0</v>
      </c>
      <c r="R403" s="197">
        <f>Q403*H403</f>
        <v>0</v>
      </c>
      <c r="S403" s="197">
        <v>0</v>
      </c>
      <c r="T403" s="19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9" t="s">
        <v>136</v>
      </c>
      <c r="AT403" s="199" t="s">
        <v>205</v>
      </c>
      <c r="AU403" s="199" t="s">
        <v>83</v>
      </c>
      <c r="AY403" s="17" t="s">
        <v>117</v>
      </c>
      <c r="BE403" s="200">
        <f>IF(N403="základní",J403,0)</f>
        <v>0</v>
      </c>
      <c r="BF403" s="200">
        <f>IF(N403="snížená",J403,0)</f>
        <v>0</v>
      </c>
      <c r="BG403" s="200">
        <f>IF(N403="zákl. přenesená",J403,0)</f>
        <v>0</v>
      </c>
      <c r="BH403" s="200">
        <f>IF(N403="sníž. přenesená",J403,0)</f>
        <v>0</v>
      </c>
      <c r="BI403" s="200">
        <f>IF(N403="nulová",J403,0)</f>
        <v>0</v>
      </c>
      <c r="BJ403" s="17" t="s">
        <v>81</v>
      </c>
      <c r="BK403" s="200">
        <f>ROUND(I403*H403,2)</f>
        <v>0</v>
      </c>
      <c r="BL403" s="17" t="s">
        <v>124</v>
      </c>
      <c r="BM403" s="199" t="s">
        <v>548</v>
      </c>
    </row>
    <row r="404" spans="1:65" s="2" customFormat="1" ht="11.25">
      <c r="A404" s="34"/>
      <c r="B404" s="35"/>
      <c r="C404" s="36"/>
      <c r="D404" s="201" t="s">
        <v>125</v>
      </c>
      <c r="E404" s="36"/>
      <c r="F404" s="202" t="s">
        <v>1111</v>
      </c>
      <c r="G404" s="36"/>
      <c r="H404" s="36"/>
      <c r="I404" s="203"/>
      <c r="J404" s="36"/>
      <c r="K404" s="36"/>
      <c r="L404" s="39"/>
      <c r="M404" s="204"/>
      <c r="N404" s="205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125</v>
      </c>
      <c r="AU404" s="17" t="s">
        <v>83</v>
      </c>
    </row>
    <row r="405" spans="1:65" s="14" customFormat="1" ht="11.25">
      <c r="B405" s="221"/>
      <c r="C405" s="222"/>
      <c r="D405" s="201" t="s">
        <v>174</v>
      </c>
      <c r="E405" s="223" t="s">
        <v>1</v>
      </c>
      <c r="F405" s="224" t="s">
        <v>1112</v>
      </c>
      <c r="G405" s="222"/>
      <c r="H405" s="225">
        <v>2.831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174</v>
      </c>
      <c r="AU405" s="231" t="s">
        <v>83</v>
      </c>
      <c r="AV405" s="14" t="s">
        <v>83</v>
      </c>
      <c r="AW405" s="14" t="s">
        <v>30</v>
      </c>
      <c r="AX405" s="14" t="s">
        <v>73</v>
      </c>
      <c r="AY405" s="231" t="s">
        <v>117</v>
      </c>
    </row>
    <row r="406" spans="1:65" s="15" customFormat="1" ht="11.25">
      <c r="B406" s="232"/>
      <c r="C406" s="233"/>
      <c r="D406" s="201" t="s">
        <v>174</v>
      </c>
      <c r="E406" s="234" t="s">
        <v>1</v>
      </c>
      <c r="F406" s="235" t="s">
        <v>179</v>
      </c>
      <c r="G406" s="233"/>
      <c r="H406" s="236">
        <v>2.831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AT406" s="242" t="s">
        <v>174</v>
      </c>
      <c r="AU406" s="242" t="s">
        <v>83</v>
      </c>
      <c r="AV406" s="15" t="s">
        <v>124</v>
      </c>
      <c r="AW406" s="15" t="s">
        <v>30</v>
      </c>
      <c r="AX406" s="15" t="s">
        <v>81</v>
      </c>
      <c r="AY406" s="242" t="s">
        <v>117</v>
      </c>
    </row>
    <row r="407" spans="1:65" s="2" customFormat="1" ht="24.2" customHeight="1">
      <c r="A407" s="34"/>
      <c r="B407" s="35"/>
      <c r="C407" s="187" t="s">
        <v>73</v>
      </c>
      <c r="D407" s="187" t="s">
        <v>120</v>
      </c>
      <c r="E407" s="188" t="s">
        <v>1113</v>
      </c>
      <c r="F407" s="189" t="s">
        <v>1114</v>
      </c>
      <c r="G407" s="190" t="s">
        <v>254</v>
      </c>
      <c r="H407" s="191">
        <v>1</v>
      </c>
      <c r="I407" s="192"/>
      <c r="J407" s="193">
        <f>ROUND(I407*H407,2)</f>
        <v>0</v>
      </c>
      <c r="K407" s="194"/>
      <c r="L407" s="39"/>
      <c r="M407" s="195" t="s">
        <v>1</v>
      </c>
      <c r="N407" s="196" t="s">
        <v>38</v>
      </c>
      <c r="O407" s="71"/>
      <c r="P407" s="197">
        <f>O407*H407</f>
        <v>0</v>
      </c>
      <c r="Q407" s="197">
        <v>0</v>
      </c>
      <c r="R407" s="197">
        <f>Q407*H407</f>
        <v>0</v>
      </c>
      <c r="S407" s="197">
        <v>0</v>
      </c>
      <c r="T407" s="19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124</v>
      </c>
      <c r="AT407" s="199" t="s">
        <v>120</v>
      </c>
      <c r="AU407" s="199" t="s">
        <v>83</v>
      </c>
      <c r="AY407" s="17" t="s">
        <v>117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17" t="s">
        <v>81</v>
      </c>
      <c r="BK407" s="200">
        <f>ROUND(I407*H407,2)</f>
        <v>0</v>
      </c>
      <c r="BL407" s="17" t="s">
        <v>124</v>
      </c>
      <c r="BM407" s="199" t="s">
        <v>557</v>
      </c>
    </row>
    <row r="408" spans="1:65" s="2" customFormat="1" ht="11.25">
      <c r="A408" s="34"/>
      <c r="B408" s="35"/>
      <c r="C408" s="36"/>
      <c r="D408" s="201" t="s">
        <v>125</v>
      </c>
      <c r="E408" s="36"/>
      <c r="F408" s="202" t="s">
        <v>1114</v>
      </c>
      <c r="G408" s="36"/>
      <c r="H408" s="36"/>
      <c r="I408" s="203"/>
      <c r="J408" s="36"/>
      <c r="K408" s="36"/>
      <c r="L408" s="39"/>
      <c r="M408" s="204"/>
      <c r="N408" s="205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125</v>
      </c>
      <c r="AU408" s="17" t="s">
        <v>83</v>
      </c>
    </row>
    <row r="409" spans="1:65" s="2" customFormat="1" ht="24.2" customHeight="1">
      <c r="A409" s="34"/>
      <c r="B409" s="35"/>
      <c r="C409" s="187" t="s">
        <v>559</v>
      </c>
      <c r="D409" s="187" t="s">
        <v>120</v>
      </c>
      <c r="E409" s="188" t="s">
        <v>1115</v>
      </c>
      <c r="F409" s="189" t="s">
        <v>1116</v>
      </c>
      <c r="G409" s="190" t="s">
        <v>144</v>
      </c>
      <c r="H409" s="206"/>
      <c r="I409" s="192"/>
      <c r="J409" s="193">
        <f>ROUND(I409*H409,2)</f>
        <v>0</v>
      </c>
      <c r="K409" s="194"/>
      <c r="L409" s="39"/>
      <c r="M409" s="195" t="s">
        <v>1</v>
      </c>
      <c r="N409" s="196" t="s">
        <v>38</v>
      </c>
      <c r="O409" s="71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124</v>
      </c>
      <c r="AT409" s="199" t="s">
        <v>120</v>
      </c>
      <c r="AU409" s="199" t="s">
        <v>83</v>
      </c>
      <c r="AY409" s="17" t="s">
        <v>117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7" t="s">
        <v>81</v>
      </c>
      <c r="BK409" s="200">
        <f>ROUND(I409*H409,2)</f>
        <v>0</v>
      </c>
      <c r="BL409" s="17" t="s">
        <v>124</v>
      </c>
      <c r="BM409" s="199" t="s">
        <v>562</v>
      </c>
    </row>
    <row r="410" spans="1:65" s="2" customFormat="1" ht="19.5">
      <c r="A410" s="34"/>
      <c r="B410" s="35"/>
      <c r="C410" s="36"/>
      <c r="D410" s="201" t="s">
        <v>125</v>
      </c>
      <c r="E410" s="36"/>
      <c r="F410" s="202" t="s">
        <v>1116</v>
      </c>
      <c r="G410" s="36"/>
      <c r="H410" s="36"/>
      <c r="I410" s="203"/>
      <c r="J410" s="36"/>
      <c r="K410" s="36"/>
      <c r="L410" s="39"/>
      <c r="M410" s="204"/>
      <c r="N410" s="205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125</v>
      </c>
      <c r="AU410" s="17" t="s">
        <v>83</v>
      </c>
    </row>
    <row r="411" spans="1:65" s="12" customFormat="1" ht="22.9" customHeight="1">
      <c r="B411" s="171"/>
      <c r="C411" s="172"/>
      <c r="D411" s="173" t="s">
        <v>72</v>
      </c>
      <c r="E411" s="185" t="s">
        <v>118</v>
      </c>
      <c r="F411" s="185" t="s">
        <v>865</v>
      </c>
      <c r="G411" s="172"/>
      <c r="H411" s="172"/>
      <c r="I411" s="175"/>
      <c r="J411" s="186">
        <f>BK411</f>
        <v>0</v>
      </c>
      <c r="K411" s="172"/>
      <c r="L411" s="177"/>
      <c r="M411" s="178"/>
      <c r="N411" s="179"/>
      <c r="O411" s="179"/>
      <c r="P411" s="180">
        <f>SUM(P412:P445)</f>
        <v>0</v>
      </c>
      <c r="Q411" s="179"/>
      <c r="R411" s="180">
        <f>SUM(R412:R445)</f>
        <v>0</v>
      </c>
      <c r="S411" s="179"/>
      <c r="T411" s="181">
        <f>SUM(T412:T445)</f>
        <v>0</v>
      </c>
      <c r="AR411" s="182" t="s">
        <v>81</v>
      </c>
      <c r="AT411" s="183" t="s">
        <v>72</v>
      </c>
      <c r="AU411" s="183" t="s">
        <v>81</v>
      </c>
      <c r="AY411" s="182" t="s">
        <v>117</v>
      </c>
      <c r="BK411" s="184">
        <f>SUM(BK412:BK445)</f>
        <v>0</v>
      </c>
    </row>
    <row r="412" spans="1:65" s="2" customFormat="1" ht="24.2" customHeight="1">
      <c r="A412" s="34"/>
      <c r="B412" s="35"/>
      <c r="C412" s="187" t="s">
        <v>388</v>
      </c>
      <c r="D412" s="187" t="s">
        <v>120</v>
      </c>
      <c r="E412" s="188" t="s">
        <v>901</v>
      </c>
      <c r="F412" s="189" t="s">
        <v>902</v>
      </c>
      <c r="G412" s="190" t="s">
        <v>182</v>
      </c>
      <c r="H412" s="191">
        <v>334.459</v>
      </c>
      <c r="I412" s="192"/>
      <c r="J412" s="193">
        <f>ROUND(I412*H412,2)</f>
        <v>0</v>
      </c>
      <c r="K412" s="194"/>
      <c r="L412" s="39"/>
      <c r="M412" s="195" t="s">
        <v>1</v>
      </c>
      <c r="N412" s="196" t="s">
        <v>38</v>
      </c>
      <c r="O412" s="71"/>
      <c r="P412" s="197">
        <f>O412*H412</f>
        <v>0</v>
      </c>
      <c r="Q412" s="197">
        <v>0</v>
      </c>
      <c r="R412" s="197">
        <f>Q412*H412</f>
        <v>0</v>
      </c>
      <c r="S412" s="197">
        <v>0</v>
      </c>
      <c r="T412" s="19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124</v>
      </c>
      <c r="AT412" s="199" t="s">
        <v>120</v>
      </c>
      <c r="AU412" s="199" t="s">
        <v>83</v>
      </c>
      <c r="AY412" s="17" t="s">
        <v>117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17" t="s">
        <v>81</v>
      </c>
      <c r="BK412" s="200">
        <f>ROUND(I412*H412,2)</f>
        <v>0</v>
      </c>
      <c r="BL412" s="17" t="s">
        <v>124</v>
      </c>
      <c r="BM412" s="199" t="s">
        <v>565</v>
      </c>
    </row>
    <row r="413" spans="1:65" s="2" customFormat="1" ht="19.5">
      <c r="A413" s="34"/>
      <c r="B413" s="35"/>
      <c r="C413" s="36"/>
      <c r="D413" s="201" t="s">
        <v>125</v>
      </c>
      <c r="E413" s="36"/>
      <c r="F413" s="202" t="s">
        <v>902</v>
      </c>
      <c r="G413" s="36"/>
      <c r="H413" s="36"/>
      <c r="I413" s="203"/>
      <c r="J413" s="36"/>
      <c r="K413" s="36"/>
      <c r="L413" s="39"/>
      <c r="M413" s="204"/>
      <c r="N413" s="205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125</v>
      </c>
      <c r="AU413" s="17" t="s">
        <v>83</v>
      </c>
    </row>
    <row r="414" spans="1:65" s="13" customFormat="1" ht="11.25">
      <c r="B414" s="211"/>
      <c r="C414" s="212"/>
      <c r="D414" s="201" t="s">
        <v>174</v>
      </c>
      <c r="E414" s="213" t="s">
        <v>1</v>
      </c>
      <c r="F414" s="214" t="s">
        <v>1117</v>
      </c>
      <c r="G414" s="212"/>
      <c r="H414" s="213" t="s">
        <v>1</v>
      </c>
      <c r="I414" s="215"/>
      <c r="J414" s="212"/>
      <c r="K414" s="212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174</v>
      </c>
      <c r="AU414" s="220" t="s">
        <v>83</v>
      </c>
      <c r="AV414" s="13" t="s">
        <v>81</v>
      </c>
      <c r="AW414" s="13" t="s">
        <v>30</v>
      </c>
      <c r="AX414" s="13" t="s">
        <v>73</v>
      </c>
      <c r="AY414" s="220" t="s">
        <v>117</v>
      </c>
    </row>
    <row r="415" spans="1:65" s="14" customFormat="1" ht="11.25">
      <c r="B415" s="221"/>
      <c r="C415" s="222"/>
      <c r="D415" s="201" t="s">
        <v>174</v>
      </c>
      <c r="E415" s="223" t="s">
        <v>1</v>
      </c>
      <c r="F415" s="224" t="s">
        <v>1118</v>
      </c>
      <c r="G415" s="222"/>
      <c r="H415" s="225">
        <v>7.5460000000000003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174</v>
      </c>
      <c r="AU415" s="231" t="s">
        <v>83</v>
      </c>
      <c r="AV415" s="14" t="s">
        <v>83</v>
      </c>
      <c r="AW415" s="14" t="s">
        <v>30</v>
      </c>
      <c r="AX415" s="14" t="s">
        <v>73</v>
      </c>
      <c r="AY415" s="231" t="s">
        <v>117</v>
      </c>
    </row>
    <row r="416" spans="1:65" s="14" customFormat="1" ht="11.25">
      <c r="B416" s="221"/>
      <c r="C416" s="222"/>
      <c r="D416" s="201" t="s">
        <v>174</v>
      </c>
      <c r="E416" s="223" t="s">
        <v>1</v>
      </c>
      <c r="F416" s="224" t="s">
        <v>1119</v>
      </c>
      <c r="G416" s="222"/>
      <c r="H416" s="225">
        <v>7.7329999999999997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AT416" s="231" t="s">
        <v>174</v>
      </c>
      <c r="AU416" s="231" t="s">
        <v>83</v>
      </c>
      <c r="AV416" s="14" t="s">
        <v>83</v>
      </c>
      <c r="AW416" s="14" t="s">
        <v>30</v>
      </c>
      <c r="AX416" s="14" t="s">
        <v>73</v>
      </c>
      <c r="AY416" s="231" t="s">
        <v>117</v>
      </c>
    </row>
    <row r="417" spans="1:65" s="14" customFormat="1" ht="11.25">
      <c r="B417" s="221"/>
      <c r="C417" s="222"/>
      <c r="D417" s="201" t="s">
        <v>174</v>
      </c>
      <c r="E417" s="223" t="s">
        <v>1</v>
      </c>
      <c r="F417" s="224" t="s">
        <v>1120</v>
      </c>
      <c r="G417" s="222"/>
      <c r="H417" s="225">
        <v>7.524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174</v>
      </c>
      <c r="AU417" s="231" t="s">
        <v>83</v>
      </c>
      <c r="AV417" s="14" t="s">
        <v>83</v>
      </c>
      <c r="AW417" s="14" t="s">
        <v>30</v>
      </c>
      <c r="AX417" s="14" t="s">
        <v>73</v>
      </c>
      <c r="AY417" s="231" t="s">
        <v>117</v>
      </c>
    </row>
    <row r="418" spans="1:65" s="14" customFormat="1" ht="11.25">
      <c r="B418" s="221"/>
      <c r="C418" s="222"/>
      <c r="D418" s="201" t="s">
        <v>174</v>
      </c>
      <c r="E418" s="223" t="s">
        <v>1</v>
      </c>
      <c r="F418" s="224" t="s">
        <v>1121</v>
      </c>
      <c r="G418" s="222"/>
      <c r="H418" s="225">
        <v>31.872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174</v>
      </c>
      <c r="AU418" s="231" t="s">
        <v>83</v>
      </c>
      <c r="AV418" s="14" t="s">
        <v>83</v>
      </c>
      <c r="AW418" s="14" t="s">
        <v>30</v>
      </c>
      <c r="AX418" s="14" t="s">
        <v>73</v>
      </c>
      <c r="AY418" s="231" t="s">
        <v>117</v>
      </c>
    </row>
    <row r="419" spans="1:65" s="14" customFormat="1" ht="11.25">
      <c r="B419" s="221"/>
      <c r="C419" s="222"/>
      <c r="D419" s="201" t="s">
        <v>174</v>
      </c>
      <c r="E419" s="223" t="s">
        <v>1</v>
      </c>
      <c r="F419" s="224" t="s">
        <v>1122</v>
      </c>
      <c r="G419" s="222"/>
      <c r="H419" s="225">
        <v>33.840000000000003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174</v>
      </c>
      <c r="AU419" s="231" t="s">
        <v>83</v>
      </c>
      <c r="AV419" s="14" t="s">
        <v>83</v>
      </c>
      <c r="AW419" s="14" t="s">
        <v>30</v>
      </c>
      <c r="AX419" s="14" t="s">
        <v>73</v>
      </c>
      <c r="AY419" s="231" t="s">
        <v>117</v>
      </c>
    </row>
    <row r="420" spans="1:65" s="14" customFormat="1" ht="11.25">
      <c r="B420" s="221"/>
      <c r="C420" s="222"/>
      <c r="D420" s="201" t="s">
        <v>174</v>
      </c>
      <c r="E420" s="223" t="s">
        <v>1</v>
      </c>
      <c r="F420" s="224" t="s">
        <v>1123</v>
      </c>
      <c r="G420" s="222"/>
      <c r="H420" s="225">
        <v>4.875</v>
      </c>
      <c r="I420" s="226"/>
      <c r="J420" s="222"/>
      <c r="K420" s="222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174</v>
      </c>
      <c r="AU420" s="231" t="s">
        <v>83</v>
      </c>
      <c r="AV420" s="14" t="s">
        <v>83</v>
      </c>
      <c r="AW420" s="14" t="s">
        <v>30</v>
      </c>
      <c r="AX420" s="14" t="s">
        <v>73</v>
      </c>
      <c r="AY420" s="231" t="s">
        <v>117</v>
      </c>
    </row>
    <row r="421" spans="1:65" s="14" customFormat="1" ht="11.25">
      <c r="B421" s="221"/>
      <c r="C421" s="222"/>
      <c r="D421" s="201" t="s">
        <v>174</v>
      </c>
      <c r="E421" s="223" t="s">
        <v>1</v>
      </c>
      <c r="F421" s="224" t="s">
        <v>1124</v>
      </c>
      <c r="G421" s="222"/>
      <c r="H421" s="225">
        <v>23.420999999999999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174</v>
      </c>
      <c r="AU421" s="231" t="s">
        <v>83</v>
      </c>
      <c r="AV421" s="14" t="s">
        <v>83</v>
      </c>
      <c r="AW421" s="14" t="s">
        <v>30</v>
      </c>
      <c r="AX421" s="14" t="s">
        <v>73</v>
      </c>
      <c r="AY421" s="231" t="s">
        <v>117</v>
      </c>
    </row>
    <row r="422" spans="1:65" s="13" customFormat="1" ht="11.25">
      <c r="B422" s="211"/>
      <c r="C422" s="212"/>
      <c r="D422" s="201" t="s">
        <v>174</v>
      </c>
      <c r="E422" s="213" t="s">
        <v>1</v>
      </c>
      <c r="F422" s="214" t="s">
        <v>1125</v>
      </c>
      <c r="G422" s="212"/>
      <c r="H422" s="213" t="s">
        <v>1</v>
      </c>
      <c r="I422" s="215"/>
      <c r="J422" s="212"/>
      <c r="K422" s="212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174</v>
      </c>
      <c r="AU422" s="220" t="s">
        <v>83</v>
      </c>
      <c r="AV422" s="13" t="s">
        <v>81</v>
      </c>
      <c r="AW422" s="13" t="s">
        <v>30</v>
      </c>
      <c r="AX422" s="13" t="s">
        <v>73</v>
      </c>
      <c r="AY422" s="220" t="s">
        <v>117</v>
      </c>
    </row>
    <row r="423" spans="1:65" s="14" customFormat="1" ht="11.25">
      <c r="B423" s="221"/>
      <c r="C423" s="222"/>
      <c r="D423" s="201" t="s">
        <v>174</v>
      </c>
      <c r="E423" s="223" t="s">
        <v>1</v>
      </c>
      <c r="F423" s="224" t="s">
        <v>316</v>
      </c>
      <c r="G423" s="222"/>
      <c r="H423" s="225">
        <v>50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174</v>
      </c>
      <c r="AU423" s="231" t="s">
        <v>83</v>
      </c>
      <c r="AV423" s="14" t="s">
        <v>83</v>
      </c>
      <c r="AW423" s="14" t="s">
        <v>30</v>
      </c>
      <c r="AX423" s="14" t="s">
        <v>73</v>
      </c>
      <c r="AY423" s="231" t="s">
        <v>117</v>
      </c>
    </row>
    <row r="424" spans="1:65" s="13" customFormat="1" ht="11.25">
      <c r="B424" s="211"/>
      <c r="C424" s="212"/>
      <c r="D424" s="201" t="s">
        <v>174</v>
      </c>
      <c r="E424" s="213" t="s">
        <v>1</v>
      </c>
      <c r="F424" s="214" t="s">
        <v>1126</v>
      </c>
      <c r="G424" s="212"/>
      <c r="H424" s="213" t="s">
        <v>1</v>
      </c>
      <c r="I424" s="215"/>
      <c r="J424" s="212"/>
      <c r="K424" s="212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174</v>
      </c>
      <c r="AU424" s="220" t="s">
        <v>83</v>
      </c>
      <c r="AV424" s="13" t="s">
        <v>81</v>
      </c>
      <c r="AW424" s="13" t="s">
        <v>30</v>
      </c>
      <c r="AX424" s="13" t="s">
        <v>73</v>
      </c>
      <c r="AY424" s="220" t="s">
        <v>117</v>
      </c>
    </row>
    <row r="425" spans="1:65" s="14" customFormat="1" ht="11.25">
      <c r="B425" s="221"/>
      <c r="C425" s="222"/>
      <c r="D425" s="201" t="s">
        <v>174</v>
      </c>
      <c r="E425" s="223" t="s">
        <v>1</v>
      </c>
      <c r="F425" s="224" t="s">
        <v>1127</v>
      </c>
      <c r="G425" s="222"/>
      <c r="H425" s="225">
        <v>136.18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AT425" s="231" t="s">
        <v>174</v>
      </c>
      <c r="AU425" s="231" t="s">
        <v>83</v>
      </c>
      <c r="AV425" s="14" t="s">
        <v>83</v>
      </c>
      <c r="AW425" s="14" t="s">
        <v>30</v>
      </c>
      <c r="AX425" s="14" t="s">
        <v>73</v>
      </c>
      <c r="AY425" s="231" t="s">
        <v>117</v>
      </c>
    </row>
    <row r="426" spans="1:65" s="13" customFormat="1" ht="11.25">
      <c r="B426" s="211"/>
      <c r="C426" s="212"/>
      <c r="D426" s="201" t="s">
        <v>174</v>
      </c>
      <c r="E426" s="213" t="s">
        <v>1</v>
      </c>
      <c r="F426" s="214" t="s">
        <v>1128</v>
      </c>
      <c r="G426" s="212"/>
      <c r="H426" s="213" t="s">
        <v>1</v>
      </c>
      <c r="I426" s="215"/>
      <c r="J426" s="212"/>
      <c r="K426" s="212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174</v>
      </c>
      <c r="AU426" s="220" t="s">
        <v>83</v>
      </c>
      <c r="AV426" s="13" t="s">
        <v>81</v>
      </c>
      <c r="AW426" s="13" t="s">
        <v>30</v>
      </c>
      <c r="AX426" s="13" t="s">
        <v>73</v>
      </c>
      <c r="AY426" s="220" t="s">
        <v>117</v>
      </c>
    </row>
    <row r="427" spans="1:65" s="14" customFormat="1" ht="11.25">
      <c r="B427" s="221"/>
      <c r="C427" s="222"/>
      <c r="D427" s="201" t="s">
        <v>174</v>
      </c>
      <c r="E427" s="223" t="s">
        <v>1</v>
      </c>
      <c r="F427" s="224" t="s">
        <v>1129</v>
      </c>
      <c r="G427" s="222"/>
      <c r="H427" s="225">
        <v>31.468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174</v>
      </c>
      <c r="AU427" s="231" t="s">
        <v>83</v>
      </c>
      <c r="AV427" s="14" t="s">
        <v>83</v>
      </c>
      <c r="AW427" s="14" t="s">
        <v>30</v>
      </c>
      <c r="AX427" s="14" t="s">
        <v>73</v>
      </c>
      <c r="AY427" s="231" t="s">
        <v>117</v>
      </c>
    </row>
    <row r="428" spans="1:65" s="15" customFormat="1" ht="11.25">
      <c r="B428" s="232"/>
      <c r="C428" s="233"/>
      <c r="D428" s="201" t="s">
        <v>174</v>
      </c>
      <c r="E428" s="234" t="s">
        <v>1</v>
      </c>
      <c r="F428" s="235" t="s">
        <v>179</v>
      </c>
      <c r="G428" s="233"/>
      <c r="H428" s="236">
        <v>334.459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174</v>
      </c>
      <c r="AU428" s="242" t="s">
        <v>83</v>
      </c>
      <c r="AV428" s="15" t="s">
        <v>124</v>
      </c>
      <c r="AW428" s="15" t="s">
        <v>30</v>
      </c>
      <c r="AX428" s="15" t="s">
        <v>81</v>
      </c>
      <c r="AY428" s="242" t="s">
        <v>117</v>
      </c>
    </row>
    <row r="429" spans="1:65" s="2" customFormat="1" ht="37.9" customHeight="1">
      <c r="A429" s="34"/>
      <c r="B429" s="35"/>
      <c r="C429" s="187" t="s">
        <v>569</v>
      </c>
      <c r="D429" s="187" t="s">
        <v>120</v>
      </c>
      <c r="E429" s="188" t="s">
        <v>905</v>
      </c>
      <c r="F429" s="189" t="s">
        <v>1130</v>
      </c>
      <c r="G429" s="190" t="s">
        <v>182</v>
      </c>
      <c r="H429" s="191">
        <v>334.459</v>
      </c>
      <c r="I429" s="192"/>
      <c r="J429" s="193">
        <f>ROUND(I429*H429,2)</f>
        <v>0</v>
      </c>
      <c r="K429" s="194"/>
      <c r="L429" s="39"/>
      <c r="M429" s="195" t="s">
        <v>1</v>
      </c>
      <c r="N429" s="196" t="s">
        <v>38</v>
      </c>
      <c r="O429" s="71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9" t="s">
        <v>124</v>
      </c>
      <c r="AT429" s="199" t="s">
        <v>120</v>
      </c>
      <c r="AU429" s="199" t="s">
        <v>83</v>
      </c>
      <c r="AY429" s="17" t="s">
        <v>117</v>
      </c>
      <c r="BE429" s="200">
        <f>IF(N429="základní",J429,0)</f>
        <v>0</v>
      </c>
      <c r="BF429" s="200">
        <f>IF(N429="snížená",J429,0)</f>
        <v>0</v>
      </c>
      <c r="BG429" s="200">
        <f>IF(N429="zákl. přenesená",J429,0)</f>
        <v>0</v>
      </c>
      <c r="BH429" s="200">
        <f>IF(N429="sníž. přenesená",J429,0)</f>
        <v>0</v>
      </c>
      <c r="BI429" s="200">
        <f>IF(N429="nulová",J429,0)</f>
        <v>0</v>
      </c>
      <c r="BJ429" s="17" t="s">
        <v>81</v>
      </c>
      <c r="BK429" s="200">
        <f>ROUND(I429*H429,2)</f>
        <v>0</v>
      </c>
      <c r="BL429" s="17" t="s">
        <v>124</v>
      </c>
      <c r="BM429" s="199" t="s">
        <v>572</v>
      </c>
    </row>
    <row r="430" spans="1:65" s="2" customFormat="1" ht="19.5">
      <c r="A430" s="34"/>
      <c r="B430" s="35"/>
      <c r="C430" s="36"/>
      <c r="D430" s="201" t="s">
        <v>125</v>
      </c>
      <c r="E430" s="36"/>
      <c r="F430" s="202" t="s">
        <v>1130</v>
      </c>
      <c r="G430" s="36"/>
      <c r="H430" s="36"/>
      <c r="I430" s="203"/>
      <c r="J430" s="36"/>
      <c r="K430" s="36"/>
      <c r="L430" s="39"/>
      <c r="M430" s="204"/>
      <c r="N430" s="205"/>
      <c r="O430" s="71"/>
      <c r="P430" s="71"/>
      <c r="Q430" s="71"/>
      <c r="R430" s="71"/>
      <c r="S430" s="71"/>
      <c r="T430" s="72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125</v>
      </c>
      <c r="AU430" s="17" t="s">
        <v>83</v>
      </c>
    </row>
    <row r="431" spans="1:65" s="13" customFormat="1" ht="11.25">
      <c r="B431" s="211"/>
      <c r="C431" s="212"/>
      <c r="D431" s="201" t="s">
        <v>174</v>
      </c>
      <c r="E431" s="213" t="s">
        <v>1</v>
      </c>
      <c r="F431" s="214" t="s">
        <v>1117</v>
      </c>
      <c r="G431" s="212"/>
      <c r="H431" s="213" t="s">
        <v>1</v>
      </c>
      <c r="I431" s="215"/>
      <c r="J431" s="212"/>
      <c r="K431" s="212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174</v>
      </c>
      <c r="AU431" s="220" t="s">
        <v>83</v>
      </c>
      <c r="AV431" s="13" t="s">
        <v>81</v>
      </c>
      <c r="AW431" s="13" t="s">
        <v>30</v>
      </c>
      <c r="AX431" s="13" t="s">
        <v>73</v>
      </c>
      <c r="AY431" s="220" t="s">
        <v>117</v>
      </c>
    </row>
    <row r="432" spans="1:65" s="14" customFormat="1" ht="11.25">
      <c r="B432" s="221"/>
      <c r="C432" s="222"/>
      <c r="D432" s="201" t="s">
        <v>174</v>
      </c>
      <c r="E432" s="223" t="s">
        <v>1</v>
      </c>
      <c r="F432" s="224" t="s">
        <v>1118</v>
      </c>
      <c r="G432" s="222"/>
      <c r="H432" s="225">
        <v>7.5460000000000003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174</v>
      </c>
      <c r="AU432" s="231" t="s">
        <v>83</v>
      </c>
      <c r="AV432" s="14" t="s">
        <v>83</v>
      </c>
      <c r="AW432" s="14" t="s">
        <v>30</v>
      </c>
      <c r="AX432" s="14" t="s">
        <v>73</v>
      </c>
      <c r="AY432" s="231" t="s">
        <v>117</v>
      </c>
    </row>
    <row r="433" spans="1:65" s="14" customFormat="1" ht="11.25">
      <c r="B433" s="221"/>
      <c r="C433" s="222"/>
      <c r="D433" s="201" t="s">
        <v>174</v>
      </c>
      <c r="E433" s="223" t="s">
        <v>1</v>
      </c>
      <c r="F433" s="224" t="s">
        <v>1119</v>
      </c>
      <c r="G433" s="222"/>
      <c r="H433" s="225">
        <v>7.7329999999999997</v>
      </c>
      <c r="I433" s="226"/>
      <c r="J433" s="222"/>
      <c r="K433" s="222"/>
      <c r="L433" s="227"/>
      <c r="M433" s="228"/>
      <c r="N433" s="229"/>
      <c r="O433" s="229"/>
      <c r="P433" s="229"/>
      <c r="Q433" s="229"/>
      <c r="R433" s="229"/>
      <c r="S433" s="229"/>
      <c r="T433" s="230"/>
      <c r="AT433" s="231" t="s">
        <v>174</v>
      </c>
      <c r="AU433" s="231" t="s">
        <v>83</v>
      </c>
      <c r="AV433" s="14" t="s">
        <v>83</v>
      </c>
      <c r="AW433" s="14" t="s">
        <v>30</v>
      </c>
      <c r="AX433" s="14" t="s">
        <v>73</v>
      </c>
      <c r="AY433" s="231" t="s">
        <v>117</v>
      </c>
    </row>
    <row r="434" spans="1:65" s="14" customFormat="1" ht="11.25">
      <c r="B434" s="221"/>
      <c r="C434" s="222"/>
      <c r="D434" s="201" t="s">
        <v>174</v>
      </c>
      <c r="E434" s="223" t="s">
        <v>1</v>
      </c>
      <c r="F434" s="224" t="s">
        <v>1120</v>
      </c>
      <c r="G434" s="222"/>
      <c r="H434" s="225">
        <v>7.524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174</v>
      </c>
      <c r="AU434" s="231" t="s">
        <v>83</v>
      </c>
      <c r="AV434" s="14" t="s">
        <v>83</v>
      </c>
      <c r="AW434" s="14" t="s">
        <v>30</v>
      </c>
      <c r="AX434" s="14" t="s">
        <v>73</v>
      </c>
      <c r="AY434" s="231" t="s">
        <v>117</v>
      </c>
    </row>
    <row r="435" spans="1:65" s="14" customFormat="1" ht="11.25">
      <c r="B435" s="221"/>
      <c r="C435" s="222"/>
      <c r="D435" s="201" t="s">
        <v>174</v>
      </c>
      <c r="E435" s="223" t="s">
        <v>1</v>
      </c>
      <c r="F435" s="224" t="s">
        <v>1121</v>
      </c>
      <c r="G435" s="222"/>
      <c r="H435" s="225">
        <v>31.872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174</v>
      </c>
      <c r="AU435" s="231" t="s">
        <v>83</v>
      </c>
      <c r="AV435" s="14" t="s">
        <v>83</v>
      </c>
      <c r="AW435" s="14" t="s">
        <v>30</v>
      </c>
      <c r="AX435" s="14" t="s">
        <v>73</v>
      </c>
      <c r="AY435" s="231" t="s">
        <v>117</v>
      </c>
    </row>
    <row r="436" spans="1:65" s="14" customFormat="1" ht="11.25">
      <c r="B436" s="221"/>
      <c r="C436" s="222"/>
      <c r="D436" s="201" t="s">
        <v>174</v>
      </c>
      <c r="E436" s="223" t="s">
        <v>1</v>
      </c>
      <c r="F436" s="224" t="s">
        <v>1122</v>
      </c>
      <c r="G436" s="222"/>
      <c r="H436" s="225">
        <v>33.840000000000003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174</v>
      </c>
      <c r="AU436" s="231" t="s">
        <v>83</v>
      </c>
      <c r="AV436" s="14" t="s">
        <v>83</v>
      </c>
      <c r="AW436" s="14" t="s">
        <v>30</v>
      </c>
      <c r="AX436" s="14" t="s">
        <v>73</v>
      </c>
      <c r="AY436" s="231" t="s">
        <v>117</v>
      </c>
    </row>
    <row r="437" spans="1:65" s="14" customFormat="1" ht="11.25">
      <c r="B437" s="221"/>
      <c r="C437" s="222"/>
      <c r="D437" s="201" t="s">
        <v>174</v>
      </c>
      <c r="E437" s="223" t="s">
        <v>1</v>
      </c>
      <c r="F437" s="224" t="s">
        <v>1123</v>
      </c>
      <c r="G437" s="222"/>
      <c r="H437" s="225">
        <v>4.875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174</v>
      </c>
      <c r="AU437" s="231" t="s">
        <v>83</v>
      </c>
      <c r="AV437" s="14" t="s">
        <v>83</v>
      </c>
      <c r="AW437" s="14" t="s">
        <v>30</v>
      </c>
      <c r="AX437" s="14" t="s">
        <v>73</v>
      </c>
      <c r="AY437" s="231" t="s">
        <v>117</v>
      </c>
    </row>
    <row r="438" spans="1:65" s="14" customFormat="1" ht="11.25">
      <c r="B438" s="221"/>
      <c r="C438" s="222"/>
      <c r="D438" s="201" t="s">
        <v>174</v>
      </c>
      <c r="E438" s="223" t="s">
        <v>1</v>
      </c>
      <c r="F438" s="224" t="s">
        <v>1124</v>
      </c>
      <c r="G438" s="222"/>
      <c r="H438" s="225">
        <v>23.420999999999999</v>
      </c>
      <c r="I438" s="226"/>
      <c r="J438" s="222"/>
      <c r="K438" s="222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174</v>
      </c>
      <c r="AU438" s="231" t="s">
        <v>83</v>
      </c>
      <c r="AV438" s="14" t="s">
        <v>83</v>
      </c>
      <c r="AW438" s="14" t="s">
        <v>30</v>
      </c>
      <c r="AX438" s="14" t="s">
        <v>73</v>
      </c>
      <c r="AY438" s="231" t="s">
        <v>117</v>
      </c>
    </row>
    <row r="439" spans="1:65" s="13" customFormat="1" ht="11.25">
      <c r="B439" s="211"/>
      <c r="C439" s="212"/>
      <c r="D439" s="201" t="s">
        <v>174</v>
      </c>
      <c r="E439" s="213" t="s">
        <v>1</v>
      </c>
      <c r="F439" s="214" t="s">
        <v>1125</v>
      </c>
      <c r="G439" s="212"/>
      <c r="H439" s="213" t="s">
        <v>1</v>
      </c>
      <c r="I439" s="215"/>
      <c r="J439" s="212"/>
      <c r="K439" s="212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174</v>
      </c>
      <c r="AU439" s="220" t="s">
        <v>83</v>
      </c>
      <c r="AV439" s="13" t="s">
        <v>81</v>
      </c>
      <c r="AW439" s="13" t="s">
        <v>30</v>
      </c>
      <c r="AX439" s="13" t="s">
        <v>73</v>
      </c>
      <c r="AY439" s="220" t="s">
        <v>117</v>
      </c>
    </row>
    <row r="440" spans="1:65" s="14" customFormat="1" ht="11.25">
      <c r="B440" s="221"/>
      <c r="C440" s="222"/>
      <c r="D440" s="201" t="s">
        <v>174</v>
      </c>
      <c r="E440" s="223" t="s">
        <v>1</v>
      </c>
      <c r="F440" s="224" t="s">
        <v>316</v>
      </c>
      <c r="G440" s="222"/>
      <c r="H440" s="225">
        <v>50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174</v>
      </c>
      <c r="AU440" s="231" t="s">
        <v>83</v>
      </c>
      <c r="AV440" s="14" t="s">
        <v>83</v>
      </c>
      <c r="AW440" s="14" t="s">
        <v>30</v>
      </c>
      <c r="AX440" s="14" t="s">
        <v>73</v>
      </c>
      <c r="AY440" s="231" t="s">
        <v>117</v>
      </c>
    </row>
    <row r="441" spans="1:65" s="13" customFormat="1" ht="11.25">
      <c r="B441" s="211"/>
      <c r="C441" s="212"/>
      <c r="D441" s="201" t="s">
        <v>174</v>
      </c>
      <c r="E441" s="213" t="s">
        <v>1</v>
      </c>
      <c r="F441" s="214" t="s">
        <v>1126</v>
      </c>
      <c r="G441" s="212"/>
      <c r="H441" s="213" t="s">
        <v>1</v>
      </c>
      <c r="I441" s="215"/>
      <c r="J441" s="212"/>
      <c r="K441" s="212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174</v>
      </c>
      <c r="AU441" s="220" t="s">
        <v>83</v>
      </c>
      <c r="AV441" s="13" t="s">
        <v>81</v>
      </c>
      <c r="AW441" s="13" t="s">
        <v>30</v>
      </c>
      <c r="AX441" s="13" t="s">
        <v>73</v>
      </c>
      <c r="AY441" s="220" t="s">
        <v>117</v>
      </c>
    </row>
    <row r="442" spans="1:65" s="14" customFormat="1" ht="11.25">
      <c r="B442" s="221"/>
      <c r="C442" s="222"/>
      <c r="D442" s="201" t="s">
        <v>174</v>
      </c>
      <c r="E442" s="223" t="s">
        <v>1</v>
      </c>
      <c r="F442" s="224" t="s">
        <v>1127</v>
      </c>
      <c r="G442" s="222"/>
      <c r="H442" s="225">
        <v>136.18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174</v>
      </c>
      <c r="AU442" s="231" t="s">
        <v>83</v>
      </c>
      <c r="AV442" s="14" t="s">
        <v>83</v>
      </c>
      <c r="AW442" s="14" t="s">
        <v>30</v>
      </c>
      <c r="AX442" s="14" t="s">
        <v>73</v>
      </c>
      <c r="AY442" s="231" t="s">
        <v>117</v>
      </c>
    </row>
    <row r="443" spans="1:65" s="13" customFormat="1" ht="11.25">
      <c r="B443" s="211"/>
      <c r="C443" s="212"/>
      <c r="D443" s="201" t="s">
        <v>174</v>
      </c>
      <c r="E443" s="213" t="s">
        <v>1</v>
      </c>
      <c r="F443" s="214" t="s">
        <v>1128</v>
      </c>
      <c r="G443" s="212"/>
      <c r="H443" s="213" t="s">
        <v>1</v>
      </c>
      <c r="I443" s="215"/>
      <c r="J443" s="212"/>
      <c r="K443" s="212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174</v>
      </c>
      <c r="AU443" s="220" t="s">
        <v>83</v>
      </c>
      <c r="AV443" s="13" t="s">
        <v>81</v>
      </c>
      <c r="AW443" s="13" t="s">
        <v>30</v>
      </c>
      <c r="AX443" s="13" t="s">
        <v>73</v>
      </c>
      <c r="AY443" s="220" t="s">
        <v>117</v>
      </c>
    </row>
    <row r="444" spans="1:65" s="14" customFormat="1" ht="11.25">
      <c r="B444" s="221"/>
      <c r="C444" s="222"/>
      <c r="D444" s="201" t="s">
        <v>174</v>
      </c>
      <c r="E444" s="223" t="s">
        <v>1</v>
      </c>
      <c r="F444" s="224" t="s">
        <v>1129</v>
      </c>
      <c r="G444" s="222"/>
      <c r="H444" s="225">
        <v>31.468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174</v>
      </c>
      <c r="AU444" s="231" t="s">
        <v>83</v>
      </c>
      <c r="AV444" s="14" t="s">
        <v>83</v>
      </c>
      <c r="AW444" s="14" t="s">
        <v>30</v>
      </c>
      <c r="AX444" s="14" t="s">
        <v>73</v>
      </c>
      <c r="AY444" s="231" t="s">
        <v>117</v>
      </c>
    </row>
    <row r="445" spans="1:65" s="15" customFormat="1" ht="11.25">
      <c r="B445" s="232"/>
      <c r="C445" s="233"/>
      <c r="D445" s="201" t="s">
        <v>174</v>
      </c>
      <c r="E445" s="234" t="s">
        <v>1</v>
      </c>
      <c r="F445" s="235" t="s">
        <v>179</v>
      </c>
      <c r="G445" s="233"/>
      <c r="H445" s="236">
        <v>334.459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AT445" s="242" t="s">
        <v>174</v>
      </c>
      <c r="AU445" s="242" t="s">
        <v>83</v>
      </c>
      <c r="AV445" s="15" t="s">
        <v>124</v>
      </c>
      <c r="AW445" s="15" t="s">
        <v>30</v>
      </c>
      <c r="AX445" s="15" t="s">
        <v>81</v>
      </c>
      <c r="AY445" s="242" t="s">
        <v>117</v>
      </c>
    </row>
    <row r="446" spans="1:65" s="12" customFormat="1" ht="22.9" customHeight="1">
      <c r="B446" s="171"/>
      <c r="C446" s="172"/>
      <c r="D446" s="173" t="s">
        <v>72</v>
      </c>
      <c r="E446" s="185" t="s">
        <v>132</v>
      </c>
      <c r="F446" s="185" t="s">
        <v>919</v>
      </c>
      <c r="G446" s="172"/>
      <c r="H446" s="172"/>
      <c r="I446" s="175"/>
      <c r="J446" s="186">
        <f>BK446</f>
        <v>0</v>
      </c>
      <c r="K446" s="172"/>
      <c r="L446" s="177"/>
      <c r="M446" s="178"/>
      <c r="N446" s="179"/>
      <c r="O446" s="179"/>
      <c r="P446" s="180">
        <f>SUM(P447:P450)</f>
        <v>0</v>
      </c>
      <c r="Q446" s="179"/>
      <c r="R446" s="180">
        <f>SUM(R447:R450)</f>
        <v>0</v>
      </c>
      <c r="S446" s="179"/>
      <c r="T446" s="181">
        <f>SUM(T447:T450)</f>
        <v>0</v>
      </c>
      <c r="AR446" s="182" t="s">
        <v>81</v>
      </c>
      <c r="AT446" s="183" t="s">
        <v>72</v>
      </c>
      <c r="AU446" s="183" t="s">
        <v>81</v>
      </c>
      <c r="AY446" s="182" t="s">
        <v>117</v>
      </c>
      <c r="BK446" s="184">
        <f>SUM(BK447:BK450)</f>
        <v>0</v>
      </c>
    </row>
    <row r="447" spans="1:65" s="2" customFormat="1" ht="14.45" customHeight="1">
      <c r="A447" s="34"/>
      <c r="B447" s="35"/>
      <c r="C447" s="187" t="s">
        <v>392</v>
      </c>
      <c r="D447" s="187" t="s">
        <v>120</v>
      </c>
      <c r="E447" s="188" t="s">
        <v>516</v>
      </c>
      <c r="F447" s="189" t="s">
        <v>1131</v>
      </c>
      <c r="G447" s="190" t="s">
        <v>123</v>
      </c>
      <c r="H447" s="191">
        <v>1</v>
      </c>
      <c r="I447" s="192"/>
      <c r="J447" s="193">
        <f>ROUND(I447*H447,2)</f>
        <v>0</v>
      </c>
      <c r="K447" s="194"/>
      <c r="L447" s="39"/>
      <c r="M447" s="195" t="s">
        <v>1</v>
      </c>
      <c r="N447" s="196" t="s">
        <v>38</v>
      </c>
      <c r="O447" s="71"/>
      <c r="P447" s="197">
        <f>O447*H447</f>
        <v>0</v>
      </c>
      <c r="Q447" s="197">
        <v>0</v>
      </c>
      <c r="R447" s="197">
        <f>Q447*H447</f>
        <v>0</v>
      </c>
      <c r="S447" s="197">
        <v>0</v>
      </c>
      <c r="T447" s="19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9" t="s">
        <v>124</v>
      </c>
      <c r="AT447" s="199" t="s">
        <v>120</v>
      </c>
      <c r="AU447" s="199" t="s">
        <v>83</v>
      </c>
      <c r="AY447" s="17" t="s">
        <v>117</v>
      </c>
      <c r="BE447" s="200">
        <f>IF(N447="základní",J447,0)</f>
        <v>0</v>
      </c>
      <c r="BF447" s="200">
        <f>IF(N447="snížená",J447,0)</f>
        <v>0</v>
      </c>
      <c r="BG447" s="200">
        <f>IF(N447="zákl. přenesená",J447,0)</f>
        <v>0</v>
      </c>
      <c r="BH447" s="200">
        <f>IF(N447="sníž. přenesená",J447,0)</f>
        <v>0</v>
      </c>
      <c r="BI447" s="200">
        <f>IF(N447="nulová",J447,0)</f>
        <v>0</v>
      </c>
      <c r="BJ447" s="17" t="s">
        <v>81</v>
      </c>
      <c r="BK447" s="200">
        <f>ROUND(I447*H447,2)</f>
        <v>0</v>
      </c>
      <c r="BL447" s="17" t="s">
        <v>124</v>
      </c>
      <c r="BM447" s="199" t="s">
        <v>576</v>
      </c>
    </row>
    <row r="448" spans="1:65" s="2" customFormat="1" ht="11.25">
      <c r="A448" s="34"/>
      <c r="B448" s="35"/>
      <c r="C448" s="36"/>
      <c r="D448" s="201" t="s">
        <v>125</v>
      </c>
      <c r="E448" s="36"/>
      <c r="F448" s="202" t="s">
        <v>923</v>
      </c>
      <c r="G448" s="36"/>
      <c r="H448" s="36"/>
      <c r="I448" s="203"/>
      <c r="J448" s="36"/>
      <c r="K448" s="36"/>
      <c r="L448" s="39"/>
      <c r="M448" s="204"/>
      <c r="N448" s="205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125</v>
      </c>
      <c r="AU448" s="17" t="s">
        <v>83</v>
      </c>
    </row>
    <row r="449" spans="1:65" s="2" customFormat="1" ht="14.45" customHeight="1">
      <c r="A449" s="34"/>
      <c r="B449" s="35"/>
      <c r="C449" s="187" t="s">
        <v>579</v>
      </c>
      <c r="D449" s="187" t="s">
        <v>120</v>
      </c>
      <c r="E449" s="188" t="s">
        <v>368</v>
      </c>
      <c r="F449" s="189" t="s">
        <v>920</v>
      </c>
      <c r="G449" s="190" t="s">
        <v>123</v>
      </c>
      <c r="H449" s="191">
        <v>1</v>
      </c>
      <c r="I449" s="192"/>
      <c r="J449" s="193">
        <f>ROUND(I449*H449,2)</f>
        <v>0</v>
      </c>
      <c r="K449" s="194"/>
      <c r="L449" s="39"/>
      <c r="M449" s="195" t="s">
        <v>1</v>
      </c>
      <c r="N449" s="196" t="s">
        <v>38</v>
      </c>
      <c r="O449" s="71"/>
      <c r="P449" s="197">
        <f>O449*H449</f>
        <v>0</v>
      </c>
      <c r="Q449" s="197">
        <v>0</v>
      </c>
      <c r="R449" s="197">
        <f>Q449*H449</f>
        <v>0</v>
      </c>
      <c r="S449" s="197">
        <v>0</v>
      </c>
      <c r="T449" s="19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9" t="s">
        <v>124</v>
      </c>
      <c r="AT449" s="199" t="s">
        <v>120</v>
      </c>
      <c r="AU449" s="199" t="s">
        <v>83</v>
      </c>
      <c r="AY449" s="17" t="s">
        <v>117</v>
      </c>
      <c r="BE449" s="200">
        <f>IF(N449="základní",J449,0)</f>
        <v>0</v>
      </c>
      <c r="BF449" s="200">
        <f>IF(N449="snížená",J449,0)</f>
        <v>0</v>
      </c>
      <c r="BG449" s="200">
        <f>IF(N449="zákl. přenesená",J449,0)</f>
        <v>0</v>
      </c>
      <c r="BH449" s="200">
        <f>IF(N449="sníž. přenesená",J449,0)</f>
        <v>0</v>
      </c>
      <c r="BI449" s="200">
        <f>IF(N449="nulová",J449,0)</f>
        <v>0</v>
      </c>
      <c r="BJ449" s="17" t="s">
        <v>81</v>
      </c>
      <c r="BK449" s="200">
        <f>ROUND(I449*H449,2)</f>
        <v>0</v>
      </c>
      <c r="BL449" s="17" t="s">
        <v>124</v>
      </c>
      <c r="BM449" s="199" t="s">
        <v>582</v>
      </c>
    </row>
    <row r="450" spans="1:65" s="2" customFormat="1" ht="11.25">
      <c r="A450" s="34"/>
      <c r="B450" s="35"/>
      <c r="C450" s="36"/>
      <c r="D450" s="201" t="s">
        <v>125</v>
      </c>
      <c r="E450" s="36"/>
      <c r="F450" s="202" t="s">
        <v>920</v>
      </c>
      <c r="G450" s="36"/>
      <c r="H450" s="36"/>
      <c r="I450" s="203"/>
      <c r="J450" s="36"/>
      <c r="K450" s="36"/>
      <c r="L450" s="39"/>
      <c r="M450" s="204"/>
      <c r="N450" s="205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125</v>
      </c>
      <c r="AU450" s="17" t="s">
        <v>83</v>
      </c>
    </row>
    <row r="451" spans="1:65" s="12" customFormat="1" ht="22.9" customHeight="1">
      <c r="B451" s="171"/>
      <c r="C451" s="172"/>
      <c r="D451" s="173" t="s">
        <v>72</v>
      </c>
      <c r="E451" s="185" t="s">
        <v>851</v>
      </c>
      <c r="F451" s="185" t="s">
        <v>133</v>
      </c>
      <c r="G451" s="172"/>
      <c r="H451" s="172"/>
      <c r="I451" s="175"/>
      <c r="J451" s="186">
        <f>BK451</f>
        <v>0</v>
      </c>
      <c r="K451" s="172"/>
      <c r="L451" s="177"/>
      <c r="M451" s="178"/>
      <c r="N451" s="179"/>
      <c r="O451" s="179"/>
      <c r="P451" s="180">
        <f>SUM(P452:P453)</f>
        <v>0</v>
      </c>
      <c r="Q451" s="179"/>
      <c r="R451" s="180">
        <f>SUM(R452:R453)</f>
        <v>0</v>
      </c>
      <c r="S451" s="179"/>
      <c r="T451" s="181">
        <f>SUM(T452:T453)</f>
        <v>0</v>
      </c>
      <c r="AR451" s="182" t="s">
        <v>81</v>
      </c>
      <c r="AT451" s="183" t="s">
        <v>72</v>
      </c>
      <c r="AU451" s="183" t="s">
        <v>81</v>
      </c>
      <c r="AY451" s="182" t="s">
        <v>117</v>
      </c>
      <c r="BK451" s="184">
        <f>SUM(BK452:BK453)</f>
        <v>0</v>
      </c>
    </row>
    <row r="452" spans="1:65" s="2" customFormat="1" ht="14.45" customHeight="1">
      <c r="A452" s="34"/>
      <c r="B452" s="35"/>
      <c r="C452" s="187" t="s">
        <v>400</v>
      </c>
      <c r="D452" s="187" t="s">
        <v>120</v>
      </c>
      <c r="E452" s="188" t="s">
        <v>933</v>
      </c>
      <c r="F452" s="189" t="s">
        <v>934</v>
      </c>
      <c r="G452" s="190" t="s">
        <v>399</v>
      </c>
      <c r="H452" s="191">
        <v>25</v>
      </c>
      <c r="I452" s="192"/>
      <c r="J452" s="193">
        <f>ROUND(I452*H452,2)</f>
        <v>0</v>
      </c>
      <c r="K452" s="194"/>
      <c r="L452" s="39"/>
      <c r="M452" s="195" t="s">
        <v>1</v>
      </c>
      <c r="N452" s="196" t="s">
        <v>38</v>
      </c>
      <c r="O452" s="71"/>
      <c r="P452" s="197">
        <f>O452*H452</f>
        <v>0</v>
      </c>
      <c r="Q452" s="197">
        <v>0</v>
      </c>
      <c r="R452" s="197">
        <f>Q452*H452</f>
        <v>0</v>
      </c>
      <c r="S452" s="197">
        <v>0</v>
      </c>
      <c r="T452" s="19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9" t="s">
        <v>124</v>
      </c>
      <c r="AT452" s="199" t="s">
        <v>120</v>
      </c>
      <c r="AU452" s="199" t="s">
        <v>83</v>
      </c>
      <c r="AY452" s="17" t="s">
        <v>117</v>
      </c>
      <c r="BE452" s="200">
        <f>IF(N452="základní",J452,0)</f>
        <v>0</v>
      </c>
      <c r="BF452" s="200">
        <f>IF(N452="snížená",J452,0)</f>
        <v>0</v>
      </c>
      <c r="BG452" s="200">
        <f>IF(N452="zákl. přenesená",J452,0)</f>
        <v>0</v>
      </c>
      <c r="BH452" s="200">
        <f>IF(N452="sníž. přenesená",J452,0)</f>
        <v>0</v>
      </c>
      <c r="BI452" s="200">
        <f>IF(N452="nulová",J452,0)</f>
        <v>0</v>
      </c>
      <c r="BJ452" s="17" t="s">
        <v>81</v>
      </c>
      <c r="BK452" s="200">
        <f>ROUND(I452*H452,2)</f>
        <v>0</v>
      </c>
      <c r="BL452" s="17" t="s">
        <v>124</v>
      </c>
      <c r="BM452" s="199" t="s">
        <v>588</v>
      </c>
    </row>
    <row r="453" spans="1:65" s="2" customFormat="1" ht="11.25">
      <c r="A453" s="34"/>
      <c r="B453" s="35"/>
      <c r="C453" s="36"/>
      <c r="D453" s="201" t="s">
        <v>125</v>
      </c>
      <c r="E453" s="36"/>
      <c r="F453" s="202" t="s">
        <v>934</v>
      </c>
      <c r="G453" s="36"/>
      <c r="H453" s="36"/>
      <c r="I453" s="203"/>
      <c r="J453" s="36"/>
      <c r="K453" s="36"/>
      <c r="L453" s="39"/>
      <c r="M453" s="207"/>
      <c r="N453" s="208"/>
      <c r="O453" s="209"/>
      <c r="P453" s="209"/>
      <c r="Q453" s="209"/>
      <c r="R453" s="209"/>
      <c r="S453" s="209"/>
      <c r="T453" s="210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125</v>
      </c>
      <c r="AU453" s="17" t="s">
        <v>83</v>
      </c>
    </row>
    <row r="454" spans="1:65" s="2" customFormat="1" ht="6.95" customHeight="1">
      <c r="A454" s="34"/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39"/>
      <c r="M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</sheetData>
  <sheetProtection algorithmName="SHA-512" hashValue="NiGzjtnwZqqzpBws/+oA+CE/yZqsbjFy0aHcqau8h5IGBgiJZP50RZxnVkyOa/odt7KVpQvbvgxg9Wc7Bckjcw==" saltValue="DXvsFKNBTThGUqGO0UeHE4ohRgsTPuigtz1fkSPln29fQRzZ3vS4PT0Gn4/SqmI3Z4XTqj2ZI/VhLhpWFL83vg==" spinCount="100000" sheet="1" objects="1" scenarios="1" formatColumns="0" formatRows="0" autoFilter="0"/>
  <autoFilter ref="C130:K453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89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5" t="str">
        <f>'Rekapitulace stavby'!K6</f>
        <v>OU - Ostravska univerzita-6.10.2020 - upravený dle p.Svoboda</v>
      </c>
      <c r="F7" s="296"/>
      <c r="G7" s="296"/>
      <c r="H7" s="296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7" t="s">
        <v>1132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ROUND((SUM(BE128:BE277)),  2)</f>
        <v>0</v>
      </c>
      <c r="G33" s="34"/>
      <c r="H33" s="34"/>
      <c r="I33" s="124">
        <v>0.21</v>
      </c>
      <c r="J33" s="123">
        <f>ROUND(((SUM(BE128:BE277))*I33),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ROUND((SUM(BF128:BF277)),  2)</f>
        <v>0</v>
      </c>
      <c r="G34" s="34"/>
      <c r="H34" s="34"/>
      <c r="I34" s="124">
        <v>0.15</v>
      </c>
      <c r="J34" s="123">
        <f>ROUND(((SUM(BF128:BF277))*I34),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ROUND((SUM(BG128:BG277)),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ROUND((SUM(BH128:BH277)),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ROUND((SUM(BI128:BI277)),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2" t="str">
        <f>E7</f>
        <v>OU - Ostravska univerzita-6.10.2020 - upravený dle p.Svoboda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54" t="str">
        <f>E9</f>
        <v>SO 03 - SO 03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1:31" s="9" customFormat="1" ht="24.95" customHeight="1">
      <c r="B97" s="147"/>
      <c r="C97" s="148"/>
      <c r="D97" s="149" t="s">
        <v>1133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1134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1135</v>
      </c>
      <c r="E99" s="156"/>
      <c r="F99" s="156"/>
      <c r="G99" s="156"/>
      <c r="H99" s="156"/>
      <c r="I99" s="156"/>
      <c r="J99" s="157">
        <f>J187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1136</v>
      </c>
      <c r="E100" s="156"/>
      <c r="F100" s="156"/>
      <c r="G100" s="156"/>
      <c r="H100" s="156"/>
      <c r="I100" s="156"/>
      <c r="J100" s="157">
        <f>J193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1137</v>
      </c>
      <c r="E101" s="156"/>
      <c r="F101" s="156"/>
      <c r="G101" s="156"/>
      <c r="H101" s="156"/>
      <c r="I101" s="156"/>
      <c r="J101" s="157">
        <f>J202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1138</v>
      </c>
      <c r="E102" s="156"/>
      <c r="F102" s="156"/>
      <c r="G102" s="156"/>
      <c r="H102" s="156"/>
      <c r="I102" s="156"/>
      <c r="J102" s="157">
        <f>J221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1139</v>
      </c>
      <c r="E103" s="156"/>
      <c r="F103" s="156"/>
      <c r="G103" s="156"/>
      <c r="H103" s="156"/>
      <c r="I103" s="156"/>
      <c r="J103" s="157">
        <f>J224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1140</v>
      </c>
      <c r="E104" s="156"/>
      <c r="F104" s="156"/>
      <c r="G104" s="156"/>
      <c r="H104" s="156"/>
      <c r="I104" s="156"/>
      <c r="J104" s="157">
        <f>J238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1141</v>
      </c>
      <c r="E105" s="156"/>
      <c r="F105" s="156"/>
      <c r="G105" s="156"/>
      <c r="H105" s="156"/>
      <c r="I105" s="156"/>
      <c r="J105" s="157">
        <f>J246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1142</v>
      </c>
      <c r="E106" s="156"/>
      <c r="F106" s="156"/>
      <c r="G106" s="156"/>
      <c r="H106" s="156"/>
      <c r="I106" s="156"/>
      <c r="J106" s="157">
        <f>J263</f>
        <v>0</v>
      </c>
      <c r="K106" s="154"/>
      <c r="L106" s="158"/>
    </row>
    <row r="107" spans="1:31" s="10" customFormat="1" ht="19.899999999999999" customHeight="1">
      <c r="B107" s="153"/>
      <c r="C107" s="154"/>
      <c r="D107" s="155" t="s">
        <v>1143</v>
      </c>
      <c r="E107" s="156"/>
      <c r="F107" s="156"/>
      <c r="G107" s="156"/>
      <c r="H107" s="156"/>
      <c r="I107" s="156"/>
      <c r="J107" s="157">
        <f>J272</f>
        <v>0</v>
      </c>
      <c r="K107" s="154"/>
      <c r="L107" s="158"/>
    </row>
    <row r="108" spans="1:31" s="10" customFormat="1" ht="19.899999999999999" customHeight="1">
      <c r="B108" s="153"/>
      <c r="C108" s="154"/>
      <c r="D108" s="155" t="s">
        <v>100</v>
      </c>
      <c r="E108" s="156"/>
      <c r="F108" s="156"/>
      <c r="G108" s="156"/>
      <c r="H108" s="156"/>
      <c r="I108" s="156"/>
      <c r="J108" s="157">
        <f>J275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63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24.95" customHeight="1">
      <c r="A115" s="34"/>
      <c r="B115" s="35"/>
      <c r="C115" s="23" t="s">
        <v>102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6.5" customHeight="1">
      <c r="A118" s="34"/>
      <c r="B118" s="35"/>
      <c r="C118" s="36"/>
      <c r="D118" s="36"/>
      <c r="E118" s="302" t="str">
        <f>E7</f>
        <v>OU - Ostravska univerzita-6.10.2020 - upravený dle p.Svoboda</v>
      </c>
      <c r="F118" s="303"/>
      <c r="G118" s="303"/>
      <c r="H118" s="30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2" customHeight="1">
      <c r="A119" s="34"/>
      <c r="B119" s="35"/>
      <c r="C119" s="29" t="s">
        <v>91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6.5" customHeight="1">
      <c r="A120" s="34"/>
      <c r="B120" s="35"/>
      <c r="C120" s="36"/>
      <c r="D120" s="36"/>
      <c r="E120" s="254" t="str">
        <f>E9</f>
        <v>SO 03 - SO 03</v>
      </c>
      <c r="F120" s="304"/>
      <c r="G120" s="304"/>
      <c r="H120" s="30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7. 10. 2020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31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3" s="11" customFormat="1" ht="29.25" customHeight="1">
      <c r="A127" s="159"/>
      <c r="B127" s="160"/>
      <c r="C127" s="161" t="s">
        <v>103</v>
      </c>
      <c r="D127" s="162" t="s">
        <v>58</v>
      </c>
      <c r="E127" s="162" t="s">
        <v>54</v>
      </c>
      <c r="F127" s="162" t="s">
        <v>55</v>
      </c>
      <c r="G127" s="162" t="s">
        <v>104</v>
      </c>
      <c r="H127" s="162" t="s">
        <v>105</v>
      </c>
      <c r="I127" s="162" t="s">
        <v>106</v>
      </c>
      <c r="J127" s="163" t="s">
        <v>95</v>
      </c>
      <c r="K127" s="164" t="s">
        <v>107</v>
      </c>
      <c r="L127" s="165"/>
      <c r="M127" s="75" t="s">
        <v>1</v>
      </c>
      <c r="N127" s="76" t="s">
        <v>37</v>
      </c>
      <c r="O127" s="76" t="s">
        <v>108</v>
      </c>
      <c r="P127" s="76" t="s">
        <v>109</v>
      </c>
      <c r="Q127" s="76" t="s">
        <v>110</v>
      </c>
      <c r="R127" s="76" t="s">
        <v>111</v>
      </c>
      <c r="S127" s="76" t="s">
        <v>112</v>
      </c>
      <c r="T127" s="77" t="s">
        <v>113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114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</f>
        <v>0</v>
      </c>
      <c r="Q128" s="79"/>
      <c r="R128" s="168">
        <f>R129</f>
        <v>0</v>
      </c>
      <c r="S128" s="79"/>
      <c r="T128" s="169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97</v>
      </c>
      <c r="BK128" s="170">
        <f>BK129</f>
        <v>0</v>
      </c>
    </row>
    <row r="129" spans="1:65" s="12" customFormat="1" ht="25.9" customHeight="1">
      <c r="B129" s="171"/>
      <c r="C129" s="172"/>
      <c r="D129" s="173" t="s">
        <v>72</v>
      </c>
      <c r="E129" s="174" t="s">
        <v>115</v>
      </c>
      <c r="F129" s="174" t="s">
        <v>1144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P130+P187+P193+P202+P221+P224+P238+P246+P263+P272+P275</f>
        <v>0</v>
      </c>
      <c r="Q129" s="179"/>
      <c r="R129" s="180">
        <f>R130+R187+R193+R202+R221+R224+R238+R246+R263+R272+R275</f>
        <v>0</v>
      </c>
      <c r="S129" s="179"/>
      <c r="T129" s="181">
        <f>T130+T187+T193+T202+T221+T224+T238+T246+T263+T272+T275</f>
        <v>0</v>
      </c>
      <c r="AR129" s="182" t="s">
        <v>81</v>
      </c>
      <c r="AT129" s="183" t="s">
        <v>72</v>
      </c>
      <c r="AU129" s="183" t="s">
        <v>73</v>
      </c>
      <c r="AY129" s="182" t="s">
        <v>117</v>
      </c>
      <c r="BK129" s="184">
        <f>BK130+BK187+BK193+BK202+BK221+BK224+BK238+BK246+BK263+BK272+BK275</f>
        <v>0</v>
      </c>
    </row>
    <row r="130" spans="1:65" s="12" customFormat="1" ht="22.9" customHeight="1">
      <c r="B130" s="171"/>
      <c r="C130" s="172"/>
      <c r="D130" s="173" t="s">
        <v>72</v>
      </c>
      <c r="E130" s="185" t="s">
        <v>953</v>
      </c>
      <c r="F130" s="185" t="s">
        <v>1145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SUM(P131:P186)</f>
        <v>0</v>
      </c>
      <c r="Q130" s="179"/>
      <c r="R130" s="180">
        <f>SUM(R131:R186)</f>
        <v>0</v>
      </c>
      <c r="S130" s="179"/>
      <c r="T130" s="181">
        <f>SUM(T131:T186)</f>
        <v>0</v>
      </c>
      <c r="AR130" s="182" t="s">
        <v>81</v>
      </c>
      <c r="AT130" s="183" t="s">
        <v>72</v>
      </c>
      <c r="AU130" s="183" t="s">
        <v>81</v>
      </c>
      <c r="AY130" s="182" t="s">
        <v>117</v>
      </c>
      <c r="BK130" s="184">
        <f>SUM(BK131:BK186)</f>
        <v>0</v>
      </c>
    </row>
    <row r="131" spans="1:65" s="2" customFormat="1" ht="24.2" customHeight="1">
      <c r="A131" s="34"/>
      <c r="B131" s="35"/>
      <c r="C131" s="187" t="s">
        <v>81</v>
      </c>
      <c r="D131" s="187" t="s">
        <v>120</v>
      </c>
      <c r="E131" s="188" t="s">
        <v>1146</v>
      </c>
      <c r="F131" s="189" t="s">
        <v>1147</v>
      </c>
      <c r="G131" s="190" t="s">
        <v>173</v>
      </c>
      <c r="H131" s="191">
        <v>3.81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38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124</v>
      </c>
      <c r="AT131" s="199" t="s">
        <v>120</v>
      </c>
      <c r="AU131" s="199" t="s">
        <v>83</v>
      </c>
      <c r="AY131" s="17" t="s">
        <v>117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81</v>
      </c>
      <c r="BK131" s="200">
        <f>ROUND(I131*H131,2)</f>
        <v>0</v>
      </c>
      <c r="BL131" s="17" t="s">
        <v>124</v>
      </c>
      <c r="BM131" s="199" t="s">
        <v>83</v>
      </c>
    </row>
    <row r="132" spans="1:65" s="2" customFormat="1" ht="19.5">
      <c r="A132" s="34"/>
      <c r="B132" s="35"/>
      <c r="C132" s="36"/>
      <c r="D132" s="201" t="s">
        <v>125</v>
      </c>
      <c r="E132" s="36"/>
      <c r="F132" s="202" t="s">
        <v>1147</v>
      </c>
      <c r="G132" s="36"/>
      <c r="H132" s="36"/>
      <c r="I132" s="203"/>
      <c r="J132" s="36"/>
      <c r="K132" s="36"/>
      <c r="L132" s="39"/>
      <c r="M132" s="204"/>
      <c r="N132" s="20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125</v>
      </c>
      <c r="AU132" s="17" t="s">
        <v>83</v>
      </c>
    </row>
    <row r="133" spans="1:65" s="13" customFormat="1" ht="11.25">
      <c r="B133" s="211"/>
      <c r="C133" s="212"/>
      <c r="D133" s="201" t="s">
        <v>174</v>
      </c>
      <c r="E133" s="213" t="s">
        <v>1</v>
      </c>
      <c r="F133" s="214" t="s">
        <v>1148</v>
      </c>
      <c r="G133" s="212"/>
      <c r="H133" s="213" t="s">
        <v>1</v>
      </c>
      <c r="I133" s="215"/>
      <c r="J133" s="212"/>
      <c r="K133" s="212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174</v>
      </c>
      <c r="AU133" s="220" t="s">
        <v>83</v>
      </c>
      <c r="AV133" s="13" t="s">
        <v>81</v>
      </c>
      <c r="AW133" s="13" t="s">
        <v>30</v>
      </c>
      <c r="AX133" s="13" t="s">
        <v>73</v>
      </c>
      <c r="AY133" s="220" t="s">
        <v>117</v>
      </c>
    </row>
    <row r="134" spans="1:65" s="14" customFormat="1" ht="11.25">
      <c r="B134" s="221"/>
      <c r="C134" s="222"/>
      <c r="D134" s="201" t="s">
        <v>174</v>
      </c>
      <c r="E134" s="223" t="s">
        <v>1</v>
      </c>
      <c r="F134" s="224" t="s">
        <v>1149</v>
      </c>
      <c r="G134" s="222"/>
      <c r="H134" s="225">
        <v>2.1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174</v>
      </c>
      <c r="AU134" s="231" t="s">
        <v>83</v>
      </c>
      <c r="AV134" s="14" t="s">
        <v>83</v>
      </c>
      <c r="AW134" s="14" t="s">
        <v>30</v>
      </c>
      <c r="AX134" s="14" t="s">
        <v>73</v>
      </c>
      <c r="AY134" s="231" t="s">
        <v>117</v>
      </c>
    </row>
    <row r="135" spans="1:65" s="13" customFormat="1" ht="11.25">
      <c r="B135" s="211"/>
      <c r="C135" s="212"/>
      <c r="D135" s="201" t="s">
        <v>174</v>
      </c>
      <c r="E135" s="213" t="s">
        <v>1</v>
      </c>
      <c r="F135" s="214" t="s">
        <v>1150</v>
      </c>
      <c r="G135" s="212"/>
      <c r="H135" s="213" t="s">
        <v>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174</v>
      </c>
      <c r="AU135" s="220" t="s">
        <v>83</v>
      </c>
      <c r="AV135" s="13" t="s">
        <v>81</v>
      </c>
      <c r="AW135" s="13" t="s">
        <v>30</v>
      </c>
      <c r="AX135" s="13" t="s">
        <v>73</v>
      </c>
      <c r="AY135" s="220" t="s">
        <v>117</v>
      </c>
    </row>
    <row r="136" spans="1:65" s="14" customFormat="1" ht="11.25">
      <c r="B136" s="221"/>
      <c r="C136" s="222"/>
      <c r="D136" s="201" t="s">
        <v>174</v>
      </c>
      <c r="E136" s="223" t="s">
        <v>1</v>
      </c>
      <c r="F136" s="224" t="s">
        <v>1151</v>
      </c>
      <c r="G136" s="222"/>
      <c r="H136" s="225">
        <v>1.71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174</v>
      </c>
      <c r="AU136" s="231" t="s">
        <v>83</v>
      </c>
      <c r="AV136" s="14" t="s">
        <v>83</v>
      </c>
      <c r="AW136" s="14" t="s">
        <v>30</v>
      </c>
      <c r="AX136" s="14" t="s">
        <v>73</v>
      </c>
      <c r="AY136" s="231" t="s">
        <v>117</v>
      </c>
    </row>
    <row r="137" spans="1:65" s="15" customFormat="1" ht="11.25">
      <c r="B137" s="232"/>
      <c r="C137" s="233"/>
      <c r="D137" s="201" t="s">
        <v>174</v>
      </c>
      <c r="E137" s="234" t="s">
        <v>1</v>
      </c>
      <c r="F137" s="235" t="s">
        <v>179</v>
      </c>
      <c r="G137" s="233"/>
      <c r="H137" s="236">
        <v>3.81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174</v>
      </c>
      <c r="AU137" s="242" t="s">
        <v>83</v>
      </c>
      <c r="AV137" s="15" t="s">
        <v>124</v>
      </c>
      <c r="AW137" s="15" t="s">
        <v>30</v>
      </c>
      <c r="AX137" s="15" t="s">
        <v>81</v>
      </c>
      <c r="AY137" s="242" t="s">
        <v>117</v>
      </c>
    </row>
    <row r="138" spans="1:65" s="2" customFormat="1" ht="14.45" customHeight="1">
      <c r="A138" s="34"/>
      <c r="B138" s="35"/>
      <c r="C138" s="187" t="s">
        <v>83</v>
      </c>
      <c r="D138" s="187" t="s">
        <v>120</v>
      </c>
      <c r="E138" s="188" t="s">
        <v>1152</v>
      </c>
      <c r="F138" s="189" t="s">
        <v>1153</v>
      </c>
      <c r="G138" s="190" t="s">
        <v>173</v>
      </c>
      <c r="H138" s="191">
        <v>3.81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38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124</v>
      </c>
      <c r="AT138" s="199" t="s">
        <v>120</v>
      </c>
      <c r="AU138" s="199" t="s">
        <v>83</v>
      </c>
      <c r="AY138" s="17" t="s">
        <v>117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81</v>
      </c>
      <c r="BK138" s="200">
        <f>ROUND(I138*H138,2)</f>
        <v>0</v>
      </c>
      <c r="BL138" s="17" t="s">
        <v>124</v>
      </c>
      <c r="BM138" s="199" t="s">
        <v>124</v>
      </c>
    </row>
    <row r="139" spans="1:65" s="2" customFormat="1" ht="11.25">
      <c r="A139" s="34"/>
      <c r="B139" s="35"/>
      <c r="C139" s="36"/>
      <c r="D139" s="201" t="s">
        <v>125</v>
      </c>
      <c r="E139" s="36"/>
      <c r="F139" s="202" t="s">
        <v>1153</v>
      </c>
      <c r="G139" s="36"/>
      <c r="H139" s="36"/>
      <c r="I139" s="203"/>
      <c r="J139" s="36"/>
      <c r="K139" s="36"/>
      <c r="L139" s="39"/>
      <c r="M139" s="204"/>
      <c r="N139" s="205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125</v>
      </c>
      <c r="AU139" s="17" t="s">
        <v>83</v>
      </c>
    </row>
    <row r="140" spans="1:65" s="2" customFormat="1" ht="14.45" customHeight="1">
      <c r="A140" s="34"/>
      <c r="B140" s="35"/>
      <c r="C140" s="187" t="s">
        <v>128</v>
      </c>
      <c r="D140" s="187" t="s">
        <v>120</v>
      </c>
      <c r="E140" s="188" t="s">
        <v>1154</v>
      </c>
      <c r="F140" s="189" t="s">
        <v>1155</v>
      </c>
      <c r="G140" s="190" t="s">
        <v>182</v>
      </c>
      <c r="H140" s="191">
        <v>52.906999999999996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124</v>
      </c>
      <c r="AT140" s="199" t="s">
        <v>120</v>
      </c>
      <c r="AU140" s="199" t="s">
        <v>83</v>
      </c>
      <c r="AY140" s="17" t="s">
        <v>117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124</v>
      </c>
      <c r="BM140" s="199" t="s">
        <v>131</v>
      </c>
    </row>
    <row r="141" spans="1:65" s="2" customFormat="1" ht="11.25">
      <c r="A141" s="34"/>
      <c r="B141" s="35"/>
      <c r="C141" s="36"/>
      <c r="D141" s="201" t="s">
        <v>125</v>
      </c>
      <c r="E141" s="36"/>
      <c r="F141" s="202" t="s">
        <v>1155</v>
      </c>
      <c r="G141" s="36"/>
      <c r="H141" s="36"/>
      <c r="I141" s="203"/>
      <c r="J141" s="36"/>
      <c r="K141" s="36"/>
      <c r="L141" s="39"/>
      <c r="M141" s="204"/>
      <c r="N141" s="205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125</v>
      </c>
      <c r="AU141" s="17" t="s">
        <v>83</v>
      </c>
    </row>
    <row r="142" spans="1:65" s="14" customFormat="1" ht="11.25">
      <c r="B142" s="221"/>
      <c r="C142" s="222"/>
      <c r="D142" s="201" t="s">
        <v>174</v>
      </c>
      <c r="E142" s="223" t="s">
        <v>1</v>
      </c>
      <c r="F142" s="224" t="s">
        <v>1156</v>
      </c>
      <c r="G142" s="222"/>
      <c r="H142" s="225">
        <v>56.656999999999996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174</v>
      </c>
      <c r="AU142" s="231" t="s">
        <v>83</v>
      </c>
      <c r="AV142" s="14" t="s">
        <v>83</v>
      </c>
      <c r="AW142" s="14" t="s">
        <v>30</v>
      </c>
      <c r="AX142" s="14" t="s">
        <v>73</v>
      </c>
      <c r="AY142" s="231" t="s">
        <v>117</v>
      </c>
    </row>
    <row r="143" spans="1:65" s="13" customFormat="1" ht="11.25">
      <c r="B143" s="211"/>
      <c r="C143" s="212"/>
      <c r="D143" s="201" t="s">
        <v>174</v>
      </c>
      <c r="E143" s="213" t="s">
        <v>1</v>
      </c>
      <c r="F143" s="214" t="s">
        <v>1157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174</v>
      </c>
      <c r="AU143" s="220" t="s">
        <v>83</v>
      </c>
      <c r="AV143" s="13" t="s">
        <v>81</v>
      </c>
      <c r="AW143" s="13" t="s">
        <v>30</v>
      </c>
      <c r="AX143" s="13" t="s">
        <v>73</v>
      </c>
      <c r="AY143" s="220" t="s">
        <v>117</v>
      </c>
    </row>
    <row r="144" spans="1:65" s="14" customFormat="1" ht="11.25">
      <c r="B144" s="221"/>
      <c r="C144" s="222"/>
      <c r="D144" s="201" t="s">
        <v>174</v>
      </c>
      <c r="E144" s="223" t="s">
        <v>1</v>
      </c>
      <c r="F144" s="224" t="s">
        <v>1158</v>
      </c>
      <c r="G144" s="222"/>
      <c r="H144" s="225">
        <v>-3.75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174</v>
      </c>
      <c r="AU144" s="231" t="s">
        <v>83</v>
      </c>
      <c r="AV144" s="14" t="s">
        <v>83</v>
      </c>
      <c r="AW144" s="14" t="s">
        <v>30</v>
      </c>
      <c r="AX144" s="14" t="s">
        <v>73</v>
      </c>
      <c r="AY144" s="231" t="s">
        <v>117</v>
      </c>
    </row>
    <row r="145" spans="1:65" s="15" customFormat="1" ht="11.25">
      <c r="B145" s="232"/>
      <c r="C145" s="233"/>
      <c r="D145" s="201" t="s">
        <v>174</v>
      </c>
      <c r="E145" s="234" t="s">
        <v>1</v>
      </c>
      <c r="F145" s="235" t="s">
        <v>179</v>
      </c>
      <c r="G145" s="233"/>
      <c r="H145" s="236">
        <v>52.906999999999996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174</v>
      </c>
      <c r="AU145" s="242" t="s">
        <v>83</v>
      </c>
      <c r="AV145" s="15" t="s">
        <v>124</v>
      </c>
      <c r="AW145" s="15" t="s">
        <v>30</v>
      </c>
      <c r="AX145" s="15" t="s">
        <v>81</v>
      </c>
      <c r="AY145" s="242" t="s">
        <v>117</v>
      </c>
    </row>
    <row r="146" spans="1:65" s="2" customFormat="1" ht="14.45" customHeight="1">
      <c r="A146" s="34"/>
      <c r="B146" s="35"/>
      <c r="C146" s="187" t="s">
        <v>124</v>
      </c>
      <c r="D146" s="187" t="s">
        <v>120</v>
      </c>
      <c r="E146" s="188" t="s">
        <v>1159</v>
      </c>
      <c r="F146" s="189" t="s">
        <v>1160</v>
      </c>
      <c r="G146" s="190" t="s">
        <v>420</v>
      </c>
      <c r="H146" s="191">
        <v>12.6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38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124</v>
      </c>
      <c r="AT146" s="199" t="s">
        <v>120</v>
      </c>
      <c r="AU146" s="199" t="s">
        <v>83</v>
      </c>
      <c r="AY146" s="17" t="s">
        <v>117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81</v>
      </c>
      <c r="BK146" s="200">
        <f>ROUND(I146*H146,2)</f>
        <v>0</v>
      </c>
      <c r="BL146" s="17" t="s">
        <v>124</v>
      </c>
      <c r="BM146" s="199" t="s">
        <v>136</v>
      </c>
    </row>
    <row r="147" spans="1:65" s="2" customFormat="1" ht="11.25">
      <c r="A147" s="34"/>
      <c r="B147" s="35"/>
      <c r="C147" s="36"/>
      <c r="D147" s="201" t="s">
        <v>125</v>
      </c>
      <c r="E147" s="36"/>
      <c r="F147" s="202" t="s">
        <v>1160</v>
      </c>
      <c r="G147" s="36"/>
      <c r="H147" s="36"/>
      <c r="I147" s="203"/>
      <c r="J147" s="36"/>
      <c r="K147" s="36"/>
      <c r="L147" s="39"/>
      <c r="M147" s="204"/>
      <c r="N147" s="205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125</v>
      </c>
      <c r="AU147" s="17" t="s">
        <v>83</v>
      </c>
    </row>
    <row r="148" spans="1:65" s="13" customFormat="1" ht="11.25">
      <c r="B148" s="211"/>
      <c r="C148" s="212"/>
      <c r="D148" s="201" t="s">
        <v>174</v>
      </c>
      <c r="E148" s="213" t="s">
        <v>1</v>
      </c>
      <c r="F148" s="214" t="s">
        <v>1161</v>
      </c>
      <c r="G148" s="212"/>
      <c r="H148" s="213" t="s">
        <v>1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174</v>
      </c>
      <c r="AU148" s="220" t="s">
        <v>83</v>
      </c>
      <c r="AV148" s="13" t="s">
        <v>81</v>
      </c>
      <c r="AW148" s="13" t="s">
        <v>30</v>
      </c>
      <c r="AX148" s="13" t="s">
        <v>73</v>
      </c>
      <c r="AY148" s="220" t="s">
        <v>117</v>
      </c>
    </row>
    <row r="149" spans="1:65" s="14" customFormat="1" ht="11.25">
      <c r="B149" s="221"/>
      <c r="C149" s="222"/>
      <c r="D149" s="201" t="s">
        <v>174</v>
      </c>
      <c r="E149" s="223" t="s">
        <v>1</v>
      </c>
      <c r="F149" s="224" t="s">
        <v>1162</v>
      </c>
      <c r="G149" s="222"/>
      <c r="H149" s="225">
        <v>8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174</v>
      </c>
      <c r="AU149" s="231" t="s">
        <v>83</v>
      </c>
      <c r="AV149" s="14" t="s">
        <v>83</v>
      </c>
      <c r="AW149" s="14" t="s">
        <v>30</v>
      </c>
      <c r="AX149" s="14" t="s">
        <v>73</v>
      </c>
      <c r="AY149" s="231" t="s">
        <v>117</v>
      </c>
    </row>
    <row r="150" spans="1:65" s="14" customFormat="1" ht="11.25">
      <c r="B150" s="221"/>
      <c r="C150" s="222"/>
      <c r="D150" s="201" t="s">
        <v>174</v>
      </c>
      <c r="E150" s="223" t="s">
        <v>1</v>
      </c>
      <c r="F150" s="224" t="s">
        <v>1163</v>
      </c>
      <c r="G150" s="222"/>
      <c r="H150" s="225">
        <v>4.5999999999999996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174</v>
      </c>
      <c r="AU150" s="231" t="s">
        <v>83</v>
      </c>
      <c r="AV150" s="14" t="s">
        <v>83</v>
      </c>
      <c r="AW150" s="14" t="s">
        <v>30</v>
      </c>
      <c r="AX150" s="14" t="s">
        <v>73</v>
      </c>
      <c r="AY150" s="231" t="s">
        <v>117</v>
      </c>
    </row>
    <row r="151" spans="1:65" s="15" customFormat="1" ht="11.25">
      <c r="B151" s="232"/>
      <c r="C151" s="233"/>
      <c r="D151" s="201" t="s">
        <v>174</v>
      </c>
      <c r="E151" s="234" t="s">
        <v>1</v>
      </c>
      <c r="F151" s="235" t="s">
        <v>179</v>
      </c>
      <c r="G151" s="233"/>
      <c r="H151" s="236">
        <v>12.6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174</v>
      </c>
      <c r="AU151" s="242" t="s">
        <v>83</v>
      </c>
      <c r="AV151" s="15" t="s">
        <v>124</v>
      </c>
      <c r="AW151" s="15" t="s">
        <v>30</v>
      </c>
      <c r="AX151" s="15" t="s">
        <v>81</v>
      </c>
      <c r="AY151" s="242" t="s">
        <v>117</v>
      </c>
    </row>
    <row r="152" spans="1:65" s="2" customFormat="1" ht="14.45" customHeight="1">
      <c r="A152" s="34"/>
      <c r="B152" s="35"/>
      <c r="C152" s="187" t="s">
        <v>138</v>
      </c>
      <c r="D152" s="187" t="s">
        <v>120</v>
      </c>
      <c r="E152" s="188" t="s">
        <v>1164</v>
      </c>
      <c r="F152" s="189" t="s">
        <v>1165</v>
      </c>
      <c r="G152" s="190" t="s">
        <v>173</v>
      </c>
      <c r="H152" s="191">
        <v>0.57599999999999996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38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124</v>
      </c>
      <c r="AT152" s="199" t="s">
        <v>120</v>
      </c>
      <c r="AU152" s="199" t="s">
        <v>83</v>
      </c>
      <c r="AY152" s="17" t="s">
        <v>117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81</v>
      </c>
      <c r="BK152" s="200">
        <f>ROUND(I152*H152,2)</f>
        <v>0</v>
      </c>
      <c r="BL152" s="17" t="s">
        <v>124</v>
      </c>
      <c r="BM152" s="199" t="s">
        <v>141</v>
      </c>
    </row>
    <row r="153" spans="1:65" s="2" customFormat="1" ht="11.25">
      <c r="A153" s="34"/>
      <c r="B153" s="35"/>
      <c r="C153" s="36"/>
      <c r="D153" s="201" t="s">
        <v>125</v>
      </c>
      <c r="E153" s="36"/>
      <c r="F153" s="202" t="s">
        <v>1165</v>
      </c>
      <c r="G153" s="36"/>
      <c r="H153" s="36"/>
      <c r="I153" s="203"/>
      <c r="J153" s="36"/>
      <c r="K153" s="36"/>
      <c r="L153" s="39"/>
      <c r="M153" s="204"/>
      <c r="N153" s="20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125</v>
      </c>
      <c r="AU153" s="17" t="s">
        <v>83</v>
      </c>
    </row>
    <row r="154" spans="1:65" s="13" customFormat="1" ht="11.25">
      <c r="B154" s="211"/>
      <c r="C154" s="212"/>
      <c r="D154" s="201" t="s">
        <v>174</v>
      </c>
      <c r="E154" s="213" t="s">
        <v>1</v>
      </c>
      <c r="F154" s="214" t="s">
        <v>1166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174</v>
      </c>
      <c r="AU154" s="220" t="s">
        <v>83</v>
      </c>
      <c r="AV154" s="13" t="s">
        <v>81</v>
      </c>
      <c r="AW154" s="13" t="s">
        <v>30</v>
      </c>
      <c r="AX154" s="13" t="s">
        <v>73</v>
      </c>
      <c r="AY154" s="220" t="s">
        <v>117</v>
      </c>
    </row>
    <row r="155" spans="1:65" s="14" customFormat="1" ht="11.25">
      <c r="B155" s="221"/>
      <c r="C155" s="222"/>
      <c r="D155" s="201" t="s">
        <v>174</v>
      </c>
      <c r="E155" s="223" t="s">
        <v>1</v>
      </c>
      <c r="F155" s="224" t="s">
        <v>1167</v>
      </c>
      <c r="G155" s="222"/>
      <c r="H155" s="225">
        <v>0.57599999999999996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174</v>
      </c>
      <c r="AU155" s="231" t="s">
        <v>83</v>
      </c>
      <c r="AV155" s="14" t="s">
        <v>83</v>
      </c>
      <c r="AW155" s="14" t="s">
        <v>30</v>
      </c>
      <c r="AX155" s="14" t="s">
        <v>73</v>
      </c>
      <c r="AY155" s="231" t="s">
        <v>117</v>
      </c>
    </row>
    <row r="156" spans="1:65" s="15" customFormat="1" ht="11.25">
      <c r="B156" s="232"/>
      <c r="C156" s="233"/>
      <c r="D156" s="201" t="s">
        <v>174</v>
      </c>
      <c r="E156" s="234" t="s">
        <v>1</v>
      </c>
      <c r="F156" s="235" t="s">
        <v>179</v>
      </c>
      <c r="G156" s="233"/>
      <c r="H156" s="236">
        <v>0.57599999999999996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174</v>
      </c>
      <c r="AU156" s="242" t="s">
        <v>83</v>
      </c>
      <c r="AV156" s="15" t="s">
        <v>124</v>
      </c>
      <c r="AW156" s="15" t="s">
        <v>30</v>
      </c>
      <c r="AX156" s="15" t="s">
        <v>81</v>
      </c>
      <c r="AY156" s="242" t="s">
        <v>117</v>
      </c>
    </row>
    <row r="157" spans="1:65" s="2" customFormat="1" ht="24.2" customHeight="1">
      <c r="A157" s="34"/>
      <c r="B157" s="35"/>
      <c r="C157" s="187" t="s">
        <v>131</v>
      </c>
      <c r="D157" s="187" t="s">
        <v>120</v>
      </c>
      <c r="E157" s="188" t="s">
        <v>1168</v>
      </c>
      <c r="F157" s="189" t="s">
        <v>1169</v>
      </c>
      <c r="G157" s="190" t="s">
        <v>173</v>
      </c>
      <c r="H157" s="191">
        <v>0.57599999999999996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124</v>
      </c>
      <c r="AT157" s="199" t="s">
        <v>120</v>
      </c>
      <c r="AU157" s="199" t="s">
        <v>83</v>
      </c>
      <c r="AY157" s="17" t="s">
        <v>117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81</v>
      </c>
      <c r="BK157" s="200">
        <f>ROUND(I157*H157,2)</f>
        <v>0</v>
      </c>
      <c r="BL157" s="17" t="s">
        <v>124</v>
      </c>
      <c r="BM157" s="199" t="s">
        <v>145</v>
      </c>
    </row>
    <row r="158" spans="1:65" s="2" customFormat="1" ht="19.5">
      <c r="A158" s="34"/>
      <c r="B158" s="35"/>
      <c r="C158" s="36"/>
      <c r="D158" s="201" t="s">
        <v>125</v>
      </c>
      <c r="E158" s="36"/>
      <c r="F158" s="202" t="s">
        <v>1169</v>
      </c>
      <c r="G158" s="36"/>
      <c r="H158" s="36"/>
      <c r="I158" s="203"/>
      <c r="J158" s="36"/>
      <c r="K158" s="36"/>
      <c r="L158" s="39"/>
      <c r="M158" s="204"/>
      <c r="N158" s="205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125</v>
      </c>
      <c r="AU158" s="17" t="s">
        <v>83</v>
      </c>
    </row>
    <row r="159" spans="1:65" s="2" customFormat="1" ht="24.2" customHeight="1">
      <c r="A159" s="34"/>
      <c r="B159" s="35"/>
      <c r="C159" s="187" t="s">
        <v>147</v>
      </c>
      <c r="D159" s="187" t="s">
        <v>120</v>
      </c>
      <c r="E159" s="188" t="s">
        <v>1170</v>
      </c>
      <c r="F159" s="189" t="s">
        <v>1171</v>
      </c>
      <c r="G159" s="190" t="s">
        <v>173</v>
      </c>
      <c r="H159" s="191">
        <v>7.65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38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124</v>
      </c>
      <c r="AT159" s="199" t="s">
        <v>120</v>
      </c>
      <c r="AU159" s="199" t="s">
        <v>83</v>
      </c>
      <c r="AY159" s="17" t="s">
        <v>117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81</v>
      </c>
      <c r="BK159" s="200">
        <f>ROUND(I159*H159,2)</f>
        <v>0</v>
      </c>
      <c r="BL159" s="17" t="s">
        <v>124</v>
      </c>
      <c r="BM159" s="199" t="s">
        <v>150</v>
      </c>
    </row>
    <row r="160" spans="1:65" s="2" customFormat="1" ht="29.25">
      <c r="A160" s="34"/>
      <c r="B160" s="35"/>
      <c r="C160" s="36"/>
      <c r="D160" s="201" t="s">
        <v>125</v>
      </c>
      <c r="E160" s="36"/>
      <c r="F160" s="202" t="s">
        <v>1172</v>
      </c>
      <c r="G160" s="36"/>
      <c r="H160" s="36"/>
      <c r="I160" s="203"/>
      <c r="J160" s="36"/>
      <c r="K160" s="36"/>
      <c r="L160" s="39"/>
      <c r="M160" s="204"/>
      <c r="N160" s="20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125</v>
      </c>
      <c r="AU160" s="17" t="s">
        <v>83</v>
      </c>
    </row>
    <row r="161" spans="1:65" s="2" customFormat="1" ht="24.2" customHeight="1">
      <c r="A161" s="34"/>
      <c r="B161" s="35"/>
      <c r="C161" s="187" t="s">
        <v>136</v>
      </c>
      <c r="D161" s="187" t="s">
        <v>120</v>
      </c>
      <c r="E161" s="188" t="s">
        <v>1173</v>
      </c>
      <c r="F161" s="189" t="s">
        <v>1174</v>
      </c>
      <c r="G161" s="190" t="s">
        <v>173</v>
      </c>
      <c r="H161" s="191">
        <v>7.65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38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124</v>
      </c>
      <c r="AT161" s="199" t="s">
        <v>120</v>
      </c>
      <c r="AU161" s="199" t="s">
        <v>83</v>
      </c>
      <c r="AY161" s="17" t="s">
        <v>117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81</v>
      </c>
      <c r="BK161" s="200">
        <f>ROUND(I161*H161,2)</f>
        <v>0</v>
      </c>
      <c r="BL161" s="17" t="s">
        <v>124</v>
      </c>
      <c r="BM161" s="199" t="s">
        <v>229</v>
      </c>
    </row>
    <row r="162" spans="1:65" s="2" customFormat="1" ht="29.25">
      <c r="A162" s="34"/>
      <c r="B162" s="35"/>
      <c r="C162" s="36"/>
      <c r="D162" s="201" t="s">
        <v>125</v>
      </c>
      <c r="E162" s="36"/>
      <c r="F162" s="202" t="s">
        <v>1175</v>
      </c>
      <c r="G162" s="36"/>
      <c r="H162" s="36"/>
      <c r="I162" s="203"/>
      <c r="J162" s="36"/>
      <c r="K162" s="36"/>
      <c r="L162" s="39"/>
      <c r="M162" s="204"/>
      <c r="N162" s="205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125</v>
      </c>
      <c r="AU162" s="17" t="s">
        <v>83</v>
      </c>
    </row>
    <row r="163" spans="1:65" s="13" customFormat="1" ht="11.25">
      <c r="B163" s="211"/>
      <c r="C163" s="212"/>
      <c r="D163" s="201" t="s">
        <v>174</v>
      </c>
      <c r="E163" s="213" t="s">
        <v>1</v>
      </c>
      <c r="F163" s="214" t="s">
        <v>1176</v>
      </c>
      <c r="G163" s="212"/>
      <c r="H163" s="213" t="s">
        <v>1</v>
      </c>
      <c r="I163" s="215"/>
      <c r="J163" s="212"/>
      <c r="K163" s="212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174</v>
      </c>
      <c r="AU163" s="220" t="s">
        <v>83</v>
      </c>
      <c r="AV163" s="13" t="s">
        <v>81</v>
      </c>
      <c r="AW163" s="13" t="s">
        <v>30</v>
      </c>
      <c r="AX163" s="13" t="s">
        <v>73</v>
      </c>
      <c r="AY163" s="220" t="s">
        <v>117</v>
      </c>
    </row>
    <row r="164" spans="1:65" s="14" customFormat="1" ht="11.25">
      <c r="B164" s="221"/>
      <c r="C164" s="222"/>
      <c r="D164" s="201" t="s">
        <v>174</v>
      </c>
      <c r="E164" s="223" t="s">
        <v>1</v>
      </c>
      <c r="F164" s="224" t="s">
        <v>1177</v>
      </c>
      <c r="G164" s="222"/>
      <c r="H164" s="225">
        <v>7.65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174</v>
      </c>
      <c r="AU164" s="231" t="s">
        <v>83</v>
      </c>
      <c r="AV164" s="14" t="s">
        <v>83</v>
      </c>
      <c r="AW164" s="14" t="s">
        <v>30</v>
      </c>
      <c r="AX164" s="14" t="s">
        <v>73</v>
      </c>
      <c r="AY164" s="231" t="s">
        <v>117</v>
      </c>
    </row>
    <row r="165" spans="1:65" s="15" customFormat="1" ht="11.25">
      <c r="B165" s="232"/>
      <c r="C165" s="233"/>
      <c r="D165" s="201" t="s">
        <v>174</v>
      </c>
      <c r="E165" s="234" t="s">
        <v>1</v>
      </c>
      <c r="F165" s="235" t="s">
        <v>179</v>
      </c>
      <c r="G165" s="233"/>
      <c r="H165" s="236">
        <v>7.65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174</v>
      </c>
      <c r="AU165" s="242" t="s">
        <v>83</v>
      </c>
      <c r="AV165" s="15" t="s">
        <v>124</v>
      </c>
      <c r="AW165" s="15" t="s">
        <v>30</v>
      </c>
      <c r="AX165" s="15" t="s">
        <v>81</v>
      </c>
      <c r="AY165" s="242" t="s">
        <v>117</v>
      </c>
    </row>
    <row r="166" spans="1:65" s="2" customFormat="1" ht="14.45" customHeight="1">
      <c r="A166" s="34"/>
      <c r="B166" s="35"/>
      <c r="C166" s="187" t="s">
        <v>232</v>
      </c>
      <c r="D166" s="187" t="s">
        <v>120</v>
      </c>
      <c r="E166" s="188" t="s">
        <v>1178</v>
      </c>
      <c r="F166" s="189" t="s">
        <v>1179</v>
      </c>
      <c r="G166" s="190" t="s">
        <v>173</v>
      </c>
      <c r="H166" s="191">
        <v>5.0359999999999996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124</v>
      </c>
      <c r="AT166" s="199" t="s">
        <v>120</v>
      </c>
      <c r="AU166" s="199" t="s">
        <v>83</v>
      </c>
      <c r="AY166" s="17" t="s">
        <v>117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124</v>
      </c>
      <c r="BM166" s="199" t="s">
        <v>235</v>
      </c>
    </row>
    <row r="167" spans="1:65" s="2" customFormat="1" ht="11.25">
      <c r="A167" s="34"/>
      <c r="B167" s="35"/>
      <c r="C167" s="36"/>
      <c r="D167" s="201" t="s">
        <v>125</v>
      </c>
      <c r="E167" s="36"/>
      <c r="F167" s="202" t="s">
        <v>1179</v>
      </c>
      <c r="G167" s="36"/>
      <c r="H167" s="36"/>
      <c r="I167" s="203"/>
      <c r="J167" s="36"/>
      <c r="K167" s="36"/>
      <c r="L167" s="39"/>
      <c r="M167" s="204"/>
      <c r="N167" s="20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125</v>
      </c>
      <c r="AU167" s="17" t="s">
        <v>83</v>
      </c>
    </row>
    <row r="168" spans="1:65" s="14" customFormat="1" ht="11.25">
      <c r="B168" s="221"/>
      <c r="C168" s="222"/>
      <c r="D168" s="201" t="s">
        <v>174</v>
      </c>
      <c r="E168" s="223" t="s">
        <v>1</v>
      </c>
      <c r="F168" s="224" t="s">
        <v>1180</v>
      </c>
      <c r="G168" s="222"/>
      <c r="H168" s="225">
        <v>5.0359999999999996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174</v>
      </c>
      <c r="AU168" s="231" t="s">
        <v>83</v>
      </c>
      <c r="AV168" s="14" t="s">
        <v>83</v>
      </c>
      <c r="AW168" s="14" t="s">
        <v>30</v>
      </c>
      <c r="AX168" s="14" t="s">
        <v>73</v>
      </c>
      <c r="AY168" s="231" t="s">
        <v>117</v>
      </c>
    </row>
    <row r="169" spans="1:65" s="15" customFormat="1" ht="11.25">
      <c r="B169" s="232"/>
      <c r="C169" s="233"/>
      <c r="D169" s="201" t="s">
        <v>174</v>
      </c>
      <c r="E169" s="234" t="s">
        <v>1</v>
      </c>
      <c r="F169" s="235" t="s">
        <v>179</v>
      </c>
      <c r="G169" s="233"/>
      <c r="H169" s="236">
        <v>5.0359999999999996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174</v>
      </c>
      <c r="AU169" s="242" t="s">
        <v>83</v>
      </c>
      <c r="AV169" s="15" t="s">
        <v>124</v>
      </c>
      <c r="AW169" s="15" t="s">
        <v>30</v>
      </c>
      <c r="AX169" s="15" t="s">
        <v>81</v>
      </c>
      <c r="AY169" s="242" t="s">
        <v>117</v>
      </c>
    </row>
    <row r="170" spans="1:65" s="2" customFormat="1" ht="24.2" customHeight="1">
      <c r="A170" s="34"/>
      <c r="B170" s="35"/>
      <c r="C170" s="187" t="s">
        <v>141</v>
      </c>
      <c r="D170" s="187" t="s">
        <v>120</v>
      </c>
      <c r="E170" s="188" t="s">
        <v>1181</v>
      </c>
      <c r="F170" s="189" t="s">
        <v>1182</v>
      </c>
      <c r="G170" s="190" t="s">
        <v>173</v>
      </c>
      <c r="H170" s="191">
        <v>5.0359999999999996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124</v>
      </c>
      <c r="AT170" s="199" t="s">
        <v>120</v>
      </c>
      <c r="AU170" s="199" t="s">
        <v>83</v>
      </c>
      <c r="AY170" s="17" t="s">
        <v>117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124</v>
      </c>
      <c r="BM170" s="199" t="s">
        <v>239</v>
      </c>
    </row>
    <row r="171" spans="1:65" s="2" customFormat="1" ht="19.5">
      <c r="A171" s="34"/>
      <c r="B171" s="35"/>
      <c r="C171" s="36"/>
      <c r="D171" s="201" t="s">
        <v>125</v>
      </c>
      <c r="E171" s="36"/>
      <c r="F171" s="202" t="s">
        <v>1182</v>
      </c>
      <c r="G171" s="36"/>
      <c r="H171" s="36"/>
      <c r="I171" s="203"/>
      <c r="J171" s="36"/>
      <c r="K171" s="36"/>
      <c r="L171" s="39"/>
      <c r="M171" s="204"/>
      <c r="N171" s="20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125</v>
      </c>
      <c r="AU171" s="17" t="s">
        <v>83</v>
      </c>
    </row>
    <row r="172" spans="1:65" s="2" customFormat="1" ht="24.2" customHeight="1">
      <c r="A172" s="34"/>
      <c r="B172" s="35"/>
      <c r="C172" s="187" t="s">
        <v>241</v>
      </c>
      <c r="D172" s="187" t="s">
        <v>120</v>
      </c>
      <c r="E172" s="188" t="s">
        <v>1183</v>
      </c>
      <c r="F172" s="189" t="s">
        <v>1184</v>
      </c>
      <c r="G172" s="190" t="s">
        <v>173</v>
      </c>
      <c r="H172" s="191">
        <v>25.18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38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124</v>
      </c>
      <c r="AT172" s="199" t="s">
        <v>120</v>
      </c>
      <c r="AU172" s="199" t="s">
        <v>83</v>
      </c>
      <c r="AY172" s="17" t="s">
        <v>117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81</v>
      </c>
      <c r="BK172" s="200">
        <f>ROUND(I172*H172,2)</f>
        <v>0</v>
      </c>
      <c r="BL172" s="17" t="s">
        <v>124</v>
      </c>
      <c r="BM172" s="199" t="s">
        <v>244</v>
      </c>
    </row>
    <row r="173" spans="1:65" s="2" customFormat="1" ht="19.5">
      <c r="A173" s="34"/>
      <c r="B173" s="35"/>
      <c r="C173" s="36"/>
      <c r="D173" s="201" t="s">
        <v>125</v>
      </c>
      <c r="E173" s="36"/>
      <c r="F173" s="202" t="s">
        <v>1184</v>
      </c>
      <c r="G173" s="36"/>
      <c r="H173" s="36"/>
      <c r="I173" s="203"/>
      <c r="J173" s="36"/>
      <c r="K173" s="36"/>
      <c r="L173" s="39"/>
      <c r="M173" s="204"/>
      <c r="N173" s="205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125</v>
      </c>
      <c r="AU173" s="17" t="s">
        <v>83</v>
      </c>
    </row>
    <row r="174" spans="1:65" s="13" customFormat="1" ht="11.25">
      <c r="B174" s="211"/>
      <c r="C174" s="212"/>
      <c r="D174" s="201" t="s">
        <v>174</v>
      </c>
      <c r="E174" s="213" t="s">
        <v>1</v>
      </c>
      <c r="F174" s="214" t="s">
        <v>456</v>
      </c>
      <c r="G174" s="212"/>
      <c r="H174" s="213" t="s">
        <v>1</v>
      </c>
      <c r="I174" s="215"/>
      <c r="J174" s="212"/>
      <c r="K174" s="212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174</v>
      </c>
      <c r="AU174" s="220" t="s">
        <v>83</v>
      </c>
      <c r="AV174" s="13" t="s">
        <v>81</v>
      </c>
      <c r="AW174" s="13" t="s">
        <v>30</v>
      </c>
      <c r="AX174" s="13" t="s">
        <v>73</v>
      </c>
      <c r="AY174" s="220" t="s">
        <v>117</v>
      </c>
    </row>
    <row r="175" spans="1:65" s="14" customFormat="1" ht="11.25">
      <c r="B175" s="221"/>
      <c r="C175" s="222"/>
      <c r="D175" s="201" t="s">
        <v>174</v>
      </c>
      <c r="E175" s="223" t="s">
        <v>1</v>
      </c>
      <c r="F175" s="224" t="s">
        <v>1185</v>
      </c>
      <c r="G175" s="222"/>
      <c r="H175" s="225">
        <v>25.18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174</v>
      </c>
      <c r="AU175" s="231" t="s">
        <v>83</v>
      </c>
      <c r="AV175" s="14" t="s">
        <v>83</v>
      </c>
      <c r="AW175" s="14" t="s">
        <v>30</v>
      </c>
      <c r="AX175" s="14" t="s">
        <v>73</v>
      </c>
      <c r="AY175" s="231" t="s">
        <v>117</v>
      </c>
    </row>
    <row r="176" spans="1:65" s="15" customFormat="1" ht="11.25">
      <c r="B176" s="232"/>
      <c r="C176" s="233"/>
      <c r="D176" s="201" t="s">
        <v>174</v>
      </c>
      <c r="E176" s="234" t="s">
        <v>1</v>
      </c>
      <c r="F176" s="235" t="s">
        <v>179</v>
      </c>
      <c r="G176" s="233"/>
      <c r="H176" s="236">
        <v>25.18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174</v>
      </c>
      <c r="AU176" s="242" t="s">
        <v>83</v>
      </c>
      <c r="AV176" s="15" t="s">
        <v>124</v>
      </c>
      <c r="AW176" s="15" t="s">
        <v>30</v>
      </c>
      <c r="AX176" s="15" t="s">
        <v>81</v>
      </c>
      <c r="AY176" s="242" t="s">
        <v>117</v>
      </c>
    </row>
    <row r="177" spans="1:65" s="2" customFormat="1" ht="24.2" customHeight="1">
      <c r="A177" s="34"/>
      <c r="B177" s="35"/>
      <c r="C177" s="187" t="s">
        <v>145</v>
      </c>
      <c r="D177" s="187" t="s">
        <v>120</v>
      </c>
      <c r="E177" s="188" t="s">
        <v>1186</v>
      </c>
      <c r="F177" s="189" t="s">
        <v>1187</v>
      </c>
      <c r="G177" s="190" t="s">
        <v>194</v>
      </c>
      <c r="H177" s="191">
        <v>8.0579999999999998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38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124</v>
      </c>
      <c r="AT177" s="199" t="s">
        <v>120</v>
      </c>
      <c r="AU177" s="199" t="s">
        <v>83</v>
      </c>
      <c r="AY177" s="17" t="s">
        <v>117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81</v>
      </c>
      <c r="BK177" s="200">
        <f>ROUND(I177*H177,2)</f>
        <v>0</v>
      </c>
      <c r="BL177" s="17" t="s">
        <v>124</v>
      </c>
      <c r="BM177" s="199" t="s">
        <v>250</v>
      </c>
    </row>
    <row r="178" spans="1:65" s="2" customFormat="1" ht="19.5">
      <c r="A178" s="34"/>
      <c r="B178" s="35"/>
      <c r="C178" s="36"/>
      <c r="D178" s="201" t="s">
        <v>125</v>
      </c>
      <c r="E178" s="36"/>
      <c r="F178" s="202" t="s">
        <v>1187</v>
      </c>
      <c r="G178" s="36"/>
      <c r="H178" s="36"/>
      <c r="I178" s="203"/>
      <c r="J178" s="36"/>
      <c r="K178" s="36"/>
      <c r="L178" s="39"/>
      <c r="M178" s="204"/>
      <c r="N178" s="205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125</v>
      </c>
      <c r="AU178" s="17" t="s">
        <v>83</v>
      </c>
    </row>
    <row r="179" spans="1:65" s="14" customFormat="1" ht="11.25">
      <c r="B179" s="221"/>
      <c r="C179" s="222"/>
      <c r="D179" s="201" t="s">
        <v>174</v>
      </c>
      <c r="E179" s="223" t="s">
        <v>1</v>
      </c>
      <c r="F179" s="224" t="s">
        <v>1188</v>
      </c>
      <c r="G179" s="222"/>
      <c r="H179" s="225">
        <v>8.0579999999999998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174</v>
      </c>
      <c r="AU179" s="231" t="s">
        <v>83</v>
      </c>
      <c r="AV179" s="14" t="s">
        <v>83</v>
      </c>
      <c r="AW179" s="14" t="s">
        <v>30</v>
      </c>
      <c r="AX179" s="14" t="s">
        <v>73</v>
      </c>
      <c r="AY179" s="231" t="s">
        <v>117</v>
      </c>
    </row>
    <row r="180" spans="1:65" s="15" customFormat="1" ht="11.25">
      <c r="B180" s="232"/>
      <c r="C180" s="233"/>
      <c r="D180" s="201" t="s">
        <v>174</v>
      </c>
      <c r="E180" s="234" t="s">
        <v>1</v>
      </c>
      <c r="F180" s="235" t="s">
        <v>179</v>
      </c>
      <c r="G180" s="233"/>
      <c r="H180" s="236">
        <v>8.0579999999999998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174</v>
      </c>
      <c r="AU180" s="242" t="s">
        <v>83</v>
      </c>
      <c r="AV180" s="15" t="s">
        <v>124</v>
      </c>
      <c r="AW180" s="15" t="s">
        <v>30</v>
      </c>
      <c r="AX180" s="15" t="s">
        <v>81</v>
      </c>
      <c r="AY180" s="242" t="s">
        <v>117</v>
      </c>
    </row>
    <row r="181" spans="1:65" s="2" customFormat="1" ht="14.45" customHeight="1">
      <c r="A181" s="34"/>
      <c r="B181" s="35"/>
      <c r="C181" s="187" t="s">
        <v>251</v>
      </c>
      <c r="D181" s="187" t="s">
        <v>120</v>
      </c>
      <c r="E181" s="188" t="s">
        <v>1189</v>
      </c>
      <c r="F181" s="189" t="s">
        <v>1190</v>
      </c>
      <c r="G181" s="190" t="s">
        <v>182</v>
      </c>
      <c r="H181" s="191">
        <v>21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38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124</v>
      </c>
      <c r="AT181" s="199" t="s">
        <v>120</v>
      </c>
      <c r="AU181" s="199" t="s">
        <v>83</v>
      </c>
      <c r="AY181" s="17" t="s">
        <v>117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81</v>
      </c>
      <c r="BK181" s="200">
        <f>ROUND(I181*H181,2)</f>
        <v>0</v>
      </c>
      <c r="BL181" s="17" t="s">
        <v>124</v>
      </c>
      <c r="BM181" s="199" t="s">
        <v>255</v>
      </c>
    </row>
    <row r="182" spans="1:65" s="2" customFormat="1" ht="11.25">
      <c r="A182" s="34"/>
      <c r="B182" s="35"/>
      <c r="C182" s="36"/>
      <c r="D182" s="201" t="s">
        <v>125</v>
      </c>
      <c r="E182" s="36"/>
      <c r="F182" s="202" t="s">
        <v>1191</v>
      </c>
      <c r="G182" s="36"/>
      <c r="H182" s="36"/>
      <c r="I182" s="203"/>
      <c r="J182" s="36"/>
      <c r="K182" s="36"/>
      <c r="L182" s="39"/>
      <c r="M182" s="204"/>
      <c r="N182" s="205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125</v>
      </c>
      <c r="AU182" s="17" t="s">
        <v>83</v>
      </c>
    </row>
    <row r="183" spans="1:65" s="2" customFormat="1" ht="14.45" customHeight="1">
      <c r="A183" s="34"/>
      <c r="B183" s="35"/>
      <c r="C183" s="243" t="s">
        <v>150</v>
      </c>
      <c r="D183" s="243" t="s">
        <v>205</v>
      </c>
      <c r="E183" s="244" t="s">
        <v>1192</v>
      </c>
      <c r="F183" s="245" t="s">
        <v>1193</v>
      </c>
      <c r="G183" s="246" t="s">
        <v>700</v>
      </c>
      <c r="H183" s="247">
        <v>0.52500000000000002</v>
      </c>
      <c r="I183" s="248"/>
      <c r="J183" s="249">
        <f>ROUND(I183*H183,2)</f>
        <v>0</v>
      </c>
      <c r="K183" s="250"/>
      <c r="L183" s="251"/>
      <c r="M183" s="252" t="s">
        <v>1</v>
      </c>
      <c r="N183" s="253" t="s">
        <v>38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136</v>
      </c>
      <c r="AT183" s="199" t="s">
        <v>205</v>
      </c>
      <c r="AU183" s="199" t="s">
        <v>83</v>
      </c>
      <c r="AY183" s="17" t="s">
        <v>117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81</v>
      </c>
      <c r="BK183" s="200">
        <f>ROUND(I183*H183,2)</f>
        <v>0</v>
      </c>
      <c r="BL183" s="17" t="s">
        <v>124</v>
      </c>
      <c r="BM183" s="199" t="s">
        <v>259</v>
      </c>
    </row>
    <row r="184" spans="1:65" s="2" customFormat="1" ht="11.25">
      <c r="A184" s="34"/>
      <c r="B184" s="35"/>
      <c r="C184" s="36"/>
      <c r="D184" s="201" t="s">
        <v>125</v>
      </c>
      <c r="E184" s="36"/>
      <c r="F184" s="202" t="s">
        <v>1193</v>
      </c>
      <c r="G184" s="36"/>
      <c r="H184" s="36"/>
      <c r="I184" s="203"/>
      <c r="J184" s="36"/>
      <c r="K184" s="36"/>
      <c r="L184" s="39"/>
      <c r="M184" s="204"/>
      <c r="N184" s="205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125</v>
      </c>
      <c r="AU184" s="17" t="s">
        <v>83</v>
      </c>
    </row>
    <row r="185" spans="1:65" s="14" customFormat="1" ht="11.25">
      <c r="B185" s="221"/>
      <c r="C185" s="222"/>
      <c r="D185" s="201" t="s">
        <v>174</v>
      </c>
      <c r="E185" s="223" t="s">
        <v>1</v>
      </c>
      <c r="F185" s="224" t="s">
        <v>1194</v>
      </c>
      <c r="G185" s="222"/>
      <c r="H185" s="225">
        <v>0.52500000000000002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174</v>
      </c>
      <c r="AU185" s="231" t="s">
        <v>83</v>
      </c>
      <c r="AV185" s="14" t="s">
        <v>83</v>
      </c>
      <c r="AW185" s="14" t="s">
        <v>30</v>
      </c>
      <c r="AX185" s="14" t="s">
        <v>73</v>
      </c>
      <c r="AY185" s="231" t="s">
        <v>117</v>
      </c>
    </row>
    <row r="186" spans="1:65" s="15" customFormat="1" ht="11.25">
      <c r="B186" s="232"/>
      <c r="C186" s="233"/>
      <c r="D186" s="201" t="s">
        <v>174</v>
      </c>
      <c r="E186" s="234" t="s">
        <v>1</v>
      </c>
      <c r="F186" s="235" t="s">
        <v>179</v>
      </c>
      <c r="G186" s="233"/>
      <c r="H186" s="236">
        <v>0.52500000000000002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174</v>
      </c>
      <c r="AU186" s="242" t="s">
        <v>83</v>
      </c>
      <c r="AV186" s="15" t="s">
        <v>124</v>
      </c>
      <c r="AW186" s="15" t="s">
        <v>30</v>
      </c>
      <c r="AX186" s="15" t="s">
        <v>81</v>
      </c>
      <c r="AY186" s="242" t="s">
        <v>117</v>
      </c>
    </row>
    <row r="187" spans="1:65" s="12" customFormat="1" ht="22.9" customHeight="1">
      <c r="B187" s="171"/>
      <c r="C187" s="172"/>
      <c r="D187" s="173" t="s">
        <v>72</v>
      </c>
      <c r="E187" s="185" t="s">
        <v>169</v>
      </c>
      <c r="F187" s="185" t="s">
        <v>1195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SUM(P188:P192)</f>
        <v>0</v>
      </c>
      <c r="Q187" s="179"/>
      <c r="R187" s="180">
        <f>SUM(R188:R192)</f>
        <v>0</v>
      </c>
      <c r="S187" s="179"/>
      <c r="T187" s="181">
        <f>SUM(T188:T192)</f>
        <v>0</v>
      </c>
      <c r="AR187" s="182" t="s">
        <v>81</v>
      </c>
      <c r="AT187" s="183" t="s">
        <v>72</v>
      </c>
      <c r="AU187" s="183" t="s">
        <v>81</v>
      </c>
      <c r="AY187" s="182" t="s">
        <v>117</v>
      </c>
      <c r="BK187" s="184">
        <f>SUM(BK188:BK192)</f>
        <v>0</v>
      </c>
    </row>
    <row r="188" spans="1:65" s="2" customFormat="1" ht="14.45" customHeight="1">
      <c r="A188" s="34"/>
      <c r="B188" s="35"/>
      <c r="C188" s="187" t="s">
        <v>8</v>
      </c>
      <c r="D188" s="187" t="s">
        <v>120</v>
      </c>
      <c r="E188" s="188" t="s">
        <v>1196</v>
      </c>
      <c r="F188" s="189" t="s">
        <v>1197</v>
      </c>
      <c r="G188" s="190" t="s">
        <v>173</v>
      </c>
      <c r="H188" s="191">
        <v>0.59599999999999997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38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124</v>
      </c>
      <c r="AT188" s="199" t="s">
        <v>120</v>
      </c>
      <c r="AU188" s="199" t="s">
        <v>83</v>
      </c>
      <c r="AY188" s="17" t="s">
        <v>117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81</v>
      </c>
      <c r="BK188" s="200">
        <f>ROUND(I188*H188,2)</f>
        <v>0</v>
      </c>
      <c r="BL188" s="17" t="s">
        <v>124</v>
      </c>
      <c r="BM188" s="199" t="s">
        <v>263</v>
      </c>
    </row>
    <row r="189" spans="1:65" s="2" customFormat="1" ht="11.25">
      <c r="A189" s="34"/>
      <c r="B189" s="35"/>
      <c r="C189" s="36"/>
      <c r="D189" s="201" t="s">
        <v>125</v>
      </c>
      <c r="E189" s="36"/>
      <c r="F189" s="202" t="s">
        <v>1197</v>
      </c>
      <c r="G189" s="36"/>
      <c r="H189" s="36"/>
      <c r="I189" s="203"/>
      <c r="J189" s="36"/>
      <c r="K189" s="36"/>
      <c r="L189" s="39"/>
      <c r="M189" s="204"/>
      <c r="N189" s="20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125</v>
      </c>
      <c r="AU189" s="17" t="s">
        <v>83</v>
      </c>
    </row>
    <row r="190" spans="1:65" s="13" customFormat="1" ht="11.25">
      <c r="B190" s="211"/>
      <c r="C190" s="212"/>
      <c r="D190" s="201" t="s">
        <v>174</v>
      </c>
      <c r="E190" s="213" t="s">
        <v>1</v>
      </c>
      <c r="F190" s="214" t="s">
        <v>1198</v>
      </c>
      <c r="G190" s="212"/>
      <c r="H190" s="213" t="s">
        <v>1</v>
      </c>
      <c r="I190" s="215"/>
      <c r="J190" s="212"/>
      <c r="K190" s="212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174</v>
      </c>
      <c r="AU190" s="220" t="s">
        <v>83</v>
      </c>
      <c r="AV190" s="13" t="s">
        <v>81</v>
      </c>
      <c r="AW190" s="13" t="s">
        <v>30</v>
      </c>
      <c r="AX190" s="13" t="s">
        <v>73</v>
      </c>
      <c r="AY190" s="220" t="s">
        <v>117</v>
      </c>
    </row>
    <row r="191" spans="1:65" s="14" customFormat="1" ht="11.25">
      <c r="B191" s="221"/>
      <c r="C191" s="222"/>
      <c r="D191" s="201" t="s">
        <v>174</v>
      </c>
      <c r="E191" s="223" t="s">
        <v>1</v>
      </c>
      <c r="F191" s="224" t="s">
        <v>1199</v>
      </c>
      <c r="G191" s="222"/>
      <c r="H191" s="225">
        <v>0.59599999999999997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174</v>
      </c>
      <c r="AU191" s="231" t="s">
        <v>83</v>
      </c>
      <c r="AV191" s="14" t="s">
        <v>83</v>
      </c>
      <c r="AW191" s="14" t="s">
        <v>30</v>
      </c>
      <c r="AX191" s="14" t="s">
        <v>73</v>
      </c>
      <c r="AY191" s="231" t="s">
        <v>117</v>
      </c>
    </row>
    <row r="192" spans="1:65" s="15" customFormat="1" ht="11.25">
      <c r="B192" s="232"/>
      <c r="C192" s="233"/>
      <c r="D192" s="201" t="s">
        <v>174</v>
      </c>
      <c r="E192" s="234" t="s">
        <v>1</v>
      </c>
      <c r="F192" s="235" t="s">
        <v>179</v>
      </c>
      <c r="G192" s="233"/>
      <c r="H192" s="236">
        <v>0.59599999999999997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174</v>
      </c>
      <c r="AU192" s="242" t="s">
        <v>83</v>
      </c>
      <c r="AV192" s="15" t="s">
        <v>124</v>
      </c>
      <c r="AW192" s="15" t="s">
        <v>30</v>
      </c>
      <c r="AX192" s="15" t="s">
        <v>81</v>
      </c>
      <c r="AY192" s="242" t="s">
        <v>117</v>
      </c>
    </row>
    <row r="193" spans="1:65" s="12" customFormat="1" ht="22.9" customHeight="1">
      <c r="B193" s="171"/>
      <c r="C193" s="172"/>
      <c r="D193" s="173" t="s">
        <v>72</v>
      </c>
      <c r="E193" s="185" t="s">
        <v>190</v>
      </c>
      <c r="F193" s="185" t="s">
        <v>1200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SUM(P194:P201)</f>
        <v>0</v>
      </c>
      <c r="Q193" s="179"/>
      <c r="R193" s="180">
        <f>SUM(R194:R201)</f>
        <v>0</v>
      </c>
      <c r="S193" s="179"/>
      <c r="T193" s="181">
        <f>SUM(T194:T201)</f>
        <v>0</v>
      </c>
      <c r="AR193" s="182" t="s">
        <v>81</v>
      </c>
      <c r="AT193" s="183" t="s">
        <v>72</v>
      </c>
      <c r="AU193" s="183" t="s">
        <v>81</v>
      </c>
      <c r="AY193" s="182" t="s">
        <v>117</v>
      </c>
      <c r="BK193" s="184">
        <f>SUM(BK194:BK201)</f>
        <v>0</v>
      </c>
    </row>
    <row r="194" spans="1:65" s="2" customFormat="1" ht="24.2" customHeight="1">
      <c r="A194" s="34"/>
      <c r="B194" s="35"/>
      <c r="C194" s="187" t="s">
        <v>229</v>
      </c>
      <c r="D194" s="187" t="s">
        <v>120</v>
      </c>
      <c r="E194" s="188" t="s">
        <v>1201</v>
      </c>
      <c r="F194" s="189" t="s">
        <v>1202</v>
      </c>
      <c r="G194" s="190" t="s">
        <v>182</v>
      </c>
      <c r="H194" s="191">
        <v>56.656999999999996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38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124</v>
      </c>
      <c r="AT194" s="199" t="s">
        <v>120</v>
      </c>
      <c r="AU194" s="199" t="s">
        <v>83</v>
      </c>
      <c r="AY194" s="17" t="s">
        <v>117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81</v>
      </c>
      <c r="BK194" s="200">
        <f>ROUND(I194*H194,2)</f>
        <v>0</v>
      </c>
      <c r="BL194" s="17" t="s">
        <v>124</v>
      </c>
      <c r="BM194" s="199" t="s">
        <v>266</v>
      </c>
    </row>
    <row r="195" spans="1:65" s="2" customFormat="1" ht="19.5">
      <c r="A195" s="34"/>
      <c r="B195" s="35"/>
      <c r="C195" s="36"/>
      <c r="D195" s="201" t="s">
        <v>125</v>
      </c>
      <c r="E195" s="36"/>
      <c r="F195" s="202" t="s">
        <v>1202</v>
      </c>
      <c r="G195" s="36"/>
      <c r="H195" s="36"/>
      <c r="I195" s="203"/>
      <c r="J195" s="36"/>
      <c r="K195" s="36"/>
      <c r="L195" s="39"/>
      <c r="M195" s="204"/>
      <c r="N195" s="205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125</v>
      </c>
      <c r="AU195" s="17" t="s">
        <v>83</v>
      </c>
    </row>
    <row r="196" spans="1:65" s="14" customFormat="1" ht="11.25">
      <c r="B196" s="221"/>
      <c r="C196" s="222"/>
      <c r="D196" s="201" t="s">
        <v>174</v>
      </c>
      <c r="E196" s="223" t="s">
        <v>1</v>
      </c>
      <c r="F196" s="224" t="s">
        <v>1203</v>
      </c>
      <c r="G196" s="222"/>
      <c r="H196" s="225">
        <v>56.656999999999996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174</v>
      </c>
      <c r="AU196" s="231" t="s">
        <v>83</v>
      </c>
      <c r="AV196" s="14" t="s">
        <v>83</v>
      </c>
      <c r="AW196" s="14" t="s">
        <v>30</v>
      </c>
      <c r="AX196" s="14" t="s">
        <v>73</v>
      </c>
      <c r="AY196" s="231" t="s">
        <v>117</v>
      </c>
    </row>
    <row r="197" spans="1:65" s="15" customFormat="1" ht="11.25">
      <c r="B197" s="232"/>
      <c r="C197" s="233"/>
      <c r="D197" s="201" t="s">
        <v>174</v>
      </c>
      <c r="E197" s="234" t="s">
        <v>1</v>
      </c>
      <c r="F197" s="235" t="s">
        <v>179</v>
      </c>
      <c r="G197" s="233"/>
      <c r="H197" s="236">
        <v>56.656999999999996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174</v>
      </c>
      <c r="AU197" s="242" t="s">
        <v>83</v>
      </c>
      <c r="AV197" s="15" t="s">
        <v>124</v>
      </c>
      <c r="AW197" s="15" t="s">
        <v>30</v>
      </c>
      <c r="AX197" s="15" t="s">
        <v>81</v>
      </c>
      <c r="AY197" s="242" t="s">
        <v>117</v>
      </c>
    </row>
    <row r="198" spans="1:65" s="2" customFormat="1" ht="14.45" customHeight="1">
      <c r="A198" s="34"/>
      <c r="B198" s="35"/>
      <c r="C198" s="243" t="s">
        <v>271</v>
      </c>
      <c r="D198" s="243" t="s">
        <v>205</v>
      </c>
      <c r="E198" s="244" t="s">
        <v>1204</v>
      </c>
      <c r="F198" s="245" t="s">
        <v>1205</v>
      </c>
      <c r="G198" s="246" t="s">
        <v>182</v>
      </c>
      <c r="H198" s="247">
        <v>62.323</v>
      </c>
      <c r="I198" s="248"/>
      <c r="J198" s="249">
        <f>ROUND(I198*H198,2)</f>
        <v>0</v>
      </c>
      <c r="K198" s="250"/>
      <c r="L198" s="251"/>
      <c r="M198" s="252" t="s">
        <v>1</v>
      </c>
      <c r="N198" s="253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136</v>
      </c>
      <c r="AT198" s="199" t="s">
        <v>205</v>
      </c>
      <c r="AU198" s="199" t="s">
        <v>83</v>
      </c>
      <c r="AY198" s="17" t="s">
        <v>117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81</v>
      </c>
      <c r="BK198" s="200">
        <f>ROUND(I198*H198,2)</f>
        <v>0</v>
      </c>
      <c r="BL198" s="17" t="s">
        <v>124</v>
      </c>
      <c r="BM198" s="199" t="s">
        <v>274</v>
      </c>
    </row>
    <row r="199" spans="1:65" s="2" customFormat="1" ht="11.25">
      <c r="A199" s="34"/>
      <c r="B199" s="35"/>
      <c r="C199" s="36"/>
      <c r="D199" s="201" t="s">
        <v>125</v>
      </c>
      <c r="E199" s="36"/>
      <c r="F199" s="202" t="s">
        <v>1205</v>
      </c>
      <c r="G199" s="36"/>
      <c r="H199" s="36"/>
      <c r="I199" s="203"/>
      <c r="J199" s="36"/>
      <c r="K199" s="36"/>
      <c r="L199" s="39"/>
      <c r="M199" s="204"/>
      <c r="N199" s="20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125</v>
      </c>
      <c r="AU199" s="17" t="s">
        <v>83</v>
      </c>
    </row>
    <row r="200" spans="1:65" s="14" customFormat="1" ht="11.25">
      <c r="B200" s="221"/>
      <c r="C200" s="222"/>
      <c r="D200" s="201" t="s">
        <v>174</v>
      </c>
      <c r="E200" s="223" t="s">
        <v>1</v>
      </c>
      <c r="F200" s="224" t="s">
        <v>1206</v>
      </c>
      <c r="G200" s="222"/>
      <c r="H200" s="225">
        <v>62.323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174</v>
      </c>
      <c r="AU200" s="231" t="s">
        <v>83</v>
      </c>
      <c r="AV200" s="14" t="s">
        <v>83</v>
      </c>
      <c r="AW200" s="14" t="s">
        <v>30</v>
      </c>
      <c r="AX200" s="14" t="s">
        <v>73</v>
      </c>
      <c r="AY200" s="231" t="s">
        <v>117</v>
      </c>
    </row>
    <row r="201" spans="1:65" s="15" customFormat="1" ht="11.25">
      <c r="B201" s="232"/>
      <c r="C201" s="233"/>
      <c r="D201" s="201" t="s">
        <v>174</v>
      </c>
      <c r="E201" s="234" t="s">
        <v>1</v>
      </c>
      <c r="F201" s="235" t="s">
        <v>179</v>
      </c>
      <c r="G201" s="233"/>
      <c r="H201" s="236">
        <v>62.323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174</v>
      </c>
      <c r="AU201" s="242" t="s">
        <v>83</v>
      </c>
      <c r="AV201" s="15" t="s">
        <v>124</v>
      </c>
      <c r="AW201" s="15" t="s">
        <v>30</v>
      </c>
      <c r="AX201" s="15" t="s">
        <v>81</v>
      </c>
      <c r="AY201" s="242" t="s">
        <v>117</v>
      </c>
    </row>
    <row r="202" spans="1:65" s="12" customFormat="1" ht="22.9" customHeight="1">
      <c r="B202" s="171"/>
      <c r="C202" s="172"/>
      <c r="D202" s="173" t="s">
        <v>72</v>
      </c>
      <c r="E202" s="185" t="s">
        <v>246</v>
      </c>
      <c r="F202" s="185" t="s">
        <v>247</v>
      </c>
      <c r="G202" s="172"/>
      <c r="H202" s="172"/>
      <c r="I202" s="175"/>
      <c r="J202" s="186">
        <f>BK202</f>
        <v>0</v>
      </c>
      <c r="K202" s="172"/>
      <c r="L202" s="177"/>
      <c r="M202" s="178"/>
      <c r="N202" s="179"/>
      <c r="O202" s="179"/>
      <c r="P202" s="180">
        <f>SUM(P203:P220)</f>
        <v>0</v>
      </c>
      <c r="Q202" s="179"/>
      <c r="R202" s="180">
        <f>SUM(R203:R220)</f>
        <v>0</v>
      </c>
      <c r="S202" s="179"/>
      <c r="T202" s="181">
        <f>SUM(T203:T220)</f>
        <v>0</v>
      </c>
      <c r="AR202" s="182" t="s">
        <v>81</v>
      </c>
      <c r="AT202" s="183" t="s">
        <v>72</v>
      </c>
      <c r="AU202" s="183" t="s">
        <v>81</v>
      </c>
      <c r="AY202" s="182" t="s">
        <v>117</v>
      </c>
      <c r="BK202" s="184">
        <f>SUM(BK203:BK220)</f>
        <v>0</v>
      </c>
    </row>
    <row r="203" spans="1:65" s="2" customFormat="1" ht="37.9" customHeight="1">
      <c r="A203" s="34"/>
      <c r="B203" s="35"/>
      <c r="C203" s="187" t="s">
        <v>235</v>
      </c>
      <c r="D203" s="187" t="s">
        <v>120</v>
      </c>
      <c r="E203" s="188" t="s">
        <v>1207</v>
      </c>
      <c r="F203" s="189" t="s">
        <v>1208</v>
      </c>
      <c r="G203" s="190" t="s">
        <v>420</v>
      </c>
      <c r="H203" s="191">
        <v>7.2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38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124</v>
      </c>
      <c r="AT203" s="199" t="s">
        <v>120</v>
      </c>
      <c r="AU203" s="199" t="s">
        <v>83</v>
      </c>
      <c r="AY203" s="17" t="s">
        <v>117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81</v>
      </c>
      <c r="BK203" s="200">
        <f>ROUND(I203*H203,2)</f>
        <v>0</v>
      </c>
      <c r="BL203" s="17" t="s">
        <v>124</v>
      </c>
      <c r="BM203" s="199" t="s">
        <v>279</v>
      </c>
    </row>
    <row r="204" spans="1:65" s="2" customFormat="1" ht="19.5">
      <c r="A204" s="34"/>
      <c r="B204" s="35"/>
      <c r="C204" s="36"/>
      <c r="D204" s="201" t="s">
        <v>125</v>
      </c>
      <c r="E204" s="36"/>
      <c r="F204" s="202" t="s">
        <v>1208</v>
      </c>
      <c r="G204" s="36"/>
      <c r="H204" s="36"/>
      <c r="I204" s="203"/>
      <c r="J204" s="36"/>
      <c r="K204" s="36"/>
      <c r="L204" s="39"/>
      <c r="M204" s="204"/>
      <c r="N204" s="205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125</v>
      </c>
      <c r="AU204" s="17" t="s">
        <v>83</v>
      </c>
    </row>
    <row r="205" spans="1:65" s="14" customFormat="1" ht="11.25">
      <c r="B205" s="221"/>
      <c r="C205" s="222"/>
      <c r="D205" s="201" t="s">
        <v>174</v>
      </c>
      <c r="E205" s="223" t="s">
        <v>1</v>
      </c>
      <c r="F205" s="224" t="s">
        <v>1209</v>
      </c>
      <c r="G205" s="222"/>
      <c r="H205" s="225">
        <v>7.2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174</v>
      </c>
      <c r="AU205" s="231" t="s">
        <v>83</v>
      </c>
      <c r="AV205" s="14" t="s">
        <v>83</v>
      </c>
      <c r="AW205" s="14" t="s">
        <v>30</v>
      </c>
      <c r="AX205" s="14" t="s">
        <v>73</v>
      </c>
      <c r="AY205" s="231" t="s">
        <v>117</v>
      </c>
    </row>
    <row r="206" spans="1:65" s="15" customFormat="1" ht="11.25">
      <c r="B206" s="232"/>
      <c r="C206" s="233"/>
      <c r="D206" s="201" t="s">
        <v>174</v>
      </c>
      <c r="E206" s="234" t="s">
        <v>1</v>
      </c>
      <c r="F206" s="235" t="s">
        <v>179</v>
      </c>
      <c r="G206" s="233"/>
      <c r="H206" s="236">
        <v>7.2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174</v>
      </c>
      <c r="AU206" s="242" t="s">
        <v>83</v>
      </c>
      <c r="AV206" s="15" t="s">
        <v>124</v>
      </c>
      <c r="AW206" s="15" t="s">
        <v>30</v>
      </c>
      <c r="AX206" s="15" t="s">
        <v>81</v>
      </c>
      <c r="AY206" s="242" t="s">
        <v>117</v>
      </c>
    </row>
    <row r="207" spans="1:65" s="2" customFormat="1" ht="37.9" customHeight="1">
      <c r="A207" s="34"/>
      <c r="B207" s="35"/>
      <c r="C207" s="187" t="s">
        <v>281</v>
      </c>
      <c r="D207" s="187" t="s">
        <v>120</v>
      </c>
      <c r="E207" s="188" t="s">
        <v>1210</v>
      </c>
      <c r="F207" s="189" t="s">
        <v>1211</v>
      </c>
      <c r="G207" s="190" t="s">
        <v>254</v>
      </c>
      <c r="H207" s="191">
        <v>12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38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124</v>
      </c>
      <c r="AT207" s="199" t="s">
        <v>120</v>
      </c>
      <c r="AU207" s="199" t="s">
        <v>83</v>
      </c>
      <c r="AY207" s="17" t="s">
        <v>117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81</v>
      </c>
      <c r="BK207" s="200">
        <f>ROUND(I207*H207,2)</f>
        <v>0</v>
      </c>
      <c r="BL207" s="17" t="s">
        <v>124</v>
      </c>
      <c r="BM207" s="199" t="s">
        <v>284</v>
      </c>
    </row>
    <row r="208" spans="1:65" s="2" customFormat="1" ht="19.5">
      <c r="A208" s="34"/>
      <c r="B208" s="35"/>
      <c r="C208" s="36"/>
      <c r="D208" s="201" t="s">
        <v>125</v>
      </c>
      <c r="E208" s="36"/>
      <c r="F208" s="202" t="s">
        <v>1211</v>
      </c>
      <c r="G208" s="36"/>
      <c r="H208" s="36"/>
      <c r="I208" s="203"/>
      <c r="J208" s="36"/>
      <c r="K208" s="36"/>
      <c r="L208" s="39"/>
      <c r="M208" s="204"/>
      <c r="N208" s="205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125</v>
      </c>
      <c r="AU208" s="17" t="s">
        <v>83</v>
      </c>
    </row>
    <row r="209" spans="1:65" s="13" customFormat="1" ht="11.25">
      <c r="B209" s="211"/>
      <c r="C209" s="212"/>
      <c r="D209" s="201" t="s">
        <v>174</v>
      </c>
      <c r="E209" s="213" t="s">
        <v>1</v>
      </c>
      <c r="F209" s="214" t="s">
        <v>1212</v>
      </c>
      <c r="G209" s="212"/>
      <c r="H209" s="213" t="s">
        <v>1</v>
      </c>
      <c r="I209" s="215"/>
      <c r="J209" s="212"/>
      <c r="K209" s="212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174</v>
      </c>
      <c r="AU209" s="220" t="s">
        <v>83</v>
      </c>
      <c r="AV209" s="13" t="s">
        <v>81</v>
      </c>
      <c r="AW209" s="13" t="s">
        <v>30</v>
      </c>
      <c r="AX209" s="13" t="s">
        <v>73</v>
      </c>
      <c r="AY209" s="220" t="s">
        <v>117</v>
      </c>
    </row>
    <row r="210" spans="1:65" s="14" customFormat="1" ht="11.25">
      <c r="B210" s="221"/>
      <c r="C210" s="222"/>
      <c r="D210" s="201" t="s">
        <v>174</v>
      </c>
      <c r="E210" s="223" t="s">
        <v>1</v>
      </c>
      <c r="F210" s="224" t="s">
        <v>145</v>
      </c>
      <c r="G210" s="222"/>
      <c r="H210" s="225">
        <v>12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174</v>
      </c>
      <c r="AU210" s="231" t="s">
        <v>83</v>
      </c>
      <c r="AV210" s="14" t="s">
        <v>83</v>
      </c>
      <c r="AW210" s="14" t="s">
        <v>30</v>
      </c>
      <c r="AX210" s="14" t="s">
        <v>73</v>
      </c>
      <c r="AY210" s="231" t="s">
        <v>117</v>
      </c>
    </row>
    <row r="211" spans="1:65" s="15" customFormat="1" ht="11.25">
      <c r="B211" s="232"/>
      <c r="C211" s="233"/>
      <c r="D211" s="201" t="s">
        <v>174</v>
      </c>
      <c r="E211" s="234" t="s">
        <v>1</v>
      </c>
      <c r="F211" s="235" t="s">
        <v>179</v>
      </c>
      <c r="G211" s="233"/>
      <c r="H211" s="236">
        <v>12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174</v>
      </c>
      <c r="AU211" s="242" t="s">
        <v>83</v>
      </c>
      <c r="AV211" s="15" t="s">
        <v>124</v>
      </c>
      <c r="AW211" s="15" t="s">
        <v>30</v>
      </c>
      <c r="AX211" s="15" t="s">
        <v>81</v>
      </c>
      <c r="AY211" s="242" t="s">
        <v>117</v>
      </c>
    </row>
    <row r="212" spans="1:65" s="2" customFormat="1" ht="24.2" customHeight="1">
      <c r="A212" s="34"/>
      <c r="B212" s="35"/>
      <c r="C212" s="243" t="s">
        <v>239</v>
      </c>
      <c r="D212" s="243" t="s">
        <v>205</v>
      </c>
      <c r="E212" s="244" t="s">
        <v>1213</v>
      </c>
      <c r="F212" s="245" t="s">
        <v>1214</v>
      </c>
      <c r="G212" s="246" t="s">
        <v>182</v>
      </c>
      <c r="H212" s="247">
        <v>0.32400000000000001</v>
      </c>
      <c r="I212" s="248"/>
      <c r="J212" s="249">
        <f>ROUND(I212*H212,2)</f>
        <v>0</v>
      </c>
      <c r="K212" s="250"/>
      <c r="L212" s="251"/>
      <c r="M212" s="252" t="s">
        <v>1</v>
      </c>
      <c r="N212" s="253" t="s">
        <v>38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136</v>
      </c>
      <c r="AT212" s="199" t="s">
        <v>205</v>
      </c>
      <c r="AU212" s="199" t="s">
        <v>83</v>
      </c>
      <c r="AY212" s="17" t="s">
        <v>117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81</v>
      </c>
      <c r="BK212" s="200">
        <f>ROUND(I212*H212,2)</f>
        <v>0</v>
      </c>
      <c r="BL212" s="17" t="s">
        <v>124</v>
      </c>
      <c r="BM212" s="199" t="s">
        <v>289</v>
      </c>
    </row>
    <row r="213" spans="1:65" s="2" customFormat="1" ht="11.25">
      <c r="A213" s="34"/>
      <c r="B213" s="35"/>
      <c r="C213" s="36"/>
      <c r="D213" s="201" t="s">
        <v>125</v>
      </c>
      <c r="E213" s="36"/>
      <c r="F213" s="202" t="s">
        <v>1214</v>
      </c>
      <c r="G213" s="36"/>
      <c r="H213" s="36"/>
      <c r="I213" s="203"/>
      <c r="J213" s="36"/>
      <c r="K213" s="36"/>
      <c r="L213" s="39"/>
      <c r="M213" s="204"/>
      <c r="N213" s="205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125</v>
      </c>
      <c r="AU213" s="17" t="s">
        <v>83</v>
      </c>
    </row>
    <row r="214" spans="1:65" s="14" customFormat="1" ht="11.25">
      <c r="B214" s="221"/>
      <c r="C214" s="222"/>
      <c r="D214" s="201" t="s">
        <v>174</v>
      </c>
      <c r="E214" s="223" t="s">
        <v>1</v>
      </c>
      <c r="F214" s="224" t="s">
        <v>1215</v>
      </c>
      <c r="G214" s="222"/>
      <c r="H214" s="225">
        <v>0.32400000000000001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174</v>
      </c>
      <c r="AU214" s="231" t="s">
        <v>83</v>
      </c>
      <c r="AV214" s="14" t="s">
        <v>83</v>
      </c>
      <c r="AW214" s="14" t="s">
        <v>30</v>
      </c>
      <c r="AX214" s="14" t="s">
        <v>73</v>
      </c>
      <c r="AY214" s="231" t="s">
        <v>117</v>
      </c>
    </row>
    <row r="215" spans="1:65" s="15" customFormat="1" ht="11.25">
      <c r="B215" s="232"/>
      <c r="C215" s="233"/>
      <c r="D215" s="201" t="s">
        <v>174</v>
      </c>
      <c r="E215" s="234" t="s">
        <v>1</v>
      </c>
      <c r="F215" s="235" t="s">
        <v>179</v>
      </c>
      <c r="G215" s="233"/>
      <c r="H215" s="236">
        <v>0.32400000000000001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174</v>
      </c>
      <c r="AU215" s="242" t="s">
        <v>83</v>
      </c>
      <c r="AV215" s="15" t="s">
        <v>124</v>
      </c>
      <c r="AW215" s="15" t="s">
        <v>30</v>
      </c>
      <c r="AX215" s="15" t="s">
        <v>81</v>
      </c>
      <c r="AY215" s="242" t="s">
        <v>117</v>
      </c>
    </row>
    <row r="216" spans="1:65" s="2" customFormat="1" ht="14.45" customHeight="1">
      <c r="A216" s="34"/>
      <c r="B216" s="35"/>
      <c r="C216" s="187" t="s">
        <v>7</v>
      </c>
      <c r="D216" s="187" t="s">
        <v>120</v>
      </c>
      <c r="E216" s="188" t="s">
        <v>1216</v>
      </c>
      <c r="F216" s="189" t="s">
        <v>1217</v>
      </c>
      <c r="G216" s="190" t="s">
        <v>182</v>
      </c>
      <c r="H216" s="191">
        <v>9.3000000000000007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38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124</v>
      </c>
      <c r="AT216" s="199" t="s">
        <v>120</v>
      </c>
      <c r="AU216" s="199" t="s">
        <v>83</v>
      </c>
      <c r="AY216" s="17" t="s">
        <v>117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81</v>
      </c>
      <c r="BK216" s="200">
        <f>ROUND(I216*H216,2)</f>
        <v>0</v>
      </c>
      <c r="BL216" s="17" t="s">
        <v>124</v>
      </c>
      <c r="BM216" s="199" t="s">
        <v>294</v>
      </c>
    </row>
    <row r="217" spans="1:65" s="2" customFormat="1" ht="11.25">
      <c r="A217" s="34"/>
      <c r="B217" s="35"/>
      <c r="C217" s="36"/>
      <c r="D217" s="201" t="s">
        <v>125</v>
      </c>
      <c r="E217" s="36"/>
      <c r="F217" s="202" t="s">
        <v>1217</v>
      </c>
      <c r="G217" s="36"/>
      <c r="H217" s="36"/>
      <c r="I217" s="203"/>
      <c r="J217" s="36"/>
      <c r="K217" s="36"/>
      <c r="L217" s="39"/>
      <c r="M217" s="204"/>
      <c r="N217" s="205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125</v>
      </c>
      <c r="AU217" s="17" t="s">
        <v>83</v>
      </c>
    </row>
    <row r="218" spans="1:65" s="13" customFormat="1" ht="11.25">
      <c r="B218" s="211"/>
      <c r="C218" s="212"/>
      <c r="D218" s="201" t="s">
        <v>174</v>
      </c>
      <c r="E218" s="213" t="s">
        <v>1</v>
      </c>
      <c r="F218" s="214" t="s">
        <v>1218</v>
      </c>
      <c r="G218" s="212"/>
      <c r="H218" s="213" t="s">
        <v>1</v>
      </c>
      <c r="I218" s="215"/>
      <c r="J218" s="212"/>
      <c r="K218" s="212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174</v>
      </c>
      <c r="AU218" s="220" t="s">
        <v>83</v>
      </c>
      <c r="AV218" s="13" t="s">
        <v>81</v>
      </c>
      <c r="AW218" s="13" t="s">
        <v>30</v>
      </c>
      <c r="AX218" s="13" t="s">
        <v>73</v>
      </c>
      <c r="AY218" s="220" t="s">
        <v>117</v>
      </c>
    </row>
    <row r="219" spans="1:65" s="14" customFormat="1" ht="11.25">
      <c r="B219" s="221"/>
      <c r="C219" s="222"/>
      <c r="D219" s="201" t="s">
        <v>174</v>
      </c>
      <c r="E219" s="223" t="s">
        <v>1</v>
      </c>
      <c r="F219" s="224" t="s">
        <v>1219</v>
      </c>
      <c r="G219" s="222"/>
      <c r="H219" s="225">
        <v>9.3000000000000007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174</v>
      </c>
      <c r="AU219" s="231" t="s">
        <v>83</v>
      </c>
      <c r="AV219" s="14" t="s">
        <v>83</v>
      </c>
      <c r="AW219" s="14" t="s">
        <v>30</v>
      </c>
      <c r="AX219" s="14" t="s">
        <v>73</v>
      </c>
      <c r="AY219" s="231" t="s">
        <v>117</v>
      </c>
    </row>
    <row r="220" spans="1:65" s="15" customFormat="1" ht="11.25">
      <c r="B220" s="232"/>
      <c r="C220" s="233"/>
      <c r="D220" s="201" t="s">
        <v>174</v>
      </c>
      <c r="E220" s="234" t="s">
        <v>1</v>
      </c>
      <c r="F220" s="235" t="s">
        <v>179</v>
      </c>
      <c r="G220" s="233"/>
      <c r="H220" s="236">
        <v>9.3000000000000007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174</v>
      </c>
      <c r="AU220" s="242" t="s">
        <v>83</v>
      </c>
      <c r="AV220" s="15" t="s">
        <v>124</v>
      </c>
      <c r="AW220" s="15" t="s">
        <v>30</v>
      </c>
      <c r="AX220" s="15" t="s">
        <v>81</v>
      </c>
      <c r="AY220" s="242" t="s">
        <v>117</v>
      </c>
    </row>
    <row r="221" spans="1:65" s="12" customFormat="1" ht="22.9" customHeight="1">
      <c r="B221" s="171"/>
      <c r="C221" s="172"/>
      <c r="D221" s="173" t="s">
        <v>72</v>
      </c>
      <c r="E221" s="185" t="s">
        <v>319</v>
      </c>
      <c r="F221" s="185" t="s">
        <v>320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SUM(P222:P223)</f>
        <v>0</v>
      </c>
      <c r="Q221" s="179"/>
      <c r="R221" s="180">
        <f>SUM(R222:R223)</f>
        <v>0</v>
      </c>
      <c r="S221" s="179"/>
      <c r="T221" s="181">
        <f>SUM(T222:T223)</f>
        <v>0</v>
      </c>
      <c r="AR221" s="182" t="s">
        <v>81</v>
      </c>
      <c r="AT221" s="183" t="s">
        <v>72</v>
      </c>
      <c r="AU221" s="183" t="s">
        <v>81</v>
      </c>
      <c r="AY221" s="182" t="s">
        <v>117</v>
      </c>
      <c r="BK221" s="184">
        <f>SUM(BK222:BK223)</f>
        <v>0</v>
      </c>
    </row>
    <row r="222" spans="1:65" s="2" customFormat="1" ht="24.2" customHeight="1">
      <c r="A222" s="34"/>
      <c r="B222" s="35"/>
      <c r="C222" s="187" t="s">
        <v>244</v>
      </c>
      <c r="D222" s="187" t="s">
        <v>120</v>
      </c>
      <c r="E222" s="188" t="s">
        <v>444</v>
      </c>
      <c r="F222" s="189" t="s">
        <v>445</v>
      </c>
      <c r="G222" s="190" t="s">
        <v>182</v>
      </c>
      <c r="H222" s="191">
        <v>100</v>
      </c>
      <c r="I222" s="192"/>
      <c r="J222" s="193">
        <f>ROUND(I222*H222,2)</f>
        <v>0</v>
      </c>
      <c r="K222" s="194"/>
      <c r="L222" s="39"/>
      <c r="M222" s="195" t="s">
        <v>1</v>
      </c>
      <c r="N222" s="196" t="s">
        <v>38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124</v>
      </c>
      <c r="AT222" s="199" t="s">
        <v>120</v>
      </c>
      <c r="AU222" s="199" t="s">
        <v>83</v>
      </c>
      <c r="AY222" s="17" t="s">
        <v>117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81</v>
      </c>
      <c r="BK222" s="200">
        <f>ROUND(I222*H222,2)</f>
        <v>0</v>
      </c>
      <c r="BL222" s="17" t="s">
        <v>124</v>
      </c>
      <c r="BM222" s="199" t="s">
        <v>300</v>
      </c>
    </row>
    <row r="223" spans="1:65" s="2" customFormat="1" ht="19.5">
      <c r="A223" s="34"/>
      <c r="B223" s="35"/>
      <c r="C223" s="36"/>
      <c r="D223" s="201" t="s">
        <v>125</v>
      </c>
      <c r="E223" s="36"/>
      <c r="F223" s="202" t="s">
        <v>445</v>
      </c>
      <c r="G223" s="36"/>
      <c r="H223" s="36"/>
      <c r="I223" s="203"/>
      <c r="J223" s="36"/>
      <c r="K223" s="36"/>
      <c r="L223" s="39"/>
      <c r="M223" s="204"/>
      <c r="N223" s="205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125</v>
      </c>
      <c r="AU223" s="17" t="s">
        <v>83</v>
      </c>
    </row>
    <row r="224" spans="1:65" s="12" customFormat="1" ht="22.9" customHeight="1">
      <c r="B224" s="171"/>
      <c r="C224" s="172"/>
      <c r="D224" s="173" t="s">
        <v>72</v>
      </c>
      <c r="E224" s="185" t="s">
        <v>447</v>
      </c>
      <c r="F224" s="185" t="s">
        <v>448</v>
      </c>
      <c r="G224" s="172"/>
      <c r="H224" s="172"/>
      <c r="I224" s="175"/>
      <c r="J224" s="186">
        <f>BK224</f>
        <v>0</v>
      </c>
      <c r="K224" s="172"/>
      <c r="L224" s="177"/>
      <c r="M224" s="178"/>
      <c r="N224" s="179"/>
      <c r="O224" s="179"/>
      <c r="P224" s="180">
        <f>SUM(P225:P237)</f>
        <v>0</v>
      </c>
      <c r="Q224" s="179"/>
      <c r="R224" s="180">
        <f>SUM(R225:R237)</f>
        <v>0</v>
      </c>
      <c r="S224" s="179"/>
      <c r="T224" s="181">
        <f>SUM(T225:T237)</f>
        <v>0</v>
      </c>
      <c r="AR224" s="182" t="s">
        <v>81</v>
      </c>
      <c r="AT224" s="183" t="s">
        <v>72</v>
      </c>
      <c r="AU224" s="183" t="s">
        <v>81</v>
      </c>
      <c r="AY224" s="182" t="s">
        <v>117</v>
      </c>
      <c r="BK224" s="184">
        <f>SUM(BK225:BK237)</f>
        <v>0</v>
      </c>
    </row>
    <row r="225" spans="1:65" s="2" customFormat="1" ht="24.2" customHeight="1">
      <c r="A225" s="34"/>
      <c r="B225" s="35"/>
      <c r="C225" s="187" t="s">
        <v>303</v>
      </c>
      <c r="D225" s="187" t="s">
        <v>120</v>
      </c>
      <c r="E225" s="188" t="s">
        <v>449</v>
      </c>
      <c r="F225" s="189" t="s">
        <v>450</v>
      </c>
      <c r="G225" s="190" t="s">
        <v>194</v>
      </c>
      <c r="H225" s="191">
        <v>16.318999999999999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38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124</v>
      </c>
      <c r="AT225" s="199" t="s">
        <v>120</v>
      </c>
      <c r="AU225" s="199" t="s">
        <v>83</v>
      </c>
      <c r="AY225" s="17" t="s">
        <v>117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81</v>
      </c>
      <c r="BK225" s="200">
        <f>ROUND(I225*H225,2)</f>
        <v>0</v>
      </c>
      <c r="BL225" s="17" t="s">
        <v>124</v>
      </c>
      <c r="BM225" s="199" t="s">
        <v>306</v>
      </c>
    </row>
    <row r="226" spans="1:65" s="2" customFormat="1" ht="19.5">
      <c r="A226" s="34"/>
      <c r="B226" s="35"/>
      <c r="C226" s="36"/>
      <c r="D226" s="201" t="s">
        <v>125</v>
      </c>
      <c r="E226" s="36"/>
      <c r="F226" s="202" t="s">
        <v>450</v>
      </c>
      <c r="G226" s="36"/>
      <c r="H226" s="36"/>
      <c r="I226" s="203"/>
      <c r="J226" s="36"/>
      <c r="K226" s="36"/>
      <c r="L226" s="39"/>
      <c r="M226" s="204"/>
      <c r="N226" s="205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125</v>
      </c>
      <c r="AU226" s="17" t="s">
        <v>83</v>
      </c>
    </row>
    <row r="227" spans="1:65" s="2" customFormat="1" ht="14.45" customHeight="1">
      <c r="A227" s="34"/>
      <c r="B227" s="35"/>
      <c r="C227" s="187" t="s">
        <v>250</v>
      </c>
      <c r="D227" s="187" t="s">
        <v>120</v>
      </c>
      <c r="E227" s="188" t="s">
        <v>453</v>
      </c>
      <c r="F227" s="189" t="s">
        <v>454</v>
      </c>
      <c r="G227" s="190" t="s">
        <v>194</v>
      </c>
      <c r="H227" s="191">
        <v>228.46600000000001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38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124</v>
      </c>
      <c r="AT227" s="199" t="s">
        <v>120</v>
      </c>
      <c r="AU227" s="199" t="s">
        <v>83</v>
      </c>
      <c r="AY227" s="17" t="s">
        <v>117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81</v>
      </c>
      <c r="BK227" s="200">
        <f>ROUND(I227*H227,2)</f>
        <v>0</v>
      </c>
      <c r="BL227" s="17" t="s">
        <v>124</v>
      </c>
      <c r="BM227" s="199" t="s">
        <v>311</v>
      </c>
    </row>
    <row r="228" spans="1:65" s="2" customFormat="1" ht="11.25">
      <c r="A228" s="34"/>
      <c r="B228" s="35"/>
      <c r="C228" s="36"/>
      <c r="D228" s="201" t="s">
        <v>125</v>
      </c>
      <c r="E228" s="36"/>
      <c r="F228" s="202" t="s">
        <v>454</v>
      </c>
      <c r="G228" s="36"/>
      <c r="H228" s="36"/>
      <c r="I228" s="203"/>
      <c r="J228" s="36"/>
      <c r="K228" s="36"/>
      <c r="L228" s="39"/>
      <c r="M228" s="204"/>
      <c r="N228" s="205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125</v>
      </c>
      <c r="AU228" s="17" t="s">
        <v>83</v>
      </c>
    </row>
    <row r="229" spans="1:65" s="13" customFormat="1" ht="11.25">
      <c r="B229" s="211"/>
      <c r="C229" s="212"/>
      <c r="D229" s="201" t="s">
        <v>174</v>
      </c>
      <c r="E229" s="213" t="s">
        <v>1</v>
      </c>
      <c r="F229" s="214" t="s">
        <v>456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174</v>
      </c>
      <c r="AU229" s="220" t="s">
        <v>83</v>
      </c>
      <c r="AV229" s="13" t="s">
        <v>81</v>
      </c>
      <c r="AW229" s="13" t="s">
        <v>30</v>
      </c>
      <c r="AX229" s="13" t="s">
        <v>73</v>
      </c>
      <c r="AY229" s="220" t="s">
        <v>117</v>
      </c>
    </row>
    <row r="230" spans="1:65" s="14" customFormat="1" ht="11.25">
      <c r="B230" s="221"/>
      <c r="C230" s="222"/>
      <c r="D230" s="201" t="s">
        <v>174</v>
      </c>
      <c r="E230" s="223" t="s">
        <v>1</v>
      </c>
      <c r="F230" s="224" t="s">
        <v>1220</v>
      </c>
      <c r="G230" s="222"/>
      <c r="H230" s="225">
        <v>228.46600000000001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174</v>
      </c>
      <c r="AU230" s="231" t="s">
        <v>83</v>
      </c>
      <c r="AV230" s="14" t="s">
        <v>83</v>
      </c>
      <c r="AW230" s="14" t="s">
        <v>30</v>
      </c>
      <c r="AX230" s="14" t="s">
        <v>73</v>
      </c>
      <c r="AY230" s="231" t="s">
        <v>117</v>
      </c>
    </row>
    <row r="231" spans="1:65" s="15" customFormat="1" ht="11.25">
      <c r="B231" s="232"/>
      <c r="C231" s="233"/>
      <c r="D231" s="201" t="s">
        <v>174</v>
      </c>
      <c r="E231" s="234" t="s">
        <v>1</v>
      </c>
      <c r="F231" s="235" t="s">
        <v>179</v>
      </c>
      <c r="G231" s="233"/>
      <c r="H231" s="236">
        <v>228.46600000000001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174</v>
      </c>
      <c r="AU231" s="242" t="s">
        <v>83</v>
      </c>
      <c r="AV231" s="15" t="s">
        <v>124</v>
      </c>
      <c r="AW231" s="15" t="s">
        <v>30</v>
      </c>
      <c r="AX231" s="15" t="s">
        <v>81</v>
      </c>
      <c r="AY231" s="242" t="s">
        <v>117</v>
      </c>
    </row>
    <row r="232" spans="1:65" s="2" customFormat="1" ht="14.45" customHeight="1">
      <c r="A232" s="34"/>
      <c r="B232" s="35"/>
      <c r="C232" s="187" t="s">
        <v>313</v>
      </c>
      <c r="D232" s="187" t="s">
        <v>120</v>
      </c>
      <c r="E232" s="188" t="s">
        <v>458</v>
      </c>
      <c r="F232" s="189" t="s">
        <v>459</v>
      </c>
      <c r="G232" s="190" t="s">
        <v>194</v>
      </c>
      <c r="H232" s="191">
        <v>16.318999999999999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124</v>
      </c>
      <c r="AT232" s="199" t="s">
        <v>120</v>
      </c>
      <c r="AU232" s="199" t="s">
        <v>83</v>
      </c>
      <c r="AY232" s="17" t="s">
        <v>117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81</v>
      </c>
      <c r="BK232" s="200">
        <f>ROUND(I232*H232,2)</f>
        <v>0</v>
      </c>
      <c r="BL232" s="17" t="s">
        <v>124</v>
      </c>
      <c r="BM232" s="199" t="s">
        <v>316</v>
      </c>
    </row>
    <row r="233" spans="1:65" s="2" customFormat="1" ht="11.25">
      <c r="A233" s="34"/>
      <c r="B233" s="35"/>
      <c r="C233" s="36"/>
      <c r="D233" s="201" t="s">
        <v>125</v>
      </c>
      <c r="E233" s="36"/>
      <c r="F233" s="202" t="s">
        <v>459</v>
      </c>
      <c r="G233" s="36"/>
      <c r="H233" s="36"/>
      <c r="I233" s="203"/>
      <c r="J233" s="36"/>
      <c r="K233" s="36"/>
      <c r="L233" s="39"/>
      <c r="M233" s="204"/>
      <c r="N233" s="205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125</v>
      </c>
      <c r="AU233" s="17" t="s">
        <v>83</v>
      </c>
    </row>
    <row r="234" spans="1:65" s="2" customFormat="1" ht="24.2" customHeight="1">
      <c r="A234" s="34"/>
      <c r="B234" s="35"/>
      <c r="C234" s="187" t="s">
        <v>255</v>
      </c>
      <c r="D234" s="187" t="s">
        <v>120</v>
      </c>
      <c r="E234" s="188" t="s">
        <v>462</v>
      </c>
      <c r="F234" s="189" t="s">
        <v>463</v>
      </c>
      <c r="G234" s="190" t="s">
        <v>194</v>
      </c>
      <c r="H234" s="191">
        <v>16.318999999999999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38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124</v>
      </c>
      <c r="AT234" s="199" t="s">
        <v>120</v>
      </c>
      <c r="AU234" s="199" t="s">
        <v>83</v>
      </c>
      <c r="AY234" s="17" t="s">
        <v>117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81</v>
      </c>
      <c r="BK234" s="200">
        <f>ROUND(I234*H234,2)</f>
        <v>0</v>
      </c>
      <c r="BL234" s="17" t="s">
        <v>124</v>
      </c>
      <c r="BM234" s="199" t="s">
        <v>323</v>
      </c>
    </row>
    <row r="235" spans="1:65" s="2" customFormat="1" ht="19.5">
      <c r="A235" s="34"/>
      <c r="B235" s="35"/>
      <c r="C235" s="36"/>
      <c r="D235" s="201" t="s">
        <v>125</v>
      </c>
      <c r="E235" s="36"/>
      <c r="F235" s="202" t="s">
        <v>463</v>
      </c>
      <c r="G235" s="36"/>
      <c r="H235" s="36"/>
      <c r="I235" s="203"/>
      <c r="J235" s="36"/>
      <c r="K235" s="36"/>
      <c r="L235" s="39"/>
      <c r="M235" s="204"/>
      <c r="N235" s="205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125</v>
      </c>
      <c r="AU235" s="17" t="s">
        <v>83</v>
      </c>
    </row>
    <row r="236" spans="1:65" s="2" customFormat="1" ht="24.2" customHeight="1">
      <c r="A236" s="34"/>
      <c r="B236" s="35"/>
      <c r="C236" s="187" t="s">
        <v>340</v>
      </c>
      <c r="D236" s="187" t="s">
        <v>120</v>
      </c>
      <c r="E236" s="188" t="s">
        <v>465</v>
      </c>
      <c r="F236" s="189" t="s">
        <v>466</v>
      </c>
      <c r="G236" s="190" t="s">
        <v>194</v>
      </c>
      <c r="H236" s="191">
        <v>16.318999999999999</v>
      </c>
      <c r="I236" s="192"/>
      <c r="J236" s="193">
        <f>ROUND(I236*H236,2)</f>
        <v>0</v>
      </c>
      <c r="K236" s="194"/>
      <c r="L236" s="39"/>
      <c r="M236" s="195" t="s">
        <v>1</v>
      </c>
      <c r="N236" s="196" t="s">
        <v>38</v>
      </c>
      <c r="O236" s="7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124</v>
      </c>
      <c r="AT236" s="199" t="s">
        <v>120</v>
      </c>
      <c r="AU236" s="199" t="s">
        <v>83</v>
      </c>
      <c r="AY236" s="17" t="s">
        <v>117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81</v>
      </c>
      <c r="BK236" s="200">
        <f>ROUND(I236*H236,2)</f>
        <v>0</v>
      </c>
      <c r="BL236" s="17" t="s">
        <v>124</v>
      </c>
      <c r="BM236" s="199" t="s">
        <v>343</v>
      </c>
    </row>
    <row r="237" spans="1:65" s="2" customFormat="1" ht="19.5">
      <c r="A237" s="34"/>
      <c r="B237" s="35"/>
      <c r="C237" s="36"/>
      <c r="D237" s="201" t="s">
        <v>125</v>
      </c>
      <c r="E237" s="36"/>
      <c r="F237" s="202" t="s">
        <v>466</v>
      </c>
      <c r="G237" s="36"/>
      <c r="H237" s="36"/>
      <c r="I237" s="203"/>
      <c r="J237" s="36"/>
      <c r="K237" s="36"/>
      <c r="L237" s="39"/>
      <c r="M237" s="204"/>
      <c r="N237" s="205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125</v>
      </c>
      <c r="AU237" s="17" t="s">
        <v>83</v>
      </c>
    </row>
    <row r="238" spans="1:65" s="12" customFormat="1" ht="22.9" customHeight="1">
      <c r="B238" s="171"/>
      <c r="C238" s="172"/>
      <c r="D238" s="173" t="s">
        <v>72</v>
      </c>
      <c r="E238" s="185" t="s">
        <v>473</v>
      </c>
      <c r="F238" s="185" t="s">
        <v>1221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SUM(P239:P245)</f>
        <v>0</v>
      </c>
      <c r="Q238" s="179"/>
      <c r="R238" s="180">
        <f>SUM(R239:R245)</f>
        <v>0</v>
      </c>
      <c r="S238" s="179"/>
      <c r="T238" s="181">
        <f>SUM(T239:T245)</f>
        <v>0</v>
      </c>
      <c r="AR238" s="182" t="s">
        <v>81</v>
      </c>
      <c r="AT238" s="183" t="s">
        <v>72</v>
      </c>
      <c r="AU238" s="183" t="s">
        <v>81</v>
      </c>
      <c r="AY238" s="182" t="s">
        <v>117</v>
      </c>
      <c r="BK238" s="184">
        <f>SUM(BK239:BK245)</f>
        <v>0</v>
      </c>
    </row>
    <row r="239" spans="1:65" s="2" customFormat="1" ht="14.45" customHeight="1">
      <c r="A239" s="34"/>
      <c r="B239" s="35"/>
      <c r="C239" s="187" t="s">
        <v>259</v>
      </c>
      <c r="D239" s="187" t="s">
        <v>120</v>
      </c>
      <c r="E239" s="188" t="s">
        <v>1222</v>
      </c>
      <c r="F239" s="189" t="s">
        <v>1223</v>
      </c>
      <c r="G239" s="190" t="s">
        <v>182</v>
      </c>
      <c r="H239" s="191">
        <v>9.3000000000000007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38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124</v>
      </c>
      <c r="AT239" s="199" t="s">
        <v>120</v>
      </c>
      <c r="AU239" s="199" t="s">
        <v>83</v>
      </c>
      <c r="AY239" s="17" t="s">
        <v>117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81</v>
      </c>
      <c r="BK239" s="200">
        <f>ROUND(I239*H239,2)</f>
        <v>0</v>
      </c>
      <c r="BL239" s="17" t="s">
        <v>124</v>
      </c>
      <c r="BM239" s="199" t="s">
        <v>353</v>
      </c>
    </row>
    <row r="240" spans="1:65" s="2" customFormat="1" ht="11.25">
      <c r="A240" s="34"/>
      <c r="B240" s="35"/>
      <c r="C240" s="36"/>
      <c r="D240" s="201" t="s">
        <v>125</v>
      </c>
      <c r="E240" s="36"/>
      <c r="F240" s="202" t="s">
        <v>1224</v>
      </c>
      <c r="G240" s="36"/>
      <c r="H240" s="36"/>
      <c r="I240" s="203"/>
      <c r="J240" s="36"/>
      <c r="K240" s="36"/>
      <c r="L240" s="39"/>
      <c r="M240" s="204"/>
      <c r="N240" s="205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125</v>
      </c>
      <c r="AU240" s="17" t="s">
        <v>83</v>
      </c>
    </row>
    <row r="241" spans="1:65" s="13" customFormat="1" ht="11.25">
      <c r="B241" s="211"/>
      <c r="C241" s="212"/>
      <c r="D241" s="201" t="s">
        <v>174</v>
      </c>
      <c r="E241" s="213" t="s">
        <v>1</v>
      </c>
      <c r="F241" s="214" t="s">
        <v>1225</v>
      </c>
      <c r="G241" s="212"/>
      <c r="H241" s="213" t="s">
        <v>1</v>
      </c>
      <c r="I241" s="215"/>
      <c r="J241" s="212"/>
      <c r="K241" s="212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174</v>
      </c>
      <c r="AU241" s="220" t="s">
        <v>83</v>
      </c>
      <c r="AV241" s="13" t="s">
        <v>81</v>
      </c>
      <c r="AW241" s="13" t="s">
        <v>30</v>
      </c>
      <c r="AX241" s="13" t="s">
        <v>73</v>
      </c>
      <c r="AY241" s="220" t="s">
        <v>117</v>
      </c>
    </row>
    <row r="242" spans="1:65" s="14" customFormat="1" ht="11.25">
      <c r="B242" s="221"/>
      <c r="C242" s="222"/>
      <c r="D242" s="201" t="s">
        <v>174</v>
      </c>
      <c r="E242" s="223" t="s">
        <v>1</v>
      </c>
      <c r="F242" s="224" t="s">
        <v>1219</v>
      </c>
      <c r="G242" s="222"/>
      <c r="H242" s="225">
        <v>9.3000000000000007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174</v>
      </c>
      <c r="AU242" s="231" t="s">
        <v>83</v>
      </c>
      <c r="AV242" s="14" t="s">
        <v>83</v>
      </c>
      <c r="AW242" s="14" t="s">
        <v>30</v>
      </c>
      <c r="AX242" s="14" t="s">
        <v>73</v>
      </c>
      <c r="AY242" s="231" t="s">
        <v>117</v>
      </c>
    </row>
    <row r="243" spans="1:65" s="15" customFormat="1" ht="11.25">
      <c r="B243" s="232"/>
      <c r="C243" s="233"/>
      <c r="D243" s="201" t="s">
        <v>174</v>
      </c>
      <c r="E243" s="234" t="s">
        <v>1</v>
      </c>
      <c r="F243" s="235" t="s">
        <v>179</v>
      </c>
      <c r="G243" s="233"/>
      <c r="H243" s="236">
        <v>9.3000000000000007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174</v>
      </c>
      <c r="AU243" s="242" t="s">
        <v>83</v>
      </c>
      <c r="AV243" s="15" t="s">
        <v>124</v>
      </c>
      <c r="AW243" s="15" t="s">
        <v>30</v>
      </c>
      <c r="AX243" s="15" t="s">
        <v>81</v>
      </c>
      <c r="AY243" s="242" t="s">
        <v>117</v>
      </c>
    </row>
    <row r="244" spans="1:65" s="2" customFormat="1" ht="24.2" customHeight="1">
      <c r="A244" s="34"/>
      <c r="B244" s="35"/>
      <c r="C244" s="187" t="s">
        <v>358</v>
      </c>
      <c r="D244" s="187" t="s">
        <v>120</v>
      </c>
      <c r="E244" s="188" t="s">
        <v>1226</v>
      </c>
      <c r="F244" s="189" t="s">
        <v>1227</v>
      </c>
      <c r="G244" s="190" t="s">
        <v>144</v>
      </c>
      <c r="H244" s="206"/>
      <c r="I244" s="192"/>
      <c r="J244" s="193">
        <f>ROUND(I244*H244,2)</f>
        <v>0</v>
      </c>
      <c r="K244" s="194"/>
      <c r="L244" s="39"/>
      <c r="M244" s="195" t="s">
        <v>1</v>
      </c>
      <c r="N244" s="196" t="s">
        <v>38</v>
      </c>
      <c r="O244" s="7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124</v>
      </c>
      <c r="AT244" s="199" t="s">
        <v>120</v>
      </c>
      <c r="AU244" s="199" t="s">
        <v>83</v>
      </c>
      <c r="AY244" s="17" t="s">
        <v>117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81</v>
      </c>
      <c r="BK244" s="200">
        <f>ROUND(I244*H244,2)</f>
        <v>0</v>
      </c>
      <c r="BL244" s="17" t="s">
        <v>124</v>
      </c>
      <c r="BM244" s="199" t="s">
        <v>361</v>
      </c>
    </row>
    <row r="245" spans="1:65" s="2" customFormat="1" ht="19.5">
      <c r="A245" s="34"/>
      <c r="B245" s="35"/>
      <c r="C245" s="36"/>
      <c r="D245" s="201" t="s">
        <v>125</v>
      </c>
      <c r="E245" s="36"/>
      <c r="F245" s="202" t="s">
        <v>1227</v>
      </c>
      <c r="G245" s="36"/>
      <c r="H245" s="36"/>
      <c r="I245" s="203"/>
      <c r="J245" s="36"/>
      <c r="K245" s="36"/>
      <c r="L245" s="39"/>
      <c r="M245" s="204"/>
      <c r="N245" s="205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125</v>
      </c>
      <c r="AU245" s="17" t="s">
        <v>83</v>
      </c>
    </row>
    <row r="246" spans="1:65" s="12" customFormat="1" ht="22.9" customHeight="1">
      <c r="B246" s="171"/>
      <c r="C246" s="172"/>
      <c r="D246" s="173" t="s">
        <v>72</v>
      </c>
      <c r="E246" s="185" t="s">
        <v>491</v>
      </c>
      <c r="F246" s="185" t="s">
        <v>492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SUM(P247:P262)</f>
        <v>0</v>
      </c>
      <c r="Q246" s="179"/>
      <c r="R246" s="180">
        <f>SUM(R247:R262)</f>
        <v>0</v>
      </c>
      <c r="S246" s="179"/>
      <c r="T246" s="181">
        <f>SUM(T247:T262)</f>
        <v>0</v>
      </c>
      <c r="AR246" s="182" t="s">
        <v>81</v>
      </c>
      <c r="AT246" s="183" t="s">
        <v>72</v>
      </c>
      <c r="AU246" s="183" t="s">
        <v>81</v>
      </c>
      <c r="AY246" s="182" t="s">
        <v>117</v>
      </c>
      <c r="BK246" s="184">
        <f>SUM(BK247:BK262)</f>
        <v>0</v>
      </c>
    </row>
    <row r="247" spans="1:65" s="2" customFormat="1" ht="14.45" customHeight="1">
      <c r="A247" s="34"/>
      <c r="B247" s="35"/>
      <c r="C247" s="187" t="s">
        <v>263</v>
      </c>
      <c r="D247" s="187" t="s">
        <v>120</v>
      </c>
      <c r="E247" s="188" t="s">
        <v>1228</v>
      </c>
      <c r="F247" s="189" t="s">
        <v>1229</v>
      </c>
      <c r="G247" s="190" t="s">
        <v>420</v>
      </c>
      <c r="H247" s="191">
        <v>17</v>
      </c>
      <c r="I247" s="192"/>
      <c r="J247" s="193">
        <f>ROUND(I247*H247,2)</f>
        <v>0</v>
      </c>
      <c r="K247" s="194"/>
      <c r="L247" s="39"/>
      <c r="M247" s="195" t="s">
        <v>1</v>
      </c>
      <c r="N247" s="196" t="s">
        <v>38</v>
      </c>
      <c r="O247" s="71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124</v>
      </c>
      <c r="AT247" s="199" t="s">
        <v>120</v>
      </c>
      <c r="AU247" s="199" t="s">
        <v>83</v>
      </c>
      <c r="AY247" s="17" t="s">
        <v>117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81</v>
      </c>
      <c r="BK247" s="200">
        <f>ROUND(I247*H247,2)</f>
        <v>0</v>
      </c>
      <c r="BL247" s="17" t="s">
        <v>124</v>
      </c>
      <c r="BM247" s="199" t="s">
        <v>368</v>
      </c>
    </row>
    <row r="248" spans="1:65" s="2" customFormat="1" ht="11.25">
      <c r="A248" s="34"/>
      <c r="B248" s="35"/>
      <c r="C248" s="36"/>
      <c r="D248" s="201" t="s">
        <v>125</v>
      </c>
      <c r="E248" s="36"/>
      <c r="F248" s="202" t="s">
        <v>1229</v>
      </c>
      <c r="G248" s="36"/>
      <c r="H248" s="36"/>
      <c r="I248" s="203"/>
      <c r="J248" s="36"/>
      <c r="K248" s="36"/>
      <c r="L248" s="39"/>
      <c r="M248" s="204"/>
      <c r="N248" s="205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125</v>
      </c>
      <c r="AU248" s="17" t="s">
        <v>83</v>
      </c>
    </row>
    <row r="249" spans="1:65" s="14" customFormat="1" ht="11.25">
      <c r="B249" s="221"/>
      <c r="C249" s="222"/>
      <c r="D249" s="201" t="s">
        <v>174</v>
      </c>
      <c r="E249" s="223" t="s">
        <v>1</v>
      </c>
      <c r="F249" s="224" t="s">
        <v>271</v>
      </c>
      <c r="G249" s="222"/>
      <c r="H249" s="225">
        <v>17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174</v>
      </c>
      <c r="AU249" s="231" t="s">
        <v>83</v>
      </c>
      <c r="AV249" s="14" t="s">
        <v>83</v>
      </c>
      <c r="AW249" s="14" t="s">
        <v>30</v>
      </c>
      <c r="AX249" s="14" t="s">
        <v>73</v>
      </c>
      <c r="AY249" s="231" t="s">
        <v>117</v>
      </c>
    </row>
    <row r="250" spans="1:65" s="15" customFormat="1" ht="11.25">
      <c r="B250" s="232"/>
      <c r="C250" s="233"/>
      <c r="D250" s="201" t="s">
        <v>174</v>
      </c>
      <c r="E250" s="234" t="s">
        <v>1</v>
      </c>
      <c r="F250" s="235" t="s">
        <v>179</v>
      </c>
      <c r="G250" s="233"/>
      <c r="H250" s="236">
        <v>17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174</v>
      </c>
      <c r="AU250" s="242" t="s">
        <v>83</v>
      </c>
      <c r="AV250" s="15" t="s">
        <v>124</v>
      </c>
      <c r="AW250" s="15" t="s">
        <v>30</v>
      </c>
      <c r="AX250" s="15" t="s">
        <v>81</v>
      </c>
      <c r="AY250" s="242" t="s">
        <v>117</v>
      </c>
    </row>
    <row r="251" spans="1:65" s="2" customFormat="1" ht="14.45" customHeight="1">
      <c r="A251" s="34"/>
      <c r="B251" s="35"/>
      <c r="C251" s="243" t="s">
        <v>370</v>
      </c>
      <c r="D251" s="243" t="s">
        <v>205</v>
      </c>
      <c r="E251" s="244" t="s">
        <v>1230</v>
      </c>
      <c r="F251" s="245" t="s">
        <v>1231</v>
      </c>
      <c r="G251" s="246" t="s">
        <v>420</v>
      </c>
      <c r="H251" s="247">
        <v>17</v>
      </c>
      <c r="I251" s="248"/>
      <c r="J251" s="249">
        <f>ROUND(I251*H251,2)</f>
        <v>0</v>
      </c>
      <c r="K251" s="250"/>
      <c r="L251" s="251"/>
      <c r="M251" s="252" t="s">
        <v>1</v>
      </c>
      <c r="N251" s="253" t="s">
        <v>38</v>
      </c>
      <c r="O251" s="71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136</v>
      </c>
      <c r="AT251" s="199" t="s">
        <v>205</v>
      </c>
      <c r="AU251" s="199" t="s">
        <v>83</v>
      </c>
      <c r="AY251" s="17" t="s">
        <v>117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81</v>
      </c>
      <c r="BK251" s="200">
        <f>ROUND(I251*H251,2)</f>
        <v>0</v>
      </c>
      <c r="BL251" s="17" t="s">
        <v>124</v>
      </c>
      <c r="BM251" s="199" t="s">
        <v>373</v>
      </c>
    </row>
    <row r="252" spans="1:65" s="2" customFormat="1" ht="11.25">
      <c r="A252" s="34"/>
      <c r="B252" s="35"/>
      <c r="C252" s="36"/>
      <c r="D252" s="201" t="s">
        <v>125</v>
      </c>
      <c r="E252" s="36"/>
      <c r="F252" s="202" t="s">
        <v>1232</v>
      </c>
      <c r="G252" s="36"/>
      <c r="H252" s="36"/>
      <c r="I252" s="203"/>
      <c r="J252" s="36"/>
      <c r="K252" s="36"/>
      <c r="L252" s="39"/>
      <c r="M252" s="204"/>
      <c r="N252" s="205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125</v>
      </c>
      <c r="AU252" s="17" t="s">
        <v>83</v>
      </c>
    </row>
    <row r="253" spans="1:65" s="2" customFormat="1" ht="14.45" customHeight="1">
      <c r="A253" s="34"/>
      <c r="B253" s="35"/>
      <c r="C253" s="187" t="s">
        <v>266</v>
      </c>
      <c r="D253" s="187" t="s">
        <v>120</v>
      </c>
      <c r="E253" s="188" t="s">
        <v>1233</v>
      </c>
      <c r="F253" s="189" t="s">
        <v>1234</v>
      </c>
      <c r="G253" s="190" t="s">
        <v>420</v>
      </c>
      <c r="H253" s="191">
        <v>17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38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124</v>
      </c>
      <c r="AT253" s="199" t="s">
        <v>120</v>
      </c>
      <c r="AU253" s="199" t="s">
        <v>83</v>
      </c>
      <c r="AY253" s="17" t="s">
        <v>117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81</v>
      </c>
      <c r="BK253" s="200">
        <f>ROUND(I253*H253,2)</f>
        <v>0</v>
      </c>
      <c r="BL253" s="17" t="s">
        <v>124</v>
      </c>
      <c r="BM253" s="199" t="s">
        <v>378</v>
      </c>
    </row>
    <row r="254" spans="1:65" s="2" customFormat="1" ht="11.25">
      <c r="A254" s="34"/>
      <c r="B254" s="35"/>
      <c r="C254" s="36"/>
      <c r="D254" s="201" t="s">
        <v>125</v>
      </c>
      <c r="E254" s="36"/>
      <c r="F254" s="202" t="s">
        <v>1229</v>
      </c>
      <c r="G254" s="36"/>
      <c r="H254" s="36"/>
      <c r="I254" s="203"/>
      <c r="J254" s="36"/>
      <c r="K254" s="36"/>
      <c r="L254" s="39"/>
      <c r="M254" s="204"/>
      <c r="N254" s="205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125</v>
      </c>
      <c r="AU254" s="17" t="s">
        <v>83</v>
      </c>
    </row>
    <row r="255" spans="1:65" s="14" customFormat="1" ht="11.25">
      <c r="B255" s="221"/>
      <c r="C255" s="222"/>
      <c r="D255" s="201" t="s">
        <v>174</v>
      </c>
      <c r="E255" s="223" t="s">
        <v>1</v>
      </c>
      <c r="F255" s="224" t="s">
        <v>271</v>
      </c>
      <c r="G255" s="222"/>
      <c r="H255" s="225">
        <v>17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174</v>
      </c>
      <c r="AU255" s="231" t="s">
        <v>83</v>
      </c>
      <c r="AV255" s="14" t="s">
        <v>83</v>
      </c>
      <c r="AW255" s="14" t="s">
        <v>30</v>
      </c>
      <c r="AX255" s="14" t="s">
        <v>73</v>
      </c>
      <c r="AY255" s="231" t="s">
        <v>117</v>
      </c>
    </row>
    <row r="256" spans="1:65" s="15" customFormat="1" ht="11.25">
      <c r="B256" s="232"/>
      <c r="C256" s="233"/>
      <c r="D256" s="201" t="s">
        <v>174</v>
      </c>
      <c r="E256" s="234" t="s">
        <v>1</v>
      </c>
      <c r="F256" s="235" t="s">
        <v>179</v>
      </c>
      <c r="G256" s="233"/>
      <c r="H256" s="236">
        <v>17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174</v>
      </c>
      <c r="AU256" s="242" t="s">
        <v>83</v>
      </c>
      <c r="AV256" s="15" t="s">
        <v>124</v>
      </c>
      <c r="AW256" s="15" t="s">
        <v>30</v>
      </c>
      <c r="AX256" s="15" t="s">
        <v>81</v>
      </c>
      <c r="AY256" s="242" t="s">
        <v>117</v>
      </c>
    </row>
    <row r="257" spans="1:65" s="2" customFormat="1" ht="14.45" customHeight="1">
      <c r="A257" s="34"/>
      <c r="B257" s="35"/>
      <c r="C257" s="243" t="s">
        <v>381</v>
      </c>
      <c r="D257" s="243" t="s">
        <v>205</v>
      </c>
      <c r="E257" s="244" t="s">
        <v>1235</v>
      </c>
      <c r="F257" s="245" t="s">
        <v>1236</v>
      </c>
      <c r="G257" s="246" t="s">
        <v>420</v>
      </c>
      <c r="H257" s="247">
        <v>17</v>
      </c>
      <c r="I257" s="248"/>
      <c r="J257" s="249">
        <f>ROUND(I257*H257,2)</f>
        <v>0</v>
      </c>
      <c r="K257" s="250"/>
      <c r="L257" s="251"/>
      <c r="M257" s="252" t="s">
        <v>1</v>
      </c>
      <c r="N257" s="253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136</v>
      </c>
      <c r="AT257" s="199" t="s">
        <v>205</v>
      </c>
      <c r="AU257" s="199" t="s">
        <v>83</v>
      </c>
      <c r="AY257" s="17" t="s">
        <v>117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81</v>
      </c>
      <c r="BK257" s="200">
        <f>ROUND(I257*H257,2)</f>
        <v>0</v>
      </c>
      <c r="BL257" s="17" t="s">
        <v>124</v>
      </c>
      <c r="BM257" s="199" t="s">
        <v>384</v>
      </c>
    </row>
    <row r="258" spans="1:65" s="2" customFormat="1" ht="11.25">
      <c r="A258" s="34"/>
      <c r="B258" s="35"/>
      <c r="C258" s="36"/>
      <c r="D258" s="201" t="s">
        <v>125</v>
      </c>
      <c r="E258" s="36"/>
      <c r="F258" s="202" t="s">
        <v>1232</v>
      </c>
      <c r="G258" s="36"/>
      <c r="H258" s="36"/>
      <c r="I258" s="203"/>
      <c r="J258" s="36"/>
      <c r="K258" s="36"/>
      <c r="L258" s="39"/>
      <c r="M258" s="204"/>
      <c r="N258" s="205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125</v>
      </c>
      <c r="AU258" s="17" t="s">
        <v>83</v>
      </c>
    </row>
    <row r="259" spans="1:65" s="2" customFormat="1" ht="14.45" customHeight="1">
      <c r="A259" s="34"/>
      <c r="B259" s="35"/>
      <c r="C259" s="187" t="s">
        <v>274</v>
      </c>
      <c r="D259" s="187" t="s">
        <v>120</v>
      </c>
      <c r="E259" s="188" t="s">
        <v>497</v>
      </c>
      <c r="F259" s="189" t="s">
        <v>498</v>
      </c>
      <c r="G259" s="190" t="s">
        <v>123</v>
      </c>
      <c r="H259" s="191">
        <v>1</v>
      </c>
      <c r="I259" s="192"/>
      <c r="J259" s="193">
        <f>ROUND(I259*H259,2)</f>
        <v>0</v>
      </c>
      <c r="K259" s="194"/>
      <c r="L259" s="39"/>
      <c r="M259" s="195" t="s">
        <v>1</v>
      </c>
      <c r="N259" s="196" t="s">
        <v>38</v>
      </c>
      <c r="O259" s="71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124</v>
      </c>
      <c r="AT259" s="199" t="s">
        <v>120</v>
      </c>
      <c r="AU259" s="199" t="s">
        <v>83</v>
      </c>
      <c r="AY259" s="17" t="s">
        <v>117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7" t="s">
        <v>81</v>
      </c>
      <c r="BK259" s="200">
        <f>ROUND(I259*H259,2)</f>
        <v>0</v>
      </c>
      <c r="BL259" s="17" t="s">
        <v>124</v>
      </c>
      <c r="BM259" s="199" t="s">
        <v>388</v>
      </c>
    </row>
    <row r="260" spans="1:65" s="2" customFormat="1" ht="11.25">
      <c r="A260" s="34"/>
      <c r="B260" s="35"/>
      <c r="C260" s="36"/>
      <c r="D260" s="201" t="s">
        <v>125</v>
      </c>
      <c r="E260" s="36"/>
      <c r="F260" s="202" t="s">
        <v>498</v>
      </c>
      <c r="G260" s="36"/>
      <c r="H260" s="36"/>
      <c r="I260" s="203"/>
      <c r="J260" s="36"/>
      <c r="K260" s="36"/>
      <c r="L260" s="39"/>
      <c r="M260" s="204"/>
      <c r="N260" s="205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125</v>
      </c>
      <c r="AU260" s="17" t="s">
        <v>83</v>
      </c>
    </row>
    <row r="261" spans="1:65" s="2" customFormat="1" ht="14.45" customHeight="1">
      <c r="A261" s="34"/>
      <c r="B261" s="35"/>
      <c r="C261" s="187" t="s">
        <v>389</v>
      </c>
      <c r="D261" s="187" t="s">
        <v>120</v>
      </c>
      <c r="E261" s="188" t="s">
        <v>500</v>
      </c>
      <c r="F261" s="189" t="s">
        <v>501</v>
      </c>
      <c r="G261" s="190" t="s">
        <v>123</v>
      </c>
      <c r="H261" s="191">
        <v>1</v>
      </c>
      <c r="I261" s="192"/>
      <c r="J261" s="193">
        <f>ROUND(I261*H261,2)</f>
        <v>0</v>
      </c>
      <c r="K261" s="194"/>
      <c r="L261" s="39"/>
      <c r="M261" s="195" t="s">
        <v>1</v>
      </c>
      <c r="N261" s="196" t="s">
        <v>38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124</v>
      </c>
      <c r="AT261" s="199" t="s">
        <v>120</v>
      </c>
      <c r="AU261" s="199" t="s">
        <v>83</v>
      </c>
      <c r="AY261" s="17" t="s">
        <v>117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81</v>
      </c>
      <c r="BK261" s="200">
        <f>ROUND(I261*H261,2)</f>
        <v>0</v>
      </c>
      <c r="BL261" s="17" t="s">
        <v>124</v>
      </c>
      <c r="BM261" s="199" t="s">
        <v>392</v>
      </c>
    </row>
    <row r="262" spans="1:65" s="2" customFormat="1" ht="11.25">
      <c r="A262" s="34"/>
      <c r="B262" s="35"/>
      <c r="C262" s="36"/>
      <c r="D262" s="201" t="s">
        <v>125</v>
      </c>
      <c r="E262" s="36"/>
      <c r="F262" s="202" t="s">
        <v>501</v>
      </c>
      <c r="G262" s="36"/>
      <c r="H262" s="36"/>
      <c r="I262" s="203"/>
      <c r="J262" s="36"/>
      <c r="K262" s="36"/>
      <c r="L262" s="39"/>
      <c r="M262" s="204"/>
      <c r="N262" s="205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125</v>
      </c>
      <c r="AU262" s="17" t="s">
        <v>83</v>
      </c>
    </row>
    <row r="263" spans="1:65" s="12" customFormat="1" ht="22.9" customHeight="1">
      <c r="B263" s="171"/>
      <c r="C263" s="172"/>
      <c r="D263" s="173" t="s">
        <v>72</v>
      </c>
      <c r="E263" s="185" t="s">
        <v>632</v>
      </c>
      <c r="F263" s="185" t="s">
        <v>690</v>
      </c>
      <c r="G263" s="172"/>
      <c r="H263" s="172"/>
      <c r="I263" s="175"/>
      <c r="J263" s="186">
        <f>BK263</f>
        <v>0</v>
      </c>
      <c r="K263" s="172"/>
      <c r="L263" s="177"/>
      <c r="M263" s="178"/>
      <c r="N263" s="179"/>
      <c r="O263" s="179"/>
      <c r="P263" s="180">
        <f>SUM(P264:P271)</f>
        <v>0</v>
      </c>
      <c r="Q263" s="179"/>
      <c r="R263" s="180">
        <f>SUM(R264:R271)</f>
        <v>0</v>
      </c>
      <c r="S263" s="179"/>
      <c r="T263" s="181">
        <f>SUM(T264:T271)</f>
        <v>0</v>
      </c>
      <c r="AR263" s="182" t="s">
        <v>81</v>
      </c>
      <c r="AT263" s="183" t="s">
        <v>72</v>
      </c>
      <c r="AU263" s="183" t="s">
        <v>81</v>
      </c>
      <c r="AY263" s="182" t="s">
        <v>117</v>
      </c>
      <c r="BK263" s="184">
        <f>SUM(BK264:BK271)</f>
        <v>0</v>
      </c>
    </row>
    <row r="264" spans="1:65" s="2" customFormat="1" ht="76.349999999999994" customHeight="1">
      <c r="A264" s="34"/>
      <c r="B264" s="35"/>
      <c r="C264" s="187" t="s">
        <v>279</v>
      </c>
      <c r="D264" s="187" t="s">
        <v>120</v>
      </c>
      <c r="E264" s="188" t="s">
        <v>1237</v>
      </c>
      <c r="F264" s="189" t="s">
        <v>1238</v>
      </c>
      <c r="G264" s="190" t="s">
        <v>123</v>
      </c>
      <c r="H264" s="191">
        <v>1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38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124</v>
      </c>
      <c r="AT264" s="199" t="s">
        <v>120</v>
      </c>
      <c r="AU264" s="199" t="s">
        <v>83</v>
      </c>
      <c r="AY264" s="17" t="s">
        <v>117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81</v>
      </c>
      <c r="BK264" s="200">
        <f>ROUND(I264*H264,2)</f>
        <v>0</v>
      </c>
      <c r="BL264" s="17" t="s">
        <v>124</v>
      </c>
      <c r="BM264" s="199" t="s">
        <v>400</v>
      </c>
    </row>
    <row r="265" spans="1:65" s="2" customFormat="1" ht="58.5">
      <c r="A265" s="34"/>
      <c r="B265" s="35"/>
      <c r="C265" s="36"/>
      <c r="D265" s="201" t="s">
        <v>125</v>
      </c>
      <c r="E265" s="36"/>
      <c r="F265" s="202" t="s">
        <v>1239</v>
      </c>
      <c r="G265" s="36"/>
      <c r="H265" s="36"/>
      <c r="I265" s="203"/>
      <c r="J265" s="36"/>
      <c r="K265" s="36"/>
      <c r="L265" s="39"/>
      <c r="M265" s="204"/>
      <c r="N265" s="205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125</v>
      </c>
      <c r="AU265" s="17" t="s">
        <v>83</v>
      </c>
    </row>
    <row r="266" spans="1:65" s="14" customFormat="1" ht="11.25">
      <c r="B266" s="221"/>
      <c r="C266" s="222"/>
      <c r="D266" s="201" t="s">
        <v>174</v>
      </c>
      <c r="E266" s="223" t="s">
        <v>1</v>
      </c>
      <c r="F266" s="224" t="s">
        <v>81</v>
      </c>
      <c r="G266" s="222"/>
      <c r="H266" s="225">
        <v>1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174</v>
      </c>
      <c r="AU266" s="231" t="s">
        <v>83</v>
      </c>
      <c r="AV266" s="14" t="s">
        <v>83</v>
      </c>
      <c r="AW266" s="14" t="s">
        <v>30</v>
      </c>
      <c r="AX266" s="14" t="s">
        <v>73</v>
      </c>
      <c r="AY266" s="231" t="s">
        <v>117</v>
      </c>
    </row>
    <row r="267" spans="1:65" s="15" customFormat="1" ht="11.25">
      <c r="B267" s="232"/>
      <c r="C267" s="233"/>
      <c r="D267" s="201" t="s">
        <v>174</v>
      </c>
      <c r="E267" s="234" t="s">
        <v>1</v>
      </c>
      <c r="F267" s="235" t="s">
        <v>179</v>
      </c>
      <c r="G267" s="233"/>
      <c r="H267" s="236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174</v>
      </c>
      <c r="AU267" s="242" t="s">
        <v>83</v>
      </c>
      <c r="AV267" s="15" t="s">
        <v>124</v>
      </c>
      <c r="AW267" s="15" t="s">
        <v>30</v>
      </c>
      <c r="AX267" s="15" t="s">
        <v>81</v>
      </c>
      <c r="AY267" s="242" t="s">
        <v>117</v>
      </c>
    </row>
    <row r="268" spans="1:65" s="2" customFormat="1" ht="24.2" customHeight="1">
      <c r="A268" s="34"/>
      <c r="B268" s="35"/>
      <c r="C268" s="187" t="s">
        <v>401</v>
      </c>
      <c r="D268" s="187" t="s">
        <v>120</v>
      </c>
      <c r="E268" s="188" t="s">
        <v>1240</v>
      </c>
      <c r="F268" s="189" t="s">
        <v>1241</v>
      </c>
      <c r="G268" s="190" t="s">
        <v>420</v>
      </c>
      <c r="H268" s="191">
        <v>38.4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38</v>
      </c>
      <c r="O268" s="71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124</v>
      </c>
      <c r="AT268" s="199" t="s">
        <v>120</v>
      </c>
      <c r="AU268" s="199" t="s">
        <v>83</v>
      </c>
      <c r="AY268" s="17" t="s">
        <v>117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81</v>
      </c>
      <c r="BK268" s="200">
        <f>ROUND(I268*H268,2)</f>
        <v>0</v>
      </c>
      <c r="BL268" s="17" t="s">
        <v>124</v>
      </c>
      <c r="BM268" s="199" t="s">
        <v>404</v>
      </c>
    </row>
    <row r="269" spans="1:65" s="2" customFormat="1" ht="19.5">
      <c r="A269" s="34"/>
      <c r="B269" s="35"/>
      <c r="C269" s="36"/>
      <c r="D269" s="201" t="s">
        <v>125</v>
      </c>
      <c r="E269" s="36"/>
      <c r="F269" s="202" t="s">
        <v>1241</v>
      </c>
      <c r="G269" s="36"/>
      <c r="H269" s="36"/>
      <c r="I269" s="203"/>
      <c r="J269" s="36"/>
      <c r="K269" s="36"/>
      <c r="L269" s="39"/>
      <c r="M269" s="204"/>
      <c r="N269" s="205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125</v>
      </c>
      <c r="AU269" s="17" t="s">
        <v>83</v>
      </c>
    </row>
    <row r="270" spans="1:65" s="2" customFormat="1" ht="24.2" customHeight="1">
      <c r="A270" s="34"/>
      <c r="B270" s="35"/>
      <c r="C270" s="187" t="s">
        <v>284</v>
      </c>
      <c r="D270" s="187" t="s">
        <v>120</v>
      </c>
      <c r="E270" s="188" t="s">
        <v>1242</v>
      </c>
      <c r="F270" s="189" t="s">
        <v>1243</v>
      </c>
      <c r="G270" s="190" t="s">
        <v>144</v>
      </c>
      <c r="H270" s="206"/>
      <c r="I270" s="192"/>
      <c r="J270" s="193">
        <f>ROUND(I270*H270,2)</f>
        <v>0</v>
      </c>
      <c r="K270" s="194"/>
      <c r="L270" s="39"/>
      <c r="M270" s="195" t="s">
        <v>1</v>
      </c>
      <c r="N270" s="196" t="s">
        <v>38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124</v>
      </c>
      <c r="AT270" s="199" t="s">
        <v>120</v>
      </c>
      <c r="AU270" s="199" t="s">
        <v>83</v>
      </c>
      <c r="AY270" s="17" t="s">
        <v>117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81</v>
      </c>
      <c r="BK270" s="200">
        <f>ROUND(I270*H270,2)</f>
        <v>0</v>
      </c>
      <c r="BL270" s="17" t="s">
        <v>124</v>
      </c>
      <c r="BM270" s="199" t="s">
        <v>413</v>
      </c>
    </row>
    <row r="271" spans="1:65" s="2" customFormat="1" ht="19.5">
      <c r="A271" s="34"/>
      <c r="B271" s="35"/>
      <c r="C271" s="36"/>
      <c r="D271" s="201" t="s">
        <v>125</v>
      </c>
      <c r="E271" s="36"/>
      <c r="F271" s="202" t="s">
        <v>1243</v>
      </c>
      <c r="G271" s="36"/>
      <c r="H271" s="36"/>
      <c r="I271" s="203"/>
      <c r="J271" s="36"/>
      <c r="K271" s="36"/>
      <c r="L271" s="39"/>
      <c r="M271" s="204"/>
      <c r="N271" s="205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125</v>
      </c>
      <c r="AU271" s="17" t="s">
        <v>83</v>
      </c>
    </row>
    <row r="272" spans="1:65" s="12" customFormat="1" ht="22.9" customHeight="1">
      <c r="B272" s="171"/>
      <c r="C272" s="172"/>
      <c r="D272" s="173" t="s">
        <v>72</v>
      </c>
      <c r="E272" s="185" t="s">
        <v>689</v>
      </c>
      <c r="F272" s="185" t="s">
        <v>919</v>
      </c>
      <c r="G272" s="172"/>
      <c r="H272" s="172"/>
      <c r="I272" s="175"/>
      <c r="J272" s="186">
        <f>BK272</f>
        <v>0</v>
      </c>
      <c r="K272" s="172"/>
      <c r="L272" s="177"/>
      <c r="M272" s="178"/>
      <c r="N272" s="179"/>
      <c r="O272" s="179"/>
      <c r="P272" s="180">
        <f>SUM(P273:P274)</f>
        <v>0</v>
      </c>
      <c r="Q272" s="179"/>
      <c r="R272" s="180">
        <f>SUM(R273:R274)</f>
        <v>0</v>
      </c>
      <c r="S272" s="179"/>
      <c r="T272" s="181">
        <f>SUM(T273:T274)</f>
        <v>0</v>
      </c>
      <c r="AR272" s="182" t="s">
        <v>81</v>
      </c>
      <c r="AT272" s="183" t="s">
        <v>72</v>
      </c>
      <c r="AU272" s="183" t="s">
        <v>81</v>
      </c>
      <c r="AY272" s="182" t="s">
        <v>117</v>
      </c>
      <c r="BK272" s="184">
        <f>SUM(BK273:BK274)</f>
        <v>0</v>
      </c>
    </row>
    <row r="273" spans="1:65" s="2" customFormat="1" ht="14.45" customHeight="1">
      <c r="A273" s="34"/>
      <c r="B273" s="35"/>
      <c r="C273" s="187" t="s">
        <v>417</v>
      </c>
      <c r="D273" s="187" t="s">
        <v>120</v>
      </c>
      <c r="E273" s="188" t="s">
        <v>368</v>
      </c>
      <c r="F273" s="189" t="s">
        <v>920</v>
      </c>
      <c r="G273" s="190" t="s">
        <v>123</v>
      </c>
      <c r="H273" s="191">
        <v>1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38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124</v>
      </c>
      <c r="AT273" s="199" t="s">
        <v>120</v>
      </c>
      <c r="AU273" s="199" t="s">
        <v>83</v>
      </c>
      <c r="AY273" s="17" t="s">
        <v>117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81</v>
      </c>
      <c r="BK273" s="200">
        <f>ROUND(I273*H273,2)</f>
        <v>0</v>
      </c>
      <c r="BL273" s="17" t="s">
        <v>124</v>
      </c>
      <c r="BM273" s="199" t="s">
        <v>421</v>
      </c>
    </row>
    <row r="274" spans="1:65" s="2" customFormat="1" ht="11.25">
      <c r="A274" s="34"/>
      <c r="B274" s="35"/>
      <c r="C274" s="36"/>
      <c r="D274" s="201" t="s">
        <v>125</v>
      </c>
      <c r="E274" s="36"/>
      <c r="F274" s="202" t="s">
        <v>920</v>
      </c>
      <c r="G274" s="36"/>
      <c r="H274" s="36"/>
      <c r="I274" s="203"/>
      <c r="J274" s="36"/>
      <c r="K274" s="36"/>
      <c r="L274" s="39"/>
      <c r="M274" s="204"/>
      <c r="N274" s="205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125</v>
      </c>
      <c r="AU274" s="17" t="s">
        <v>83</v>
      </c>
    </row>
    <row r="275" spans="1:65" s="12" customFormat="1" ht="22.9" customHeight="1">
      <c r="B275" s="171"/>
      <c r="C275" s="172"/>
      <c r="D275" s="173" t="s">
        <v>72</v>
      </c>
      <c r="E275" s="185" t="s">
        <v>132</v>
      </c>
      <c r="F275" s="185" t="s">
        <v>133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SUM(P276:P277)</f>
        <v>0</v>
      </c>
      <c r="Q275" s="179"/>
      <c r="R275" s="180">
        <f>SUM(R276:R277)</f>
        <v>0</v>
      </c>
      <c r="S275" s="179"/>
      <c r="T275" s="181">
        <f>SUM(T276:T277)</f>
        <v>0</v>
      </c>
      <c r="AR275" s="182" t="s">
        <v>81</v>
      </c>
      <c r="AT275" s="183" t="s">
        <v>72</v>
      </c>
      <c r="AU275" s="183" t="s">
        <v>81</v>
      </c>
      <c r="AY275" s="182" t="s">
        <v>117</v>
      </c>
      <c r="BK275" s="184">
        <f>SUM(BK276:BK277)</f>
        <v>0</v>
      </c>
    </row>
    <row r="276" spans="1:65" s="2" customFormat="1" ht="14.45" customHeight="1">
      <c r="A276" s="34"/>
      <c r="B276" s="35"/>
      <c r="C276" s="187" t="s">
        <v>289</v>
      </c>
      <c r="D276" s="187" t="s">
        <v>120</v>
      </c>
      <c r="E276" s="188" t="s">
        <v>933</v>
      </c>
      <c r="F276" s="189" t="s">
        <v>934</v>
      </c>
      <c r="G276" s="190" t="s">
        <v>399</v>
      </c>
      <c r="H276" s="191">
        <v>20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38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124</v>
      </c>
      <c r="AT276" s="199" t="s">
        <v>120</v>
      </c>
      <c r="AU276" s="199" t="s">
        <v>83</v>
      </c>
      <c r="AY276" s="17" t="s">
        <v>117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81</v>
      </c>
      <c r="BK276" s="200">
        <f>ROUND(I276*H276,2)</f>
        <v>0</v>
      </c>
      <c r="BL276" s="17" t="s">
        <v>124</v>
      </c>
      <c r="BM276" s="199" t="s">
        <v>426</v>
      </c>
    </row>
    <row r="277" spans="1:65" s="2" customFormat="1" ht="11.25">
      <c r="A277" s="34"/>
      <c r="B277" s="35"/>
      <c r="C277" s="36"/>
      <c r="D277" s="201" t="s">
        <v>125</v>
      </c>
      <c r="E277" s="36"/>
      <c r="F277" s="202" t="s">
        <v>934</v>
      </c>
      <c r="G277" s="36"/>
      <c r="H277" s="36"/>
      <c r="I277" s="203"/>
      <c r="J277" s="36"/>
      <c r="K277" s="36"/>
      <c r="L277" s="39"/>
      <c r="M277" s="207"/>
      <c r="N277" s="208"/>
      <c r="O277" s="209"/>
      <c r="P277" s="209"/>
      <c r="Q277" s="209"/>
      <c r="R277" s="209"/>
      <c r="S277" s="209"/>
      <c r="T277" s="210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125</v>
      </c>
      <c r="AU277" s="17" t="s">
        <v>83</v>
      </c>
    </row>
    <row r="278" spans="1:65" s="2" customFormat="1" ht="6.95" customHeight="1">
      <c r="A278" s="34"/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39"/>
      <c r="M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</sheetData>
  <sheetProtection algorithmName="SHA-512" hashValue="zyAko51QG/S6F93i1FgpClCqsZFG0SRsLWxbfxC49yriHaAa9oy440475qN8XRPUYBA64AJ/0o3LnojaURxHMQ==" saltValue="C6yuIfCSFamoWpnibxsqD2GyM6HMQPXqLiRhQYpx6x+uH8R9Gu1LxGHd5xUqa+cZ49UZFnl8mbUzEr3n772rKQ==" spinCount="100000" sheet="1" objects="1" scenarios="1" formatColumns="0" formatRows="0" autoFilter="0"/>
  <autoFilter ref="C127:K27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 00 - Vedlejší rozpočto...</vt:lpstr>
      <vt:lpstr>SO 01 - SO 01</vt:lpstr>
      <vt:lpstr>SO 02 - SO 02</vt:lpstr>
      <vt:lpstr>SO 03 - SO 03</vt:lpstr>
      <vt:lpstr>'Rekapitulace stavby'!Názvy_tisku</vt:lpstr>
      <vt:lpstr>'SO 00 - Vedlejší rozpočto...'!Názvy_tisku</vt:lpstr>
      <vt:lpstr>'SO 01 - SO 01'!Názvy_tisku</vt:lpstr>
      <vt:lpstr>'SO 02 - SO 02'!Názvy_tisku</vt:lpstr>
      <vt:lpstr>'SO 03 - SO 03'!Názvy_tisku</vt:lpstr>
      <vt:lpstr>'Rekapitulace stavby'!Oblast_tisku</vt:lpstr>
      <vt:lpstr>'SO 00 - Vedlejší rozpočto...'!Oblast_tisku</vt:lpstr>
      <vt:lpstr>'SO 01 - SO 01'!Oblast_tisku</vt:lpstr>
      <vt:lpstr>'SO 02 - SO 02'!Oblast_tisku</vt:lpstr>
      <vt:lpstr>'SO 03 - SO 03'!Oblast_tisku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STA-168\Podpleska</dc:creator>
  <cp:lastModifiedBy>Uživatel systému Windows</cp:lastModifiedBy>
  <dcterms:created xsi:type="dcterms:W3CDTF">2020-10-08T12:11:42Z</dcterms:created>
  <dcterms:modified xsi:type="dcterms:W3CDTF">2020-10-08T12:12:21Z</dcterms:modified>
</cp:coreProperties>
</file>