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70" windowWidth="28455" windowHeight="11955" activeTab="1"/>
  </bookViews>
  <sheets>
    <sheet name="Rekapitulace stavby" sheetId="1" r:id="rId1"/>
    <sheet name="2 - SO 04.3 -  Úprava ven..." sheetId="2" r:id="rId2"/>
    <sheet name="Pokyny pro vyplnění" sheetId="3" r:id="rId3"/>
  </sheets>
  <definedNames>
    <definedName name="_xlnm._FilterDatabase" localSheetId="1" hidden="1">'2 - SO 04.3 -  Úprava ven...'!$C$89:$K$523</definedName>
    <definedName name="_xlnm.Print_Area" localSheetId="1">'2 - SO 04.3 -  Úprava ven...'!$C$4:$J$39,'2 - SO 04.3 -  Úprava ven...'!$C$45:$J$71,'2 - SO 04.3 -  Úprava ven...'!$C$77:$K$523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'2 - SO 04.3 -  Úprava ven...'!$89:$89</definedName>
  </definedNames>
  <calcPr calcId="125725"/>
</workbook>
</file>

<file path=xl/sharedStrings.xml><?xml version="1.0" encoding="utf-8"?>
<sst xmlns="http://schemas.openxmlformats.org/spreadsheetml/2006/main" count="4914" uniqueCount="883">
  <si>
    <t>Export Komplet</t>
  </si>
  <si>
    <t>VZ</t>
  </si>
  <si>
    <t>2.0</t>
  </si>
  <si>
    <t/>
  </si>
  <si>
    <t>False</t>
  </si>
  <si>
    <t>{9b5fd3ed-ad68-42e3-bc56-f194a1b9a3f5}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</si>
  <si>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</si>
  <si>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</si>
  <si>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</si>
  <si>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</si>
  <si>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</si>
  <si>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</si>
  <si>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</si>
  <si>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</si>
  <si>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</si>
  <si>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419-z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</si>
  <si>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</si>
  <si>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</si>
  <si>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Ostravská universita - areál Fráni Šrámka Přístavba objektu F a výstavba kioskové trafostanice</t>
  </si>
  <si>
    <t>KSO:</t>
  </si>
  <si>
    <t>CC-CZ:</t>
  </si>
  <si>
    <t>Místo:</t>
  </si>
  <si>
    <t>Ostrava</t>
  </si>
  <si>
    <t>Datum:</t>
  </si>
  <si>
    <t>9. 9. 2021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</si>
  <si>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</si>
  <si>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</si>
  <si>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</si>
  <si>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</si>
  <si>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</si>
  <si>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</si>
  <si>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</si>
  <si>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Petr Kudlík</t>
  </si>
  <si>
    <t>True</t>
  </si>
  <si>
    <t>Zpracovatel:</t>
  </si>
  <si>
    <t>Lenka Jugová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</si>
  <si>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</si>
  <si>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</si>
  <si>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</si>
  <si>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</si>
  <si>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</si>
  <si>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</si>
  <si>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</si>
  <si>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</si>
  <si>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</si>
  <si>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</si>
  <si>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</si>
  <si>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</si>
  <si>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</si>
  <si>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</si>
  <si>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</si>
  <si>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</si>
  <si>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</si>
  <si>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</si>
  <si>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</si>
  <si>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</si>
  <si>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</si>
  <si>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</si>
  <si>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</si>
  <si>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</si>
  <si>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</si>
  <si>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</si>
  <si>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</si>
  <si>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</si>
  <si>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</si>
  <si>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</si>
  <si>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</si>
  <si>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</si>
  <si>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</si>
  <si>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</si>
  <si>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</si>
  <si>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</si>
  <si>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</si>
  <si>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</si>
  <si>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</si>
  <si>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</si>
  <si>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</si>
  <si>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</si>
  <si>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SO 04.3 -  Úprava venkovní areálové kanalizace</t>
  </si>
  <si>
    <t>STA</t>
  </si>
  <si>
    <t>1</t>
  </si>
  <si>
    <t>{84b196bd-af32-4af4-8872-e07d31f2a4e8}</t>
  </si>
  <si>
    <t>KRYCÍ LIST SOUPISU PRACÍ</t>
  </si>
  <si>
    <t>Objekt:</t>
  </si>
  <si>
    <t>2 - SO 04.3 -  Úprava venkovní areálové kanalizace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</si>
  <si>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</si>
  <si>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</si>
  <si>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</si>
  <si>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</si>
  <si>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</si>
  <si>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</si>
  <si>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</si>
  <si>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</si>
  <si>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</si>
  <si>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</si>
  <si>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</si>
  <si>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M - Práce a dodávky M</t>
  </si>
  <si>
    <t xml:space="preserve">    23-M - Montáže potrubí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</si>
  <si>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</si>
  <si>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</si>
  <si>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</si>
  <si>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</si>
  <si>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</si>
  <si>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</si>
  <si>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</si>
  <si>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</si>
  <si>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</si>
  <si>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</si>
  <si>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</si>
  <si>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</si>
  <si>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</si>
  <si>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</si>
  <si>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</si>
  <si>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</si>
  <si>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</si>
  <si>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</si>
  <si>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</si>
  <si>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</si>
  <si>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132254205</t>
  </si>
  <si>
    <t>Hloubení zapažených rýh šířky přes 800 do 2 000 mm strojně s urovnáním dna do předepsaného profilu a spádu v hornině třídy těžitelnosti I skupiny 3 přes 500 do 1 000 m3</t>
  </si>
  <si>
    <t>m3</t>
  </si>
  <si>
    <t>CS ÚRS 2021 02</t>
  </si>
  <si>
    <t>4</t>
  </si>
  <si>
    <t>-1756199603</t>
  </si>
  <si>
    <t>Online PSC</t>
  </si>
  <si>
    <t>https://podminky.urs.cz/item/CS_URS_2021_02/132254205</t>
  </si>
  <si>
    <t>VV</t>
  </si>
  <si>
    <t>39,73*1*2,84</t>
  </si>
  <si>
    <t>2,46*1*2,88</t>
  </si>
  <si>
    <t>18*2*2,8</t>
  </si>
  <si>
    <t>29,93*1*1,96</t>
  </si>
  <si>
    <t>3,33*2,44*1,44</t>
  </si>
  <si>
    <t>3,21*2,44*1,44</t>
  </si>
  <si>
    <t>2,77*2,44*1,44</t>
  </si>
  <si>
    <t>2,87*2,44*1,44</t>
  </si>
  <si>
    <t>2,31*2,44*1,44</t>
  </si>
  <si>
    <t>2,89*2,94*2,94</t>
  </si>
  <si>
    <t>2,7*2,94*2,94</t>
  </si>
  <si>
    <t>3,02*2,44*1,44</t>
  </si>
  <si>
    <t>1,84*1,8*0,8</t>
  </si>
  <si>
    <t>2,5*1*2,29</t>
  </si>
  <si>
    <t>Součet</t>
  </si>
  <si>
    <t>397,6</t>
  </si>
  <si>
    <t>151101101</t>
  </si>
  <si>
    <t>Zřízení pažení a rozepření stěn rýh pro podzemní vedení příložné pro jakoukoliv mezerovitost, hloubky do 2 m</t>
  </si>
  <si>
    <t>m2</t>
  </si>
  <si>
    <t>1846660532</t>
  </si>
  <si>
    <t>https://podminky.urs.cz/item/CS_URS_2021_02/151101101</t>
  </si>
  <si>
    <t>29,93*1,96*2</t>
  </si>
  <si>
    <t>(1,80+0,8)*2*1,84</t>
  </si>
  <si>
    <t>2,5*2,29*2</t>
  </si>
  <si>
    <t>138,35</t>
  </si>
  <si>
    <t>3</t>
  </si>
  <si>
    <t>151811132</t>
  </si>
  <si>
    <t>Zřízení pažicích boxů pro pažení a rozepření stěn rýh podzemního vedení hloubka výkopu do 4 m, šířka přes 1,2 do 2,5 m</t>
  </si>
  <si>
    <t>901948356</t>
  </si>
  <si>
    <t>https://podminky.urs.cz/item/CS_URS_2021_02/151811132</t>
  </si>
  <si>
    <t>39,73*2,84*2</t>
  </si>
  <si>
    <t>2,46*2,88*2</t>
  </si>
  <si>
    <t>18*2,8*2</t>
  </si>
  <si>
    <t>((2,44+1,44)*2)*(3,33+3,21+2,77+2,87+2,31+3,02)</t>
  </si>
  <si>
    <t>476,52</t>
  </si>
  <si>
    <t>151101111</t>
  </si>
  <si>
    <t>Odstranění pažení a rozepření stěn rýh pro podzemní vedení s uložením materiálu na vzdálenost do 3 m od kraje výkopu příložné, hloubky do 2 m</t>
  </si>
  <si>
    <t>-637661585</t>
  </si>
  <si>
    <t>https://podminky.urs.cz/item/CS_URS_2021_02/151101111</t>
  </si>
  <si>
    <t>5</t>
  </si>
  <si>
    <t>151811133</t>
  </si>
  <si>
    <t>Zřízení pažicích boxů pro pažení a rozepření stěn rýh podzemního vedení hloubka výkopu do 4 m, šířka přes 2,5 do 5 m</t>
  </si>
  <si>
    <t>1905967051</t>
  </si>
  <si>
    <t>https://podminky.urs.cz/item/CS_URS_2021_02/151811133</t>
  </si>
  <si>
    <t>(4,94+2,94)*2*2,89</t>
  </si>
  <si>
    <t>(4,94+2,94)*2*2,7</t>
  </si>
  <si>
    <t>88,1</t>
  </si>
  <si>
    <t>6</t>
  </si>
  <si>
    <t>151811232</t>
  </si>
  <si>
    <t>Odstranění pažicích boxů pro pažení a rozepření stěn rýh podzemního vedení hloubka výkopu do 4 m, šířka přes 1,2 do 2,5 m</t>
  </si>
  <si>
    <t>-807468480</t>
  </si>
  <si>
    <t>https://podminky.urs.cz/item/CS_URS_2021_02/151811232</t>
  </si>
  <si>
    <t>7</t>
  </si>
  <si>
    <t>151811233</t>
  </si>
  <si>
    <t>Odstranění pažicích boxů pro pažení a rozepření stěn rýh podzemního vedení hloubka výkopu do 4 m, šířka přes 2,5 do 5 m</t>
  </si>
  <si>
    <t>1128698009</t>
  </si>
  <si>
    <t>https://podminky.urs.cz/item/CS_URS_2021_02/151811233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</si>
  <si>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</si>
  <si>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</si>
  <si>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</si>
  <si>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-1837148107</t>
  </si>
  <si>
    <t>https://podminky.urs.cz/item/CS_URS_2021_02/162751117</t>
  </si>
  <si>
    <t>397,60</t>
  </si>
  <si>
    <t>9</t>
  </si>
  <si>
    <t>167151111</t>
  </si>
  <si>
    <t>Nakládání, skládání a překládání neulehlého výkopku nebo sypaniny strojně nakládání, množství přes 100 m3, z hornin třídy těžitelnosti I, skupiny 1 až 3</t>
  </si>
  <si>
    <t>-1074502291</t>
  </si>
  <si>
    <t>https://podminky.urs.cz/item/CS_URS_2021_02/167151111</t>
  </si>
  <si>
    <t>10</t>
  </si>
  <si>
    <t>171152501</t>
  </si>
  <si>
    <t>Zhutnění podloží pod násypy z rostlé horniny třídy těžitelnosti I a II, skupiny 1 až 4 z hornin soudružných a nesoudržných</t>
  </si>
  <si>
    <t>2099627651</t>
  </si>
  <si>
    <t>https://podminky.urs.cz/item/CS_URS_2021_02/171152501</t>
  </si>
  <si>
    <t>39,72*1</t>
  </si>
  <si>
    <t>2,46*1</t>
  </si>
  <si>
    <t>18*2</t>
  </si>
  <si>
    <t>29,93*1</t>
  </si>
  <si>
    <t>2,44*1,44*6</t>
  </si>
  <si>
    <t>1,8*0,8</t>
  </si>
  <si>
    <t>2,94*2,94*2</t>
  </si>
  <si>
    <t>2,5*1</t>
  </si>
  <si>
    <t>150,42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</si>
  <si>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</si>
  <si>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</si>
  <si>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</si>
  <si>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</si>
  <si>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-371601363</t>
  </si>
  <si>
    <t>https://podminky.urs.cz/item/CS_URS_2021_02/171201231</t>
  </si>
  <si>
    <t>397,6*1,75 'Přepočtené koeficientem množství</t>
  </si>
  <si>
    <t>12</t>
  </si>
  <si>
    <t>171251101</t>
  </si>
  <si>
    <t>Uložení sypanin do násypů strojně s rozprostřením sypaniny ve vrstvách a s hrubým urovnáním nezhutněných jakékoliv třídy těžitelnosti</t>
  </si>
  <si>
    <t>1987211538</t>
  </si>
  <si>
    <t>https://podminky.urs.cz/item/CS_URS_2021_02/171251101</t>
  </si>
  <si>
    <t>13</t>
  </si>
  <si>
    <t>174151101</t>
  </si>
  <si>
    <t>Zásyp sypaninou z jakékoliv horniny strojně s uložením výkopku ve vrstvách se zhutněním jam, šachet, rýh nebo kolem objektů v těchto vykopávkách</t>
  </si>
  <si>
    <t>-1982746125</t>
  </si>
  <si>
    <t>https://podminky.urs.cz/item/CS_URS_2021_02/174151101</t>
  </si>
  <si>
    <t>397,60-(18*2*1,25)-((28,74+29,93)*1*0,65)-(10,9*1*0,7)-(2,46*1*0,61)-(2,5*1*0,61)</t>
  </si>
  <si>
    <t>-(PI*0,3*0,3*1,84)</t>
  </si>
  <si>
    <t>-(PI*0,62*0,62*12,38)-(Pi*0,67/3*(0,62*0,62+0,62*0,42+0,42*0,42))*6-(PI*0,42*0,42*0,33)-(PI*0,3*0,3*0,75)</t>
  </si>
  <si>
    <t>-(PI*0,87*0,87*3,88)-(Pi*0,67/3*(0,87*0,87+0,87*0,42+0,42*0,42))*2-(PI*0,42*0,42*0,12)-(PI*0,3*0,3*0,25)</t>
  </si>
  <si>
    <t>-1,6*1,6*6</t>
  </si>
  <si>
    <t>257,95</t>
  </si>
  <si>
    <t>14</t>
  </si>
  <si>
    <t>M</t>
  </si>
  <si>
    <t>58344197</t>
  </si>
  <si>
    <t>štěrkodrť frakce 0/63</t>
  </si>
  <si>
    <t>1085877441</t>
  </si>
  <si>
    <t>https://podminky.urs.cz/item/CS_URS_2021_02/58344197</t>
  </si>
  <si>
    <t>257,5</t>
  </si>
  <si>
    <t>257,5*2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</si>
  <si>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</si>
  <si>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</si>
  <si>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-1571382296</t>
  </si>
  <si>
    <t>https://podminky.urs.cz/item/CS_URS_2021_02/175151101</t>
  </si>
  <si>
    <t>18*1,1</t>
  </si>
  <si>
    <t>16,24*1*0,55</t>
  </si>
  <si>
    <t>(23,52+29,93)*1*0,5</t>
  </si>
  <si>
    <t>(2,46+2,5)*1*0,46</t>
  </si>
  <si>
    <t>57,74</t>
  </si>
  <si>
    <t>16</t>
  </si>
  <si>
    <t>58337310</t>
  </si>
  <si>
    <t>štěrkopísek frakce 0/4</t>
  </si>
  <si>
    <t>1820866585</t>
  </si>
  <si>
    <t>https://podminky.urs.cz/item/CS_URS_2021_02/58337310</t>
  </si>
  <si>
    <t>57,74*1,75 'Přepočtené koeficientem množství</t>
  </si>
  <si>
    <t>Svislé a kompletní konstrukce</t>
  </si>
  <si>
    <t>17</t>
  </si>
  <si>
    <t>359901211</t>
  </si>
  <si>
    <t>Monitoring stok (kamerový systém) jakékoli výšky nová kanalizace</t>
  </si>
  <si>
    <t>m</t>
  </si>
  <si>
    <t>1508539347</t>
  </si>
  <si>
    <t>https://podminky.urs.cz/item/CS_URS_2021_02/359901211</t>
  </si>
  <si>
    <t>127</t>
  </si>
  <si>
    <t>18</t>
  </si>
  <si>
    <t>359901212</t>
  </si>
  <si>
    <t>Monitoring stok (kamerový systém) jakékoli výšky stávající kanalizace</t>
  </si>
  <si>
    <t>-2029493507</t>
  </si>
  <si>
    <t>https://podminky.urs.cz/item/CS_URS_2021_02/359901212</t>
  </si>
  <si>
    <t>23,5</t>
  </si>
  <si>
    <t>Vodorovné konstrukce</t>
  </si>
  <si>
    <t>19</t>
  </si>
  <si>
    <t>451573111</t>
  </si>
  <si>
    <t>Lože pod potrubí, stoky a drobné objekty v otevřeném výkopu z písku a štěrkopísku do 63 mm</t>
  </si>
  <si>
    <t>-210941220</t>
  </si>
  <si>
    <t>https://podminky.urs.cz/item/CS_URS_2021_02/451573111</t>
  </si>
  <si>
    <t>(39,73+2,46+29,93+2,5)*1</t>
  </si>
  <si>
    <t>(2,44*1,44)*6</t>
  </si>
  <si>
    <t>(2,94*2,94)*2</t>
  </si>
  <si>
    <t>112,989*0,15</t>
  </si>
  <si>
    <t>20</t>
  </si>
  <si>
    <t>452311131</t>
  </si>
  <si>
    <t>Podkladní a zajišťovací konstrukce z betonu prostého v otevřeném výkopu desky pod potrubí, stoky a drobné objekty z betonu tř. C 12/15</t>
  </si>
  <si>
    <t>161041162</t>
  </si>
  <si>
    <t>https://podminky.urs.cz/item/CS_URS_2021_02/452311131</t>
  </si>
  <si>
    <t>1,6*1,6*0,15*6+2,04*2,04*0,15*2</t>
  </si>
  <si>
    <t>3,60</t>
  </si>
  <si>
    <t>452312131</t>
  </si>
  <si>
    <t>Podkladní a zajišťovací konstrukce z betonu prostého v otevřeném výkopu sedlové lože pod potrubí z betonu tř. C 12/15</t>
  </si>
  <si>
    <t>1153849061</t>
  </si>
  <si>
    <t>https://podminky.urs.cz/item/CS_URS_2021_02/452312131</t>
  </si>
  <si>
    <t>18*2*0,15</t>
  </si>
  <si>
    <t>22</t>
  </si>
  <si>
    <t>452351101</t>
  </si>
  <si>
    <t>Bednění podkladních a zajišťovacích konstrukcí v otevřeném výkopu desek nebo sedlových loží pod potrubí, stoky a drobné objekty</t>
  </si>
  <si>
    <t>-1316077739</t>
  </si>
  <si>
    <t>https://podminky.urs.cz/item/CS_URS_2021_02/452351101</t>
  </si>
  <si>
    <t>((1,6*4*0,15)*6)+((2,04*4*0,15)*2)</t>
  </si>
  <si>
    <t>(18+2)*2*0,15</t>
  </si>
  <si>
    <t>14,21</t>
  </si>
  <si>
    <t>23</t>
  </si>
  <si>
    <t>452386111</t>
  </si>
  <si>
    <t>Podkladní a vyrovnávací konstrukce z betonu vyrovnávací prstence z prostého betonu tř. C 25/30 pod poklopy a mříže, výšky do 100 mm</t>
  </si>
  <si>
    <t>kus</t>
  </si>
  <si>
    <t>1638501007</t>
  </si>
  <si>
    <t>https://podminky.urs.cz/item/CS_URS_2021_02/452386111</t>
  </si>
  <si>
    <t>vyrovnávací prstenec 63/10</t>
  </si>
  <si>
    <t>vyrovnávací prstenec 63/8</t>
  </si>
  <si>
    <t>vyrovnávací prstenec 63/6</t>
  </si>
  <si>
    <t>24</t>
  </si>
  <si>
    <t>PFB.1120101OZ</t>
  </si>
  <si>
    <t>Prstenec šachtový vyrovnávací (OZ) TBW-Q.1 63/6</t>
  </si>
  <si>
    <t>vlastní</t>
  </si>
  <si>
    <t>814276348</t>
  </si>
  <si>
    <t>D3</t>
  </si>
  <si>
    <t>J1</t>
  </si>
  <si>
    <t>Š2</t>
  </si>
  <si>
    <t>25</t>
  </si>
  <si>
    <t>PFB.1120102OZ</t>
  </si>
  <si>
    <t>Prstenec šachtový vyrovnávací (OZ) TBW-Q.1 63/8</t>
  </si>
  <si>
    <t>-1598662901</t>
  </si>
  <si>
    <t>Sš</t>
  </si>
  <si>
    <t>26</t>
  </si>
  <si>
    <t>PFB.1120103OZ</t>
  </si>
  <si>
    <t>Prstenec šachtový vyrovnávací (OZ) TBW-Q.1 63/10</t>
  </si>
  <si>
    <t>-1048093513</t>
  </si>
  <si>
    <t>J2</t>
  </si>
  <si>
    <t>27</t>
  </si>
  <si>
    <t>452386121</t>
  </si>
  <si>
    <t>Podkladní a vyrovnávací konstrukce z betonu vyrovnávací prstence z prostého betonu tř. C 25/30 pod poklopy a mříže, výšky přes 100 do 200 mm</t>
  </si>
  <si>
    <t>-1139306983</t>
  </si>
  <si>
    <t>https://podminky.urs.cz/item/CS_URS_2021_02/452386121</t>
  </si>
  <si>
    <t>VYROVNÁVACÍ PRSTENEC 63/12</t>
  </si>
  <si>
    <t>28</t>
  </si>
  <si>
    <t>PFB.1120104OZ</t>
  </si>
  <si>
    <t>Prstenec šachtový vyrovnávací (OZ) TBW-Q.1 63/12</t>
  </si>
  <si>
    <t>-365539131</t>
  </si>
  <si>
    <t>D1</t>
  </si>
  <si>
    <t>D2</t>
  </si>
  <si>
    <t>J3</t>
  </si>
  <si>
    <t>Trubní vedení</t>
  </si>
  <si>
    <t>29</t>
  </si>
  <si>
    <t>817364111.2</t>
  </si>
  <si>
    <t>Montáž betonových tlakových spojek na potrubí betonovém a železobetonovém DN 300 - propojení stávajícího potrubí s novým potrubím</t>
  </si>
  <si>
    <t>1485085886</t>
  </si>
  <si>
    <t xml:space="preserve"> propojení stávajícího potrubí s novým potrubím</t>
  </si>
  <si>
    <t>30</t>
  </si>
  <si>
    <t>817364111.3</t>
  </si>
  <si>
    <t>Trubní tlaková spojka pro propojení ŽB potrubí</t>
  </si>
  <si>
    <t>-2104828779</t>
  </si>
  <si>
    <t>31</t>
  </si>
  <si>
    <t>822372111</t>
  </si>
  <si>
    <t>Montáž potrubí z trub železobetonových hrdlových v otevřeném výkopu ve sklonu do 20 % s integrovaným pryžovým těsněním DN 300</t>
  </si>
  <si>
    <t>-1540956154</t>
  </si>
  <si>
    <t>https://podminky.urs.cz/item/CS_URS_2021_02/822372111</t>
  </si>
  <si>
    <t>32</t>
  </si>
  <si>
    <t>59222020</t>
  </si>
  <si>
    <t>trouba ŽB hrdlová DN 300</t>
  </si>
  <si>
    <t>1136587063</t>
  </si>
  <si>
    <t>https://podminky.urs.cz/item/CS_URS_2021_02/59222020</t>
  </si>
  <si>
    <t>dodávka potrubí včetně těsnění</t>
  </si>
  <si>
    <t>1*1,01 'Přepočtené koeficientem množství</t>
  </si>
  <si>
    <t>33</t>
  </si>
  <si>
    <t>822472111</t>
  </si>
  <si>
    <t>Montáž potrubí z trub železobetonových hrdlových v otevřeném výkopu ve sklonu do 20 % s integrovaným pryžovým těsněním DN 800</t>
  </si>
  <si>
    <t>-1717091186</t>
  </si>
  <si>
    <t>https://podminky.urs.cz/item/CS_URS_2021_02/822472111</t>
  </si>
  <si>
    <t>montáž včetně těsnění</t>
  </si>
  <si>
    <t>18*1,09</t>
  </si>
  <si>
    <t>34</t>
  </si>
  <si>
    <t>59222002</t>
  </si>
  <si>
    <t>trouba ŽB hrdlová DN 800</t>
  </si>
  <si>
    <t>-551421178</t>
  </si>
  <si>
    <t>https://podminky.urs.cz/item/CS_URS_2021_02/59222002</t>
  </si>
  <si>
    <t>20*1,01 'Přepočtené koeficientem množství</t>
  </si>
  <si>
    <t>35</t>
  </si>
  <si>
    <t>871315221</t>
  </si>
  <si>
    <t>Kanalizační potrubí z tvrdého PVC v otevřeném výkopu ve sklonu do 20 %, hladkého plnostěnného jednovrstvého, tuhost třídy SN 8 DN 160</t>
  </si>
  <si>
    <t>-1278459247</t>
  </si>
  <si>
    <t>https://podminky.urs.cz/item/CS_URS_2021_02/871315221</t>
  </si>
  <si>
    <t>úsek D1-J3, UV1</t>
  </si>
  <si>
    <t>(2,46+2,5)*1,09</t>
  </si>
  <si>
    <t>5,5</t>
  </si>
  <si>
    <t>36</t>
  </si>
  <si>
    <t>871355221</t>
  </si>
  <si>
    <t>Kanalizační potrubí z tvrdého PVC v otevřeném výkopu ve sklonu do 20 %, hladkého plnostěnného jednovrstvého, tuhost třídy SN 8 DN 200</t>
  </si>
  <si>
    <t>-1890006145</t>
  </si>
  <si>
    <t>https://podminky.urs.cz/item/CS_URS_2021_02/871355221</t>
  </si>
  <si>
    <t>29,93*1,09</t>
  </si>
  <si>
    <t>37</t>
  </si>
  <si>
    <t>871355241</t>
  </si>
  <si>
    <t>Kanalizační potrubí z tvrdého PVC v otevřeném výkopu ve sklonu do 20 %, hladkého plnostěnného vícevrstvého, tuhost třídy SN 12 DN 200</t>
  </si>
  <si>
    <t>-404927039</t>
  </si>
  <si>
    <t>https://podminky.urs.cz/item/CS_URS_2021_02/871355241</t>
  </si>
  <si>
    <t>23,52*1,09</t>
  </si>
  <si>
    <t>38</t>
  </si>
  <si>
    <t>871365241</t>
  </si>
  <si>
    <t>Kanalizační potrubí z tvrdého PVC v otevřeném výkopu ve sklonu do 20 %, hladkého plnostěnného vícevrstvého, tuhost třídy SN 12 DN 250</t>
  </si>
  <si>
    <t>1756890409</t>
  </si>
  <si>
    <t>https://podminky.urs.cz/item/CS_URS_2021_02/871365241</t>
  </si>
  <si>
    <t>16,21*1,09</t>
  </si>
  <si>
    <t>39</t>
  </si>
  <si>
    <t>877315211</t>
  </si>
  <si>
    <t>Montáž tvarovek na kanalizačním potrubí z trub z plastu z tvrdého PVC nebo z polypropylenu v otevřeném výkopu jednoosých DN 160</t>
  </si>
  <si>
    <t>-1784372696</t>
  </si>
  <si>
    <t>https://podminky.urs.cz/item/CS_URS_2021_02/877315211</t>
  </si>
  <si>
    <t>Regulační prvek - virový ventil - 2,9 l/s s havarijním přepadem</t>
  </si>
  <si>
    <t>40</t>
  </si>
  <si>
    <t>WVN.LF101160N</t>
  </si>
  <si>
    <t>Regulační prvek typ T 160</t>
  </si>
  <si>
    <t>881926687</t>
  </si>
  <si>
    <t>41</t>
  </si>
  <si>
    <t>-1080248677</t>
  </si>
  <si>
    <t>42</t>
  </si>
  <si>
    <t>28611361</t>
  </si>
  <si>
    <t>koleno kanalizační PVC KG 160x45°</t>
  </si>
  <si>
    <t>1712921099</t>
  </si>
  <si>
    <t>https://podminky.urs.cz/item/CS_URS_2021_02/28611361</t>
  </si>
  <si>
    <t>uv1</t>
  </si>
  <si>
    <t>43</t>
  </si>
  <si>
    <t>877355211</t>
  </si>
  <si>
    <t>Montáž tvarovek na kanalizačním potrubí z trub z plastu z tvrdého PVC nebo z polypropylenu v otevřeném výkopu jednoosých DN 200</t>
  </si>
  <si>
    <t>-1732007150</t>
  </si>
  <si>
    <t>https://podminky.urs.cz/item/CS_URS_2021_02/877355211</t>
  </si>
  <si>
    <t>1+1</t>
  </si>
  <si>
    <t>44</t>
  </si>
  <si>
    <t>28617183.1</t>
  </si>
  <si>
    <t>koleno kanalizační PVC SN12 45° DN 200</t>
  </si>
  <si>
    <t>467609058</t>
  </si>
  <si>
    <t>45</t>
  </si>
  <si>
    <t>WVN.LF100500W</t>
  </si>
  <si>
    <t xml:space="preserve">Filtr 200 pro dešťovou šachtu </t>
  </si>
  <si>
    <t>-317759171</t>
  </si>
  <si>
    <t>46</t>
  </si>
  <si>
    <t>892351111</t>
  </si>
  <si>
    <t>Tlakové zkoušky vodou na potrubí DN 150 nebo 200</t>
  </si>
  <si>
    <t>965988475</t>
  </si>
  <si>
    <t>https://podminky.urs.cz/item/CS_URS_2021_02/892351111</t>
  </si>
  <si>
    <t>3+33+26</t>
  </si>
  <si>
    <t>47</t>
  </si>
  <si>
    <t>892381111</t>
  </si>
  <si>
    <t>Tlakové zkoušky vodou na potrubí DN 250, 300 nebo 350</t>
  </si>
  <si>
    <t>-1790181619</t>
  </si>
  <si>
    <t>https://podminky.urs.cz/item/CS_URS_2021_02/892381111</t>
  </si>
  <si>
    <t>48</t>
  </si>
  <si>
    <t>892471111</t>
  </si>
  <si>
    <t>Tlakové zkoušky vodou na potrubí DN 800</t>
  </si>
  <si>
    <t>518131865</t>
  </si>
  <si>
    <t>https://podminky.urs.cz/item/CS_URS_2021_02/892471111</t>
  </si>
  <si>
    <t>49</t>
  </si>
  <si>
    <t>894411311</t>
  </si>
  <si>
    <t>Osazení betonových nebo železobetonových dílců pro šachty skruží rovných</t>
  </si>
  <si>
    <t>-1497788780</t>
  </si>
  <si>
    <t>https://podminky.urs.cz/item/CS_URS_2021_02/894411311</t>
  </si>
  <si>
    <t>3+5+4+1</t>
  </si>
  <si>
    <t>50</t>
  </si>
  <si>
    <t>59224160</t>
  </si>
  <si>
    <t>skruž kanalizační s ocelovými stupadly 100x25x12cm</t>
  </si>
  <si>
    <t>-396482830</t>
  </si>
  <si>
    <t>https://podminky.urs.cz/item/CS_URS_2021_02/59224160</t>
  </si>
  <si>
    <t>D3,J3,Š2</t>
  </si>
  <si>
    <t>1+1+1</t>
  </si>
  <si>
    <t>51</t>
  </si>
  <si>
    <t>59224161</t>
  </si>
  <si>
    <t>skruž kanalizační s ocelovými stupadly 100x50x12cm</t>
  </si>
  <si>
    <t>1831219773</t>
  </si>
  <si>
    <t>https://podminky.urs.cz/item/CS_URS_2021_02/59224161</t>
  </si>
  <si>
    <t>D3,Šs,J1,J2,Š2</t>
  </si>
  <si>
    <t>1+1+1+1+1</t>
  </si>
  <si>
    <t>52</t>
  </si>
  <si>
    <t>59224162</t>
  </si>
  <si>
    <t>skruž kanalizační s ocelovými stupadly 100x100x12cm</t>
  </si>
  <si>
    <t>-343486266</t>
  </si>
  <si>
    <t>https://podminky.urs.cz/item/CS_URS_2021_02/59224162</t>
  </si>
  <si>
    <t>D3,Sš,J1,J2,J3</t>
  </si>
  <si>
    <t>53</t>
  </si>
  <si>
    <t>59224162.1</t>
  </si>
  <si>
    <t>skruž kanalizační s ocelovými stupadly s plastovým povrchem 150x100</t>
  </si>
  <si>
    <t>-957114600</t>
  </si>
  <si>
    <t>54</t>
  </si>
  <si>
    <t>894412411</t>
  </si>
  <si>
    <t>Osazení betonových nebo železobetonových dílců pro šachty skruží přechodových</t>
  </si>
  <si>
    <t>998390100</t>
  </si>
  <si>
    <t>https://podminky.urs.cz/item/CS_URS_2021_02/894412411</t>
  </si>
  <si>
    <t>D3,Šs,J1,J3,Š2</t>
  </si>
  <si>
    <t>55</t>
  </si>
  <si>
    <t>PFB.1121104</t>
  </si>
  <si>
    <t>Konus TBR-Q.1 100-63/58/12 KPS</t>
  </si>
  <si>
    <t>1637630456</t>
  </si>
  <si>
    <t>56</t>
  </si>
  <si>
    <t>894414111</t>
  </si>
  <si>
    <t>Osazení betonových nebo železobetonových dílců pro šachty skruží základových (dno)</t>
  </si>
  <si>
    <t>1436653570</t>
  </si>
  <si>
    <t>https://podminky.urs.cz/item/CS_URS_2021_02/894414111</t>
  </si>
  <si>
    <t>Šs,J1,J2,J3,Š2,D3,D1,D2</t>
  </si>
  <si>
    <t>6+2</t>
  </si>
  <si>
    <t>57</t>
  </si>
  <si>
    <t>59224023.1</t>
  </si>
  <si>
    <t>dno betonové šachtové přítok, odtok DN 200 - 100/469 tl.15cm</t>
  </si>
  <si>
    <t>-2085576733</t>
  </si>
  <si>
    <t>58</t>
  </si>
  <si>
    <t>59224023.2</t>
  </si>
  <si>
    <t xml:space="preserve">dno betonové šachtové nátok DN800, odtok DN 160, přítok DN160,- 150/1588 </t>
  </si>
  <si>
    <t>1317812745</t>
  </si>
  <si>
    <t>dno betonové šachtové nátok DN800, odtok DN 160, přítok DN160, betonový žlab i nástupnice 150/1588</t>
  </si>
  <si>
    <t>59</t>
  </si>
  <si>
    <t>59224023.3</t>
  </si>
  <si>
    <t>dno betonové šachtové, nátok DN200, odtok DN 800, - 150/1758</t>
  </si>
  <si>
    <t>1788547864</t>
  </si>
  <si>
    <t xml:space="preserve">dno betonové šachtové, nátok DN200, odtok DN 800 -150/1758 </t>
  </si>
  <si>
    <t>60</t>
  </si>
  <si>
    <t>59224028.1</t>
  </si>
  <si>
    <t>dno betonové šachtové odtok DN 200 přítok 3xDN160,  kameninový žlab i nástupnice 100/609/tl.15cm</t>
  </si>
  <si>
    <t>1021206246</t>
  </si>
  <si>
    <t>dno betonové šachtové odtok DN 200 přítok 3xDN150,  kameninový žlab i nástupnice 100/609/tl.15cm</t>
  </si>
  <si>
    <t>61</t>
  </si>
  <si>
    <t>59224028.2</t>
  </si>
  <si>
    <t>dno betonové šachtové nátok, odtok DN 250, 2x přítok DN160 kameninový žlab i nástupnice 100/692 tl.15cm</t>
  </si>
  <si>
    <t>246237253</t>
  </si>
  <si>
    <t>62</t>
  </si>
  <si>
    <t>59224034.1</t>
  </si>
  <si>
    <t>dno betonové šachtové odtok , nátok DN250 plast PVC, kameninový žlab i nástupnice 100/759 tl.15cm</t>
  </si>
  <si>
    <t>-2096993065</t>
  </si>
  <si>
    <t xml:space="preserve">dno betonové šachtové odtok , nátok DN250 plast PVC, kameninový žlab i nástupnice 100/759 tl.15cmdno betonové šachtové odtok , nátok DN250 plast PVC, </t>
  </si>
  <si>
    <t>63</t>
  </si>
  <si>
    <t>59224034.2</t>
  </si>
  <si>
    <t>dno betonové šachtové odtok beton DN 300, nátok DN250 plast PVC, kameninový žlab i nástupnice 100/675 tl.15cm</t>
  </si>
  <si>
    <t>1807019844</t>
  </si>
  <si>
    <t>Šs</t>
  </si>
  <si>
    <t>64</t>
  </si>
  <si>
    <t>59224034.3</t>
  </si>
  <si>
    <t>dno betonové šachtové odtok plast PVC DN 250, nátok DN200 plast PVC, přítok plast DN160 , kameninový žlab i nástupnice 100/609 tl.15cm</t>
  </si>
  <si>
    <t>1471291699</t>
  </si>
  <si>
    <t>65</t>
  </si>
  <si>
    <t>59224348</t>
  </si>
  <si>
    <t>těsnění elastomerové pro spojení šachetních dílů DN 1000</t>
  </si>
  <si>
    <t>1062790660</t>
  </si>
  <si>
    <t>https://podminky.urs.cz/item/CS_URS_2021_02/59224348</t>
  </si>
  <si>
    <t>D3,Šs,J1,J2,J3,Š2,</t>
  </si>
  <si>
    <t>4+3+3+3+3+3</t>
  </si>
  <si>
    <t>66</t>
  </si>
  <si>
    <t>59224349</t>
  </si>
  <si>
    <t>těsnění elastomerové pro spojení šachetních dílů DN 1500</t>
  </si>
  <si>
    <t>-290360582</t>
  </si>
  <si>
    <t>https://podminky.urs.cz/item/CS_URS_2021_02/59224349</t>
  </si>
  <si>
    <t>D1,D2</t>
  </si>
  <si>
    <t>2+1</t>
  </si>
  <si>
    <t>67</t>
  </si>
  <si>
    <t>59224350,1</t>
  </si>
  <si>
    <t>Obložení stěn spadišťové šachtyJ2 čedičovým obkladem cca 1,57m2</t>
  </si>
  <si>
    <t>888455886</t>
  </si>
  <si>
    <t>1,57</t>
  </si>
  <si>
    <t>68</t>
  </si>
  <si>
    <t>894414211</t>
  </si>
  <si>
    <t>Osazení betonových nebo železobetonových dílců pro šachty desek zákrytových</t>
  </si>
  <si>
    <t>2003846911</t>
  </si>
  <si>
    <t>https://podminky.urs.cz/item/CS_URS_2021_02/894414211</t>
  </si>
  <si>
    <t>69</t>
  </si>
  <si>
    <t>PFB.1121601</t>
  </si>
  <si>
    <t>Deska zákrytováTZK-Q.1 100-63/17</t>
  </si>
  <si>
    <t>-518599876</t>
  </si>
  <si>
    <t>70</t>
  </si>
  <si>
    <t>PFB.1121602</t>
  </si>
  <si>
    <t>Deska zákrytová 150-63/17</t>
  </si>
  <si>
    <t>1140367419</t>
  </si>
  <si>
    <t>71</t>
  </si>
  <si>
    <t>894812316</t>
  </si>
  <si>
    <t>Revizní a čistící šachta z polypropylenu PP pro hladké trouby DN 600 šachtové dno (DN šachty / DN trubního vedení) DN 600/200 průtočné 30°,60°,90°</t>
  </si>
  <si>
    <t>1871180523</t>
  </si>
  <si>
    <t>https://podminky.urs.cz/item/CS_URS_2021_02/894812316</t>
  </si>
  <si>
    <t>Š1=D4</t>
  </si>
  <si>
    <t>72</t>
  </si>
  <si>
    <t>894812332</t>
  </si>
  <si>
    <t>Revizní a čistící šachta z polypropylenu PP pro hladké trouby DN 600 roura šachtová korugovaná, světlé hloubky 2 000 mm</t>
  </si>
  <si>
    <t>-1678479324</t>
  </si>
  <si>
    <t>https://podminky.urs.cz/item/CS_URS_2021_02/894812332</t>
  </si>
  <si>
    <t>73</t>
  </si>
  <si>
    <t>894812339</t>
  </si>
  <si>
    <t>Revizní a čistící šachta z polypropylenu PP pro hladké trouby DN 600 Příplatek k cenám 2331 - 2334 za uříznutí šachtové roury</t>
  </si>
  <si>
    <t>1687792007</t>
  </si>
  <si>
    <t>https://podminky.urs.cz/item/CS_URS_2021_02/894812339</t>
  </si>
  <si>
    <t>74</t>
  </si>
  <si>
    <t>894812377</t>
  </si>
  <si>
    <t>Revizní a čistící šachta z polypropylenu PP pro hladké trouby DN 600 poklop (mříž) litinový pro třídu zatížení D400 s teleskopickým adaptérem</t>
  </si>
  <si>
    <t>1356234858</t>
  </si>
  <si>
    <t>https://podminky.urs.cz/item/CS_URS_2021_02/894812377</t>
  </si>
  <si>
    <t>75</t>
  </si>
  <si>
    <t>898161213</t>
  </si>
  <si>
    <t>Vložkování kanalizačního potrubí litinového, ocelového nebo betonového textilním rukávcem sanační tloušťky 8 mm DN 300</t>
  </si>
  <si>
    <t>-902722492</t>
  </si>
  <si>
    <t>https://podminky.urs.cz/item/CS_URS_2021_02/898161213</t>
  </si>
  <si>
    <t>Oprava potrubí stávající přípojky kanalizace DN 300 z šachty Sš na napojení na kanalizační řad v ulici Frani Šrámka</t>
  </si>
  <si>
    <t>včetně případného vyfrézování kanalizace</t>
  </si>
  <si>
    <t>76</t>
  </si>
  <si>
    <t>899104112</t>
  </si>
  <si>
    <t>Osazení poklopů litinových a ocelových včetně rámů pro třídu zatížení D400, E600</t>
  </si>
  <si>
    <t>1397315233</t>
  </si>
  <si>
    <t>https://podminky.urs.cz/item/CS_URS_2021_02/899104112</t>
  </si>
  <si>
    <t>Sš,J1,J2,J3,Š2,D1,D2,D3</t>
  </si>
  <si>
    <t>77</t>
  </si>
  <si>
    <t>59224661</t>
  </si>
  <si>
    <t>poklop šachtový betonová výplň+litina 785(610)x160mm, s odvětráním</t>
  </si>
  <si>
    <t>512453467</t>
  </si>
  <si>
    <t>https://podminky.urs.cz/item/CS_URS_2021_02/59224661</t>
  </si>
  <si>
    <t>78</t>
  </si>
  <si>
    <t>899712111</t>
  </si>
  <si>
    <t>Orientační tabulky na vodovodních a kanalizačních řadech na zdivu</t>
  </si>
  <si>
    <t>-198804617</t>
  </si>
  <si>
    <t>https://podminky.urs.cz/item/CS_URS_2021_02/899712111</t>
  </si>
  <si>
    <t>79</t>
  </si>
  <si>
    <t>899911134</t>
  </si>
  <si>
    <t>Kluzné objímky (pojízdná sedla) pro zasunutí potrubí do chráničky výšky 60 mm vnějšího průměru potrubí do 256 mm</t>
  </si>
  <si>
    <t>2058368340</t>
  </si>
  <si>
    <t>https://podminky.urs.cz/item/CS_URS_2021_02/899911134</t>
  </si>
  <si>
    <t>80</t>
  </si>
  <si>
    <t>899913163.1</t>
  </si>
  <si>
    <t>Koncové uzavírací manžety chrániček DN potrubí x DN chráničky DN 250 x 377</t>
  </si>
  <si>
    <t>-1177839980</t>
  </si>
  <si>
    <t>81</t>
  </si>
  <si>
    <t>899914115</t>
  </si>
  <si>
    <t>Montáž ocelové chráničky v otevřeném výkopu vnějšího průměru D 377 x 10 mm</t>
  </si>
  <si>
    <t>-68084552</t>
  </si>
  <si>
    <t>https://podminky.urs.cz/item/CS_URS_2021_02/899914115</t>
  </si>
  <si>
    <t>82</t>
  </si>
  <si>
    <t>14035915</t>
  </si>
  <si>
    <t>trubka ocelová bezešvá hladká jakost 11 353 377x10mm</t>
  </si>
  <si>
    <t>1249952875</t>
  </si>
  <si>
    <t>https://podminky.urs.cz/item/CS_URS_2021_02/14035915</t>
  </si>
  <si>
    <t>83</t>
  </si>
  <si>
    <t>8999555111</t>
  </si>
  <si>
    <t>Vytvoření spadiště do šachty J2 pro přepojení stávajícího dešťového svodu St1 a přípojky ZTI z revizní šachty Rs1</t>
  </si>
  <si>
    <t>soubor</t>
  </si>
  <si>
    <t>442332823</t>
  </si>
  <si>
    <t>Vytvoření spadiště do šachty J2 pro přípojku ZTI z revizní šachty Rs1</t>
  </si>
  <si>
    <t>1ks odbočka KG - 160x160 87,5°</t>
  </si>
  <si>
    <t>1 ks potrubí PVC SN4 DN160</t>
  </si>
  <si>
    <t>2 ks koleno KGB160 45°</t>
  </si>
  <si>
    <t>Ostatní konstrukce a práce, bourání</t>
  </si>
  <si>
    <t>84</t>
  </si>
  <si>
    <t>977151124.1</t>
  </si>
  <si>
    <t>Jádrové vrty diamantovými korunkami do stavebních materiálů (železobetonu, betonu, cihel, obkladů, dlažeb, kamene) průměru přes 150 do 180 mm</t>
  </si>
  <si>
    <t>282104435</t>
  </si>
  <si>
    <t>Jádrové vrtání včetně utěsnění potrubí do J2-4ks, do D1-2ks</t>
  </si>
  <si>
    <t>6*0,25</t>
  </si>
  <si>
    <t>85</t>
  </si>
  <si>
    <t>977151126.1</t>
  </si>
  <si>
    <t>Jádrové vrty diamantovými korunkami do stavebních materiálů (železobetonu, betonu, cihel, obkladů, dlažeb, kamene) průměru přes 200 do 225 mm</t>
  </si>
  <si>
    <t>622610212</t>
  </si>
  <si>
    <t>Jádrové vrtání včetně utěsnění potrubí do D2-1ks, do J3-1ks</t>
  </si>
  <si>
    <t>2*0,25</t>
  </si>
  <si>
    <t>86</t>
  </si>
  <si>
    <t>977151128.1</t>
  </si>
  <si>
    <t>Jádrové vrty diamantovými korunkami do stavebních materiálů (železobetonu, betonu, cihel, obkladů, dlažeb, kamene) průměru přes 250 do 300 mm</t>
  </si>
  <si>
    <t>489772837</t>
  </si>
  <si>
    <t>Jádrové vrtání včetně utěsnění potrubí do J3-1ks</t>
  </si>
  <si>
    <t>0,25</t>
  </si>
  <si>
    <t>998</t>
  </si>
  <si>
    <t>Přesun hmot</t>
  </si>
  <si>
    <t>87</t>
  </si>
  <si>
    <t>998276101</t>
  </si>
  <si>
    <t>Přesun hmot pro trubní vedení hloubené z trub z plastických hmot nebo sklolaminátových pro vodovody nebo kanalizace v otevřeném výkopu dopravní vzdálenost do 15 m</t>
  </si>
  <si>
    <t>1696615156</t>
  </si>
  <si>
    <t>https://podminky.urs.cz/item/CS_URS_2021_02/998276101</t>
  </si>
  <si>
    <t>Práce a dodávky M</t>
  </si>
  <si>
    <t>23-M</t>
  </si>
  <si>
    <t>Montáže potrubí</t>
  </si>
  <si>
    <t>88</t>
  </si>
  <si>
    <t>230230008.1</t>
  </si>
  <si>
    <t>Čištění potrubí tlakovou vodou DN 300</t>
  </si>
  <si>
    <t>1825732276</t>
  </si>
  <si>
    <t>Čištění potrubí stávající přípojky kanalizace DN 300 tlakovou vodou z šachty Sš na napojení na kanalizační řad v ulici Frani Šrámka včetně dodá. vody</t>
  </si>
  <si>
    <t>HZS</t>
  </si>
  <si>
    <t>Hodinové zúčtovací sazby</t>
  </si>
  <si>
    <t>89</t>
  </si>
  <si>
    <t>HZS4221</t>
  </si>
  <si>
    <t>Hodinové zúčtovací sazby ostatních profesí revizní a kontrolní činnost geodet</t>
  </si>
  <si>
    <t>hod</t>
  </si>
  <si>
    <t>512</t>
  </si>
  <si>
    <t>1131645967</t>
  </si>
  <si>
    <t>https://podminky.urs.cz/item/CS_URS_2021_02/HZS4221</t>
  </si>
  <si>
    <t>OST</t>
  </si>
  <si>
    <t>Ostatní</t>
  </si>
  <si>
    <t>90</t>
  </si>
  <si>
    <t>111111</t>
  </si>
  <si>
    <t>Demontáž stávající kanalizace PVC DN200 v úseku Š1-Š2 v délce cca 29m</t>
  </si>
  <si>
    <t>-751838803</t>
  </si>
  <si>
    <t>Demontáž stávající plastové kanalizace z PVC trub hrdlových DN200  v délce 29 m.</t>
  </si>
  <si>
    <t>Vytažení trub ze zemní rýhy, odvoz trub na skládku, poplatek za uložení na skládce</t>
  </si>
  <si>
    <t>91</t>
  </si>
  <si>
    <t>111112</t>
  </si>
  <si>
    <t>Demontáž stávající šachet Š2,Š2a,Šs</t>
  </si>
  <si>
    <t>-643149965</t>
  </si>
  <si>
    <t>Š2,Š2a,Šs</t>
  </si>
  <si>
    <t>Demontáž stávajících betonových prefabrikovaných šachet včetně poklopů, odvoz na skládku, cena za uložení na skládku.</t>
  </si>
  <si>
    <t>92</t>
  </si>
  <si>
    <t>111113</t>
  </si>
  <si>
    <t xml:space="preserve">Demontáž stávající šachet Š1
</t>
  </si>
  <si>
    <t>-1557689357</t>
  </si>
  <si>
    <t>Š1</t>
  </si>
  <si>
    <t>Demontáž stávající plastové šachty d400mm Š1 včetně poklopu, odvoz na skládku, cena za uložení na skládku.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</si>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</sst>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22" fillId="6" borderId="22" xfId="0" applyFont="1" applyFill="1" applyBorder="1" applyAlignment="1" applyProtection="1">
      <alignment horizontal="center" vertical="center"/>
      <protection locked="0"/>
    </xf>
    <xf numFmtId="49" fontId="22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6" borderId="22" xfId="0" applyFont="1" applyFill="1" applyBorder="1" applyAlignment="1" applyProtection="1">
      <alignment horizontal="left" vertical="center" wrapText="1"/>
      <protection locked="0"/>
    </xf>
    <xf numFmtId="0" fontId="22" fillId="6" borderId="22" xfId="0" applyFont="1" applyFill="1" applyBorder="1" applyAlignment="1" applyProtection="1">
      <alignment horizontal="center" vertical="center" wrapText="1"/>
      <protection locked="0"/>
    </xf>
    <xf numFmtId="167" fontId="22" fillId="6" borderId="22" xfId="0" applyNumberFormat="1" applyFont="1" applyFill="1" applyBorder="1" applyAlignment="1" applyProtection="1">
      <alignment vertical="center"/>
      <protection locked="0"/>
    </xf>
    <xf numFmtId="4" fontId="22" fillId="6" borderId="22" xfId="0" applyNumberFormat="1" applyFont="1" applyFill="1" applyBorder="1" applyAlignment="1" applyProtection="1">
      <alignment vertical="center"/>
      <protection locked="0"/>
    </xf>
    <xf numFmtId="0" fontId="12" fillId="6" borderId="0" xfId="0" applyFont="1" applyFill="1" applyAlignment="1">
      <alignment vertical="center"/>
    </xf>
    <xf numFmtId="0" fontId="36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6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 wrapText="1"/>
    </xf>
    <xf numFmtId="167" fontId="10" fillId="6" borderId="0" xfId="0" applyNumberFormat="1" applyFont="1" applyFill="1" applyAlignment="1">
      <alignment vertical="center"/>
    </xf>
    <xf numFmtId="0" fontId="10" fillId="6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4205" TargetMode="External" /><Relationship Id="rId2" Type="http://schemas.openxmlformats.org/officeDocument/2006/relationships/hyperlink" Target="https://podminky.urs.cz/item/CS_URS_2021_02/151101101" TargetMode="External" /><Relationship Id="rId3" Type="http://schemas.openxmlformats.org/officeDocument/2006/relationships/hyperlink" Target="https://podminky.urs.cz/item/CS_URS_2021_02/151811132" TargetMode="External" /><Relationship Id="rId4" Type="http://schemas.openxmlformats.org/officeDocument/2006/relationships/hyperlink" Target="https://podminky.urs.cz/item/CS_URS_2021_02/151101111" TargetMode="External" /><Relationship Id="rId5" Type="http://schemas.openxmlformats.org/officeDocument/2006/relationships/hyperlink" Target="https://podminky.urs.cz/item/CS_URS_2021_02/151811133" TargetMode="External" /><Relationship Id="rId6" Type="http://schemas.openxmlformats.org/officeDocument/2006/relationships/hyperlink" Target="https://podminky.urs.cz/item/CS_URS_2021_02/151811232" TargetMode="External" /><Relationship Id="rId7" Type="http://schemas.openxmlformats.org/officeDocument/2006/relationships/hyperlink" Target="https://podminky.urs.cz/item/CS_URS_2021_02/151811233" TargetMode="External" /><Relationship Id="rId8" Type="http://schemas.openxmlformats.org/officeDocument/2006/relationships/hyperlink" Target="https://podminky.urs.cz/item/CS_URS_2021_02/162751117" TargetMode="External" /><Relationship Id="rId9" Type="http://schemas.openxmlformats.org/officeDocument/2006/relationships/hyperlink" Target="https://podminky.urs.cz/item/CS_URS_2021_02/167151111" TargetMode="External" /><Relationship Id="rId10" Type="http://schemas.openxmlformats.org/officeDocument/2006/relationships/hyperlink" Target="https://podminky.urs.cz/item/CS_URS_2021_02/171152501" TargetMode="External" /><Relationship Id="rId11" Type="http://schemas.openxmlformats.org/officeDocument/2006/relationships/hyperlink" Target="https://podminky.urs.cz/item/CS_URS_2021_02/171201231" TargetMode="External" /><Relationship Id="rId12" Type="http://schemas.openxmlformats.org/officeDocument/2006/relationships/hyperlink" Target="https://podminky.urs.cz/item/CS_URS_2021_02/171251101" TargetMode="External" /><Relationship Id="rId13" Type="http://schemas.openxmlformats.org/officeDocument/2006/relationships/hyperlink" Target="https://podminky.urs.cz/item/CS_URS_2021_02/174151101" TargetMode="External" /><Relationship Id="rId14" Type="http://schemas.openxmlformats.org/officeDocument/2006/relationships/hyperlink" Target="https://podminky.urs.cz/item/CS_URS_2021_02/58344197" TargetMode="External" /><Relationship Id="rId15" Type="http://schemas.openxmlformats.org/officeDocument/2006/relationships/hyperlink" Target="https://podminky.urs.cz/item/CS_URS_2021_02/175151101" TargetMode="External" /><Relationship Id="rId16" Type="http://schemas.openxmlformats.org/officeDocument/2006/relationships/hyperlink" Target="https://podminky.urs.cz/item/CS_URS_2021_02/58337310" TargetMode="External" /><Relationship Id="rId17" Type="http://schemas.openxmlformats.org/officeDocument/2006/relationships/hyperlink" Target="https://podminky.urs.cz/item/CS_URS_2021_02/359901211" TargetMode="External" /><Relationship Id="rId18" Type="http://schemas.openxmlformats.org/officeDocument/2006/relationships/hyperlink" Target="https://podminky.urs.cz/item/CS_URS_2021_02/359901212" TargetMode="External" /><Relationship Id="rId19" Type="http://schemas.openxmlformats.org/officeDocument/2006/relationships/hyperlink" Target="https://podminky.urs.cz/item/CS_URS_2021_02/451573111" TargetMode="External" /><Relationship Id="rId20" Type="http://schemas.openxmlformats.org/officeDocument/2006/relationships/hyperlink" Target="https://podminky.urs.cz/item/CS_URS_2021_02/452311131" TargetMode="External" /><Relationship Id="rId21" Type="http://schemas.openxmlformats.org/officeDocument/2006/relationships/hyperlink" Target="https://podminky.urs.cz/item/CS_URS_2021_02/452312131" TargetMode="External" /><Relationship Id="rId22" Type="http://schemas.openxmlformats.org/officeDocument/2006/relationships/hyperlink" Target="https://podminky.urs.cz/item/CS_URS_2021_02/452351101" TargetMode="External" /><Relationship Id="rId23" Type="http://schemas.openxmlformats.org/officeDocument/2006/relationships/hyperlink" Target="https://podminky.urs.cz/item/CS_URS_2021_02/452386111" TargetMode="External" /><Relationship Id="rId24" Type="http://schemas.openxmlformats.org/officeDocument/2006/relationships/hyperlink" Target="https://podminky.urs.cz/item/CS_URS_2021_02/452386121" TargetMode="External" /><Relationship Id="rId25" Type="http://schemas.openxmlformats.org/officeDocument/2006/relationships/hyperlink" Target="https://podminky.urs.cz/item/CS_URS_2021_02/822372111" TargetMode="External" /><Relationship Id="rId26" Type="http://schemas.openxmlformats.org/officeDocument/2006/relationships/hyperlink" Target="https://podminky.urs.cz/item/CS_URS_2021_02/59222020" TargetMode="External" /><Relationship Id="rId27" Type="http://schemas.openxmlformats.org/officeDocument/2006/relationships/hyperlink" Target="https://podminky.urs.cz/item/CS_URS_2021_02/822472111" TargetMode="External" /><Relationship Id="rId28" Type="http://schemas.openxmlformats.org/officeDocument/2006/relationships/hyperlink" Target="https://podminky.urs.cz/item/CS_URS_2021_02/59222002" TargetMode="External" /><Relationship Id="rId29" Type="http://schemas.openxmlformats.org/officeDocument/2006/relationships/hyperlink" Target="https://podminky.urs.cz/item/CS_URS_2021_02/871315221" TargetMode="External" /><Relationship Id="rId30" Type="http://schemas.openxmlformats.org/officeDocument/2006/relationships/hyperlink" Target="https://podminky.urs.cz/item/CS_URS_2021_02/871355221" TargetMode="External" /><Relationship Id="rId31" Type="http://schemas.openxmlformats.org/officeDocument/2006/relationships/hyperlink" Target="https://podminky.urs.cz/item/CS_URS_2021_02/871355241" TargetMode="External" /><Relationship Id="rId32" Type="http://schemas.openxmlformats.org/officeDocument/2006/relationships/hyperlink" Target="https://podminky.urs.cz/item/CS_URS_2021_02/871365241" TargetMode="External" /><Relationship Id="rId33" Type="http://schemas.openxmlformats.org/officeDocument/2006/relationships/hyperlink" Target="https://podminky.urs.cz/item/CS_URS_2021_02/877315211" TargetMode="External" /><Relationship Id="rId34" Type="http://schemas.openxmlformats.org/officeDocument/2006/relationships/hyperlink" Target="https://podminky.urs.cz/item/CS_URS_2021_02/877315211" TargetMode="External" /><Relationship Id="rId35" Type="http://schemas.openxmlformats.org/officeDocument/2006/relationships/hyperlink" Target="https://podminky.urs.cz/item/CS_URS_2021_02/28611361" TargetMode="External" /><Relationship Id="rId36" Type="http://schemas.openxmlformats.org/officeDocument/2006/relationships/hyperlink" Target="https://podminky.urs.cz/item/CS_URS_2021_02/877355211" TargetMode="External" /><Relationship Id="rId37" Type="http://schemas.openxmlformats.org/officeDocument/2006/relationships/hyperlink" Target="https://podminky.urs.cz/item/CS_URS_2021_02/892351111" TargetMode="External" /><Relationship Id="rId38" Type="http://schemas.openxmlformats.org/officeDocument/2006/relationships/hyperlink" Target="https://podminky.urs.cz/item/CS_URS_2021_02/892381111" TargetMode="External" /><Relationship Id="rId39" Type="http://schemas.openxmlformats.org/officeDocument/2006/relationships/hyperlink" Target="https://podminky.urs.cz/item/CS_URS_2021_02/892471111" TargetMode="External" /><Relationship Id="rId40" Type="http://schemas.openxmlformats.org/officeDocument/2006/relationships/hyperlink" Target="https://podminky.urs.cz/item/CS_URS_2021_02/894411311" TargetMode="External" /><Relationship Id="rId41" Type="http://schemas.openxmlformats.org/officeDocument/2006/relationships/hyperlink" Target="https://podminky.urs.cz/item/CS_URS_2021_02/59224160" TargetMode="External" /><Relationship Id="rId42" Type="http://schemas.openxmlformats.org/officeDocument/2006/relationships/hyperlink" Target="https://podminky.urs.cz/item/CS_URS_2021_02/59224161" TargetMode="External" /><Relationship Id="rId43" Type="http://schemas.openxmlformats.org/officeDocument/2006/relationships/hyperlink" Target="https://podminky.urs.cz/item/CS_URS_2021_02/59224162" TargetMode="External" /><Relationship Id="rId44" Type="http://schemas.openxmlformats.org/officeDocument/2006/relationships/hyperlink" Target="https://podminky.urs.cz/item/CS_URS_2021_02/894412411" TargetMode="External" /><Relationship Id="rId45" Type="http://schemas.openxmlformats.org/officeDocument/2006/relationships/hyperlink" Target="https://podminky.urs.cz/item/CS_URS_2021_02/894414111" TargetMode="External" /><Relationship Id="rId46" Type="http://schemas.openxmlformats.org/officeDocument/2006/relationships/hyperlink" Target="https://podminky.urs.cz/item/CS_URS_2021_02/59224348" TargetMode="External" /><Relationship Id="rId47" Type="http://schemas.openxmlformats.org/officeDocument/2006/relationships/hyperlink" Target="https://podminky.urs.cz/item/CS_URS_2021_02/59224349" TargetMode="External" /><Relationship Id="rId48" Type="http://schemas.openxmlformats.org/officeDocument/2006/relationships/hyperlink" Target="https://podminky.urs.cz/item/CS_URS_2021_02/894414211" TargetMode="External" /><Relationship Id="rId49" Type="http://schemas.openxmlformats.org/officeDocument/2006/relationships/hyperlink" Target="https://podminky.urs.cz/item/CS_URS_2021_02/894812316" TargetMode="External" /><Relationship Id="rId50" Type="http://schemas.openxmlformats.org/officeDocument/2006/relationships/hyperlink" Target="https://podminky.urs.cz/item/CS_URS_2021_02/894812332" TargetMode="External" /><Relationship Id="rId51" Type="http://schemas.openxmlformats.org/officeDocument/2006/relationships/hyperlink" Target="https://podminky.urs.cz/item/CS_URS_2021_02/894812339" TargetMode="External" /><Relationship Id="rId52" Type="http://schemas.openxmlformats.org/officeDocument/2006/relationships/hyperlink" Target="https://podminky.urs.cz/item/CS_URS_2021_02/894812377" TargetMode="External" /><Relationship Id="rId53" Type="http://schemas.openxmlformats.org/officeDocument/2006/relationships/hyperlink" Target="https://podminky.urs.cz/item/CS_URS_2021_02/898161213" TargetMode="External" /><Relationship Id="rId54" Type="http://schemas.openxmlformats.org/officeDocument/2006/relationships/hyperlink" Target="https://podminky.urs.cz/item/CS_URS_2021_02/899104112" TargetMode="External" /><Relationship Id="rId55" Type="http://schemas.openxmlformats.org/officeDocument/2006/relationships/hyperlink" Target="https://podminky.urs.cz/item/CS_URS_2021_02/59224661" TargetMode="External" /><Relationship Id="rId56" Type="http://schemas.openxmlformats.org/officeDocument/2006/relationships/hyperlink" Target="https://podminky.urs.cz/item/CS_URS_2021_02/899712111" TargetMode="External" /><Relationship Id="rId57" Type="http://schemas.openxmlformats.org/officeDocument/2006/relationships/hyperlink" Target="https://podminky.urs.cz/item/CS_URS_2021_02/899911134" TargetMode="External" /><Relationship Id="rId58" Type="http://schemas.openxmlformats.org/officeDocument/2006/relationships/hyperlink" Target="https://podminky.urs.cz/item/CS_URS_2021_02/899914115" TargetMode="External" /><Relationship Id="rId59" Type="http://schemas.openxmlformats.org/officeDocument/2006/relationships/hyperlink" Target="https://podminky.urs.cz/item/CS_URS_2021_02/14035915" TargetMode="External" /><Relationship Id="rId60" Type="http://schemas.openxmlformats.org/officeDocument/2006/relationships/hyperlink" Target="https://podminky.urs.cz/item/CS_URS_2021_02/998276101" TargetMode="External" /><Relationship Id="rId61" Type="http://schemas.openxmlformats.org/officeDocument/2006/relationships/hyperlink" Target="https://podminky.urs.cz/item/CS_URS_2021_02/HZS4221" TargetMode="External" /><Relationship Id="rId6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8" t="s">
        <v>6</v>
      </c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74" t="s">
        <v>15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R5" s="21"/>
      <c r="BE5" s="271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276" t="s">
        <v>18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R6" s="21"/>
      <c r="BE6" s="272"/>
      <c r="BS6" s="18" t="s">
        <v>7</v>
      </c>
    </row>
    <row r="7" spans="2:71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272"/>
      <c r="BS7" s="18" t="s">
        <v>7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272"/>
      <c r="BS8" s="18" t="s">
        <v>7</v>
      </c>
    </row>
    <row r="9" spans="2:71" s="1" customFormat="1" ht="14.45" customHeight="1">
      <c r="B9" s="21"/>
      <c r="AR9" s="21"/>
      <c r="BE9" s="272"/>
      <c r="BS9" s="18" t="s">
        <v>7</v>
      </c>
    </row>
    <row r="10" spans="2:71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272"/>
      <c r="BS10" s="18" t="s">
        <v>7</v>
      </c>
    </row>
    <row r="11" spans="2:71" s="1" customFormat="1" ht="18.4" customHeight="1">
      <c r="B11" s="21"/>
      <c r="E11" s="26" t="s">
        <v>27</v>
      </c>
      <c r="AK11" s="28" t="s">
        <v>28</v>
      </c>
      <c r="AN11" s="26" t="s">
        <v>3</v>
      </c>
      <c r="AR11" s="21"/>
      <c r="BE11" s="272"/>
      <c r="BS11" s="18" t="s">
        <v>7</v>
      </c>
    </row>
    <row r="12" spans="2:71" s="1" customFormat="1" ht="6.95" customHeight="1">
      <c r="B12" s="21"/>
      <c r="AR12" s="21"/>
      <c r="BE12" s="272"/>
      <c r="BS12" s="18" t="s">
        <v>7</v>
      </c>
    </row>
    <row r="13" spans="2:71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272"/>
      <c r="BS13" s="18" t="s">
        <v>7</v>
      </c>
    </row>
    <row r="14" spans="2:71" ht="12.75">
      <c r="B14" s="21"/>
      <c r="E14" s="277" t="s">
        <v>30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8" t="s">
        <v>28</v>
      </c>
      <c r="AN14" s="30" t="s">
        <v>30</v>
      </c>
      <c r="AR14" s="21"/>
      <c r="BE14" s="272"/>
      <c r="BS14" s="18" t="s">
        <v>7</v>
      </c>
    </row>
    <row r="15" spans="2:71" s="1" customFormat="1" ht="6.95" customHeight="1">
      <c r="B15" s="21"/>
      <c r="AR15" s="21"/>
      <c r="BE15" s="272"/>
      <c r="BS15" s="18" t="s">
        <v>4</v>
      </c>
    </row>
    <row r="16" spans="2:71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272"/>
      <c r="BS16" s="18" t="s">
        <v>4</v>
      </c>
    </row>
    <row r="17" spans="2:71" s="1" customFormat="1" ht="18.4" customHeight="1">
      <c r="B17" s="21"/>
      <c r="E17" s="26" t="s">
        <v>32</v>
      </c>
      <c r="AK17" s="28" t="s">
        <v>28</v>
      </c>
      <c r="AN17" s="26" t="s">
        <v>3</v>
      </c>
      <c r="AR17" s="21"/>
      <c r="BE17" s="272"/>
      <c r="BS17" s="18" t="s">
        <v>33</v>
      </c>
    </row>
    <row r="18" spans="2:71" s="1" customFormat="1" ht="6.95" customHeight="1">
      <c r="B18" s="21"/>
      <c r="AR18" s="21"/>
      <c r="BE18" s="272"/>
      <c r="BS18" s="18" t="s">
        <v>7</v>
      </c>
    </row>
    <row r="19" spans="2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272"/>
      <c r="BS19" s="18" t="s">
        <v>7</v>
      </c>
    </row>
    <row r="20" spans="2:71" s="1" customFormat="1" ht="18.4" customHeight="1">
      <c r="B20" s="21"/>
      <c r="E20" s="26" t="s">
        <v>35</v>
      </c>
      <c r="AK20" s="28" t="s">
        <v>28</v>
      </c>
      <c r="AN20" s="26" t="s">
        <v>3</v>
      </c>
      <c r="AR20" s="21"/>
      <c r="BE20" s="272"/>
      <c r="BS20" s="18" t="s">
        <v>4</v>
      </c>
    </row>
    <row r="21" spans="2:57" s="1" customFormat="1" ht="6.95" customHeight="1">
      <c r="B21" s="21"/>
      <c r="AR21" s="21"/>
      <c r="BE21" s="272"/>
    </row>
    <row r="22" spans="2:57" s="1" customFormat="1" ht="12" customHeight="1">
      <c r="B22" s="21"/>
      <c r="D22" s="28" t="s">
        <v>36</v>
      </c>
      <c r="AR22" s="21"/>
      <c r="BE22" s="272"/>
    </row>
    <row r="23" spans="2:57" s="1" customFormat="1" ht="47.25" customHeight="1">
      <c r="B23" s="21"/>
      <c r="E23" s="279" t="s">
        <v>37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R23" s="21"/>
      <c r="BE23" s="272"/>
    </row>
    <row r="24" spans="2:57" s="1" customFormat="1" ht="6.95" customHeight="1">
      <c r="B24" s="21"/>
      <c r="AR24" s="21"/>
      <c r="BE24" s="272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2"/>
    </row>
    <row r="26" spans="1:57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0">
        <f>ROUND(AG54,2)</f>
        <v>0</v>
      </c>
      <c r="AL26" s="281"/>
      <c r="AM26" s="281"/>
      <c r="AN26" s="281"/>
      <c r="AO26" s="281"/>
      <c r="AP26" s="33"/>
      <c r="AQ26" s="33"/>
      <c r="AR26" s="34"/>
      <c r="BE26" s="272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2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82" t="s">
        <v>39</v>
      </c>
      <c r="M28" s="282"/>
      <c r="N28" s="282"/>
      <c r="O28" s="282"/>
      <c r="P28" s="282"/>
      <c r="Q28" s="33"/>
      <c r="R28" s="33"/>
      <c r="S28" s="33"/>
      <c r="T28" s="33"/>
      <c r="U28" s="33"/>
      <c r="V28" s="33"/>
      <c r="W28" s="282" t="s">
        <v>40</v>
      </c>
      <c r="X28" s="282"/>
      <c r="Y28" s="282"/>
      <c r="Z28" s="282"/>
      <c r="AA28" s="282"/>
      <c r="AB28" s="282"/>
      <c r="AC28" s="282"/>
      <c r="AD28" s="282"/>
      <c r="AE28" s="282"/>
      <c r="AF28" s="33"/>
      <c r="AG28" s="33"/>
      <c r="AH28" s="33"/>
      <c r="AI28" s="33"/>
      <c r="AJ28" s="33"/>
      <c r="AK28" s="282" t="s">
        <v>41</v>
      </c>
      <c r="AL28" s="282"/>
      <c r="AM28" s="282"/>
      <c r="AN28" s="282"/>
      <c r="AO28" s="282"/>
      <c r="AP28" s="33"/>
      <c r="AQ28" s="33"/>
      <c r="AR28" s="34"/>
      <c r="BE28" s="272"/>
    </row>
    <row r="29" spans="2:57" s="3" customFormat="1" ht="14.45" customHeight="1">
      <c r="B29" s="38"/>
      <c r="D29" s="28" t="s">
        <v>42</v>
      </c>
      <c r="F29" s="28" t="s">
        <v>43</v>
      </c>
      <c r="L29" s="285">
        <v>0.21</v>
      </c>
      <c r="M29" s="284"/>
      <c r="N29" s="284"/>
      <c r="O29" s="284"/>
      <c r="P29" s="284"/>
      <c r="W29" s="283">
        <f>ROUND(AZ54,2)</f>
        <v>0</v>
      </c>
      <c r="X29" s="284"/>
      <c r="Y29" s="284"/>
      <c r="Z29" s="284"/>
      <c r="AA29" s="284"/>
      <c r="AB29" s="284"/>
      <c r="AC29" s="284"/>
      <c r="AD29" s="284"/>
      <c r="AE29" s="284"/>
      <c r="AK29" s="283">
        <f>ROUND(AV54,2)</f>
        <v>0</v>
      </c>
      <c r="AL29" s="284"/>
      <c r="AM29" s="284"/>
      <c r="AN29" s="284"/>
      <c r="AO29" s="284"/>
      <c r="AR29" s="38"/>
      <c r="BE29" s="273"/>
    </row>
    <row r="30" spans="2:57" s="3" customFormat="1" ht="14.45" customHeight="1">
      <c r="B30" s="38"/>
      <c r="F30" s="28" t="s">
        <v>44</v>
      </c>
      <c r="L30" s="285">
        <v>0.15</v>
      </c>
      <c r="M30" s="284"/>
      <c r="N30" s="284"/>
      <c r="O30" s="284"/>
      <c r="P30" s="284"/>
      <c r="W30" s="283">
        <f>ROUND(BA54,2)</f>
        <v>0</v>
      </c>
      <c r="X30" s="284"/>
      <c r="Y30" s="284"/>
      <c r="Z30" s="284"/>
      <c r="AA30" s="284"/>
      <c r="AB30" s="284"/>
      <c r="AC30" s="284"/>
      <c r="AD30" s="284"/>
      <c r="AE30" s="284"/>
      <c r="AK30" s="283">
        <f>ROUND(AW54,2)</f>
        <v>0</v>
      </c>
      <c r="AL30" s="284"/>
      <c r="AM30" s="284"/>
      <c r="AN30" s="284"/>
      <c r="AO30" s="284"/>
      <c r="AR30" s="38"/>
      <c r="BE30" s="273"/>
    </row>
    <row r="31" spans="2:57" s="3" customFormat="1" ht="14.45" customHeight="1" hidden="1">
      <c r="B31" s="38"/>
      <c r="F31" s="28" t="s">
        <v>45</v>
      </c>
      <c r="L31" s="285">
        <v>0.21</v>
      </c>
      <c r="M31" s="284"/>
      <c r="N31" s="284"/>
      <c r="O31" s="284"/>
      <c r="P31" s="284"/>
      <c r="W31" s="283">
        <f>ROUND(BB54,2)</f>
        <v>0</v>
      </c>
      <c r="X31" s="284"/>
      <c r="Y31" s="284"/>
      <c r="Z31" s="284"/>
      <c r="AA31" s="284"/>
      <c r="AB31" s="284"/>
      <c r="AC31" s="284"/>
      <c r="AD31" s="284"/>
      <c r="AE31" s="284"/>
      <c r="AK31" s="283">
        <v>0</v>
      </c>
      <c r="AL31" s="284"/>
      <c r="AM31" s="284"/>
      <c r="AN31" s="284"/>
      <c r="AO31" s="284"/>
      <c r="AR31" s="38"/>
      <c r="BE31" s="273"/>
    </row>
    <row r="32" spans="2:57" s="3" customFormat="1" ht="14.45" customHeight="1" hidden="1">
      <c r="B32" s="38"/>
      <c r="F32" s="28" t="s">
        <v>46</v>
      </c>
      <c r="L32" s="285">
        <v>0.15</v>
      </c>
      <c r="M32" s="284"/>
      <c r="N32" s="284"/>
      <c r="O32" s="284"/>
      <c r="P32" s="284"/>
      <c r="W32" s="283">
        <f>ROUND(BC54,2)</f>
        <v>0</v>
      </c>
      <c r="X32" s="284"/>
      <c r="Y32" s="284"/>
      <c r="Z32" s="284"/>
      <c r="AA32" s="284"/>
      <c r="AB32" s="284"/>
      <c r="AC32" s="284"/>
      <c r="AD32" s="284"/>
      <c r="AE32" s="284"/>
      <c r="AK32" s="283">
        <v>0</v>
      </c>
      <c r="AL32" s="284"/>
      <c r="AM32" s="284"/>
      <c r="AN32" s="284"/>
      <c r="AO32" s="284"/>
      <c r="AR32" s="38"/>
      <c r="BE32" s="273"/>
    </row>
    <row r="33" spans="2:44" s="3" customFormat="1" ht="14.45" customHeight="1" hidden="1">
      <c r="B33" s="38"/>
      <c r="F33" s="28" t="s">
        <v>47</v>
      </c>
      <c r="L33" s="285">
        <v>0</v>
      </c>
      <c r="M33" s="284"/>
      <c r="N33" s="284"/>
      <c r="O33" s="284"/>
      <c r="P33" s="284"/>
      <c r="W33" s="283">
        <f>ROUND(BD54,2)</f>
        <v>0</v>
      </c>
      <c r="X33" s="284"/>
      <c r="Y33" s="284"/>
      <c r="Z33" s="284"/>
      <c r="AA33" s="284"/>
      <c r="AB33" s="284"/>
      <c r="AC33" s="284"/>
      <c r="AD33" s="284"/>
      <c r="AE33" s="284"/>
      <c r="AK33" s="283">
        <v>0</v>
      </c>
      <c r="AL33" s="284"/>
      <c r="AM33" s="284"/>
      <c r="AN33" s="284"/>
      <c r="AO33" s="284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86" t="s">
        <v>50</v>
      </c>
      <c r="Y35" s="287"/>
      <c r="Z35" s="287"/>
      <c r="AA35" s="287"/>
      <c r="AB35" s="287"/>
      <c r="AC35" s="41"/>
      <c r="AD35" s="41"/>
      <c r="AE35" s="41"/>
      <c r="AF35" s="41"/>
      <c r="AG35" s="41"/>
      <c r="AH35" s="41"/>
      <c r="AI35" s="41"/>
      <c r="AJ35" s="41"/>
      <c r="AK35" s="288">
        <f>SUM(AK26:AK33)</f>
        <v>0</v>
      </c>
      <c r="AL35" s="287"/>
      <c r="AM35" s="287"/>
      <c r="AN35" s="287"/>
      <c r="AO35" s="289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2:44" s="4" customFormat="1" ht="12" customHeight="1">
      <c r="B44" s="47"/>
      <c r="C44" s="28" t="s">
        <v>14</v>
      </c>
      <c r="L44" s="4" t="str">
        <f>K5</f>
        <v>419-z</v>
      </c>
      <c r="AR44" s="47"/>
    </row>
    <row r="45" spans="2:44" s="5" customFormat="1" ht="36.95" customHeight="1">
      <c r="B45" s="48"/>
      <c r="C45" s="49" t="s">
        <v>17</v>
      </c>
      <c r="L45" s="290" t="str">
        <f>K6</f>
        <v>Ostravská universita - areál Fráni Šrámka Přístavba objektu F a výstavba kioskové trafostanice</v>
      </c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>Ostrava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92" t="str">
        <f>IF(AN8="","",AN8)</f>
        <v>9. 9. 2021</v>
      </c>
      <c r="AN47" s="292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57" s="2" customFormat="1" ht="15.2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IF(E11="","",E11)</f>
        <v xml:space="preserve"> 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3" t="str">
        <f>IF(E17="","",E17)</f>
        <v>Ing. Petr Kudlík</v>
      </c>
      <c r="AN49" s="294"/>
      <c r="AO49" s="294"/>
      <c r="AP49" s="294"/>
      <c r="AQ49" s="33"/>
      <c r="AR49" s="34"/>
      <c r="AS49" s="295" t="s">
        <v>52</v>
      </c>
      <c r="AT49" s="296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57" s="2" customFormat="1" ht="15.2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3" t="str">
        <f>IF(E20="","",E20)</f>
        <v>Lenka Jugová</v>
      </c>
      <c r="AN50" s="294"/>
      <c r="AO50" s="294"/>
      <c r="AP50" s="294"/>
      <c r="AQ50" s="33"/>
      <c r="AR50" s="34"/>
      <c r="AS50" s="297"/>
      <c r="AT50" s="298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57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7"/>
      <c r="AT51" s="298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57" s="2" customFormat="1" ht="29.25" customHeight="1">
      <c r="A52" s="33"/>
      <c r="B52" s="34"/>
      <c r="C52" s="299" t="s">
        <v>53</v>
      </c>
      <c r="D52" s="300"/>
      <c r="E52" s="300"/>
      <c r="F52" s="300"/>
      <c r="G52" s="300"/>
      <c r="H52" s="56"/>
      <c r="I52" s="301" t="s">
        <v>54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2" t="s">
        <v>55</v>
      </c>
      <c r="AH52" s="300"/>
      <c r="AI52" s="300"/>
      <c r="AJ52" s="300"/>
      <c r="AK52" s="300"/>
      <c r="AL52" s="300"/>
      <c r="AM52" s="300"/>
      <c r="AN52" s="301" t="s">
        <v>56</v>
      </c>
      <c r="AO52" s="300"/>
      <c r="AP52" s="300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57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6">
        <f>ROUND(AG55,2)</f>
        <v>0</v>
      </c>
      <c r="AH54" s="306"/>
      <c r="AI54" s="306"/>
      <c r="AJ54" s="306"/>
      <c r="AK54" s="306"/>
      <c r="AL54" s="306"/>
      <c r="AM54" s="306"/>
      <c r="AN54" s="307">
        <f>SUM(AG54,AT54)</f>
        <v>0</v>
      </c>
      <c r="AO54" s="307"/>
      <c r="AP54" s="307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24.75" customHeight="1">
      <c r="A55" s="75" t="s">
        <v>76</v>
      </c>
      <c r="B55" s="76"/>
      <c r="C55" s="77"/>
      <c r="D55" s="305" t="s">
        <v>77</v>
      </c>
      <c r="E55" s="305"/>
      <c r="F55" s="305"/>
      <c r="G55" s="305"/>
      <c r="H55" s="305"/>
      <c r="I55" s="78"/>
      <c r="J55" s="305" t="s">
        <v>78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3">
        <f>'2 - SO 04.3 -  Úprava ven...'!J30</f>
        <v>0</v>
      </c>
      <c r="AH55" s="304"/>
      <c r="AI55" s="304"/>
      <c r="AJ55" s="304"/>
      <c r="AK55" s="304"/>
      <c r="AL55" s="304"/>
      <c r="AM55" s="304"/>
      <c r="AN55" s="303">
        <f>SUM(AG55,AT55)</f>
        <v>0</v>
      </c>
      <c r="AO55" s="304"/>
      <c r="AP55" s="304"/>
      <c r="AQ55" s="79" t="s">
        <v>79</v>
      </c>
      <c r="AR55" s="76"/>
      <c r="AS55" s="80">
        <v>0</v>
      </c>
      <c r="AT55" s="81">
        <f>ROUND(SUM(AV55:AW55),2)</f>
        <v>0</v>
      </c>
      <c r="AU55" s="82">
        <f>'2 - SO 04.3 -  Úprava ven...'!P90</f>
        <v>0</v>
      </c>
      <c r="AV55" s="81">
        <f>'2 - SO 04.3 -  Úprava ven...'!J33</f>
        <v>0</v>
      </c>
      <c r="AW55" s="81">
        <f>'2 - SO 04.3 -  Úprava ven...'!J34</f>
        <v>0</v>
      </c>
      <c r="AX55" s="81">
        <f>'2 - SO 04.3 -  Úprava ven...'!J35</f>
        <v>0</v>
      </c>
      <c r="AY55" s="81">
        <f>'2 - SO 04.3 -  Úprava ven...'!J36</f>
        <v>0</v>
      </c>
      <c r="AZ55" s="81">
        <f>'2 - SO 04.3 -  Úprava ven...'!F33</f>
        <v>0</v>
      </c>
      <c r="BA55" s="81">
        <f>'2 - SO 04.3 -  Úprava ven...'!F34</f>
        <v>0</v>
      </c>
      <c r="BB55" s="81">
        <f>'2 - SO 04.3 -  Úprava ven...'!F35</f>
        <v>0</v>
      </c>
      <c r="BC55" s="81">
        <f>'2 - SO 04.3 -  Úprava ven...'!F36</f>
        <v>0</v>
      </c>
      <c r="BD55" s="83">
        <f>'2 - SO 04.3 -  Úprava ven...'!F37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77</v>
      </c>
    </row>
    <row r="56" spans="1:57" s="2" customFormat="1" ht="30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4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4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 - SO 04.3 -  Úprava ve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4"/>
  <sheetViews>
    <sheetView showGridLines="0" tabSelected="1" workbookViewId="0" topLeftCell="A506">
      <selection activeCell="F529" sqref="F5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8" t="s">
        <v>6</v>
      </c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8" t="s">
        <v>81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77</v>
      </c>
    </row>
    <row r="4" spans="2:46" s="1" customFormat="1" ht="24.95" customHeight="1">
      <c r="B4" s="21"/>
      <c r="D4" s="22" t="s">
        <v>82</v>
      </c>
      <c r="L4" s="21"/>
      <c r="M4" s="85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09" t="str">
        <f>'Rekapitulace stavby'!K6</f>
        <v>Ostravská universita - areál Fráni Šrámka Přístavba objektu F a výstavba kioskové trafostanice</v>
      </c>
      <c r="F7" s="310"/>
      <c r="G7" s="310"/>
      <c r="H7" s="310"/>
      <c r="L7" s="21"/>
    </row>
    <row r="8" spans="1:31" s="2" customFormat="1" ht="12" customHeight="1">
      <c r="A8" s="33"/>
      <c r="B8" s="34"/>
      <c r="C8" s="33"/>
      <c r="D8" s="28" t="s">
        <v>83</v>
      </c>
      <c r="E8" s="33"/>
      <c r="F8" s="33"/>
      <c r="G8" s="33"/>
      <c r="H8" s="33"/>
      <c r="I8" s="33"/>
      <c r="J8" s="33"/>
      <c r="K8" s="33"/>
      <c r="L8" s="8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290" t="s">
        <v>84</v>
      </c>
      <c r="F9" s="311"/>
      <c r="G9" s="311"/>
      <c r="H9" s="311"/>
      <c r="I9" s="33"/>
      <c r="J9" s="33"/>
      <c r="K9" s="33"/>
      <c r="L9" s="86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86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86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9. 9. 2021</v>
      </c>
      <c r="K12" s="33"/>
      <c r="L12" s="86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8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tr">
        <f>IF('Rekapitulace stavby'!AN10="","",'Rekapitulace stavby'!AN10)</f>
        <v/>
      </c>
      <c r="K14" s="33"/>
      <c r="L14" s="86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28</v>
      </c>
      <c r="J15" s="26" t="str">
        <f>IF('Rekapitulace stavby'!AN11="","",'Rekapitulace stavby'!AN11)</f>
        <v/>
      </c>
      <c r="K15" s="33"/>
      <c r="L15" s="86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86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86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12" t="str">
        <f>'Rekapitulace stavby'!E14</f>
        <v>Vyplň údaj</v>
      </c>
      <c r="F18" s="274"/>
      <c r="G18" s="274"/>
      <c r="H18" s="274"/>
      <c r="I18" s="28" t="s">
        <v>28</v>
      </c>
      <c r="J18" s="29" t="str">
        <f>'Rekapitulace stavby'!AN14</f>
        <v>Vyplň údaj</v>
      </c>
      <c r="K18" s="33"/>
      <c r="L18" s="86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86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8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8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8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86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86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86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86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87"/>
      <c r="B27" s="88"/>
      <c r="C27" s="87"/>
      <c r="D27" s="87"/>
      <c r="E27" s="279" t="s">
        <v>3</v>
      </c>
      <c r="F27" s="279"/>
      <c r="G27" s="279"/>
      <c r="H27" s="279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86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0" t="s">
        <v>38</v>
      </c>
      <c r="E30" s="33"/>
      <c r="F30" s="33"/>
      <c r="G30" s="33"/>
      <c r="H30" s="33"/>
      <c r="I30" s="33"/>
      <c r="J30" s="67">
        <f>ROUND(J90,2)</f>
        <v>0</v>
      </c>
      <c r="K30" s="33"/>
      <c r="L30" s="86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86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86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1" t="s">
        <v>42</v>
      </c>
      <c r="E33" s="28" t="s">
        <v>43</v>
      </c>
      <c r="F33" s="92">
        <f>ROUND((SUM(BE90:BE523)),2)</f>
        <v>0</v>
      </c>
      <c r="G33" s="33"/>
      <c r="H33" s="33"/>
      <c r="I33" s="93">
        <v>0.21</v>
      </c>
      <c r="J33" s="92">
        <f>ROUND(((SUM(BE90:BE523))*I33),2)</f>
        <v>0</v>
      </c>
      <c r="K33" s="33"/>
      <c r="L33" s="86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2">
        <f>ROUND((SUM(BF90:BF523)),2)</f>
        <v>0</v>
      </c>
      <c r="G34" s="33"/>
      <c r="H34" s="33"/>
      <c r="I34" s="93">
        <v>0.15</v>
      </c>
      <c r="J34" s="92">
        <f>ROUND(((SUM(BF90:BF523))*I34),2)</f>
        <v>0</v>
      </c>
      <c r="K34" s="33"/>
      <c r="L34" s="86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2">
        <f>ROUND((SUM(BG90:BG523)),2)</f>
        <v>0</v>
      </c>
      <c r="G35" s="33"/>
      <c r="H35" s="33"/>
      <c r="I35" s="93">
        <v>0.21</v>
      </c>
      <c r="J35" s="92">
        <f>0</f>
        <v>0</v>
      </c>
      <c r="K35" s="33"/>
      <c r="L35" s="86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46</v>
      </c>
      <c r="F36" s="92">
        <f>ROUND((SUM(BH90:BH523)),2)</f>
        <v>0</v>
      </c>
      <c r="G36" s="33"/>
      <c r="H36" s="33"/>
      <c r="I36" s="93">
        <v>0.15</v>
      </c>
      <c r="J36" s="92">
        <f>0</f>
        <v>0</v>
      </c>
      <c r="K36" s="33"/>
      <c r="L36" s="86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47</v>
      </c>
      <c r="F37" s="92">
        <f>ROUND((SUM(BI90:BI523)),2)</f>
        <v>0</v>
      </c>
      <c r="G37" s="33"/>
      <c r="H37" s="33"/>
      <c r="I37" s="93">
        <v>0</v>
      </c>
      <c r="J37" s="92">
        <f>0</f>
        <v>0</v>
      </c>
      <c r="K37" s="33"/>
      <c r="L37" s="86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86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4"/>
      <c r="D39" s="95" t="s">
        <v>48</v>
      </c>
      <c r="E39" s="56"/>
      <c r="F39" s="56"/>
      <c r="G39" s="96" t="s">
        <v>49</v>
      </c>
      <c r="H39" s="97" t="s">
        <v>50</v>
      </c>
      <c r="I39" s="56"/>
      <c r="J39" s="98">
        <f>SUM(J30:J37)</f>
        <v>0</v>
      </c>
      <c r="K39" s="99"/>
      <c r="L39" s="86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85</v>
      </c>
      <c r="D45" s="33"/>
      <c r="E45" s="33"/>
      <c r="F45" s="33"/>
      <c r="G45" s="33"/>
      <c r="H45" s="33"/>
      <c r="I45" s="33"/>
      <c r="J45" s="33"/>
      <c r="K45" s="33"/>
      <c r="L45" s="86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86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86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3"/>
      <c r="D48" s="33"/>
      <c r="E48" s="309" t="str">
        <f>E7</f>
        <v>Ostravská universita - areál Fráni Šrámka Přístavba objektu F a výstavba kioskové trafostanice</v>
      </c>
      <c r="F48" s="310"/>
      <c r="G48" s="310"/>
      <c r="H48" s="310"/>
      <c r="I48" s="33"/>
      <c r="J48" s="33"/>
      <c r="K48" s="33"/>
      <c r="L48" s="86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83</v>
      </c>
      <c r="D49" s="33"/>
      <c r="E49" s="33"/>
      <c r="F49" s="33"/>
      <c r="G49" s="33"/>
      <c r="H49" s="33"/>
      <c r="I49" s="33"/>
      <c r="J49" s="33"/>
      <c r="K49" s="33"/>
      <c r="L49" s="86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6.5" customHeight="1">
      <c r="A50" s="33"/>
      <c r="B50" s="34"/>
      <c r="C50" s="33"/>
      <c r="D50" s="33"/>
      <c r="E50" s="290" t="str">
        <f>E9</f>
        <v>2 - SO 04.3 -  Úprava venkovní areálové kanalizace</v>
      </c>
      <c r="F50" s="311"/>
      <c r="G50" s="311"/>
      <c r="H50" s="311"/>
      <c r="I50" s="33"/>
      <c r="J50" s="33"/>
      <c r="K50" s="33"/>
      <c r="L50" s="86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86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3"/>
      <c r="E52" s="33"/>
      <c r="F52" s="26" t="str">
        <f>F12</f>
        <v>Ostrava</v>
      </c>
      <c r="G52" s="33"/>
      <c r="H52" s="33"/>
      <c r="I52" s="28" t="s">
        <v>23</v>
      </c>
      <c r="J52" s="51" t="str">
        <f>IF(J12="","",J12)</f>
        <v>9. 9. 2021</v>
      </c>
      <c r="K52" s="33"/>
      <c r="L52" s="86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86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2" customHeight="1">
      <c r="A54" s="33"/>
      <c r="B54" s="34"/>
      <c r="C54" s="28" t="s">
        <v>25</v>
      </c>
      <c r="D54" s="33"/>
      <c r="E54" s="33"/>
      <c r="F54" s="26" t="str">
        <f>E15</f>
        <v xml:space="preserve"> </v>
      </c>
      <c r="G54" s="33"/>
      <c r="H54" s="33"/>
      <c r="I54" s="28" t="s">
        <v>31</v>
      </c>
      <c r="J54" s="31" t="str">
        <f>E21</f>
        <v>Ing. Petr Kudlík</v>
      </c>
      <c r="K54" s="33"/>
      <c r="L54" s="86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2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Lenka Jugová</v>
      </c>
      <c r="K55" s="33"/>
      <c r="L55" s="86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86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00" t="s">
        <v>86</v>
      </c>
      <c r="D57" s="94"/>
      <c r="E57" s="94"/>
      <c r="F57" s="94"/>
      <c r="G57" s="94"/>
      <c r="H57" s="94"/>
      <c r="I57" s="94"/>
      <c r="J57" s="101" t="s">
        <v>87</v>
      </c>
      <c r="K57" s="94"/>
      <c r="L57" s="86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86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2" t="s">
        <v>70</v>
      </c>
      <c r="D59" s="33"/>
      <c r="E59" s="33"/>
      <c r="F59" s="33"/>
      <c r="G59" s="33"/>
      <c r="H59" s="33"/>
      <c r="I59" s="33"/>
      <c r="J59" s="67">
        <f>J90</f>
        <v>0</v>
      </c>
      <c r="K59" s="33"/>
      <c r="L59" s="86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88</v>
      </c>
    </row>
    <row r="60" spans="2:12" s="9" customFormat="1" ht="24.95" customHeight="1">
      <c r="B60" s="103"/>
      <c r="D60" s="104" t="s">
        <v>89</v>
      </c>
      <c r="E60" s="105"/>
      <c r="F60" s="105"/>
      <c r="G60" s="105"/>
      <c r="H60" s="105"/>
      <c r="I60" s="105"/>
      <c r="J60" s="106">
        <f>J91</f>
        <v>0</v>
      </c>
      <c r="L60" s="103"/>
    </row>
    <row r="61" spans="2:12" s="10" customFormat="1" ht="19.9" customHeight="1">
      <c r="B61" s="107"/>
      <c r="D61" s="108" t="s">
        <v>90</v>
      </c>
      <c r="E61" s="109"/>
      <c r="F61" s="109"/>
      <c r="G61" s="109"/>
      <c r="H61" s="109"/>
      <c r="I61" s="109"/>
      <c r="J61" s="110">
        <f>J92</f>
        <v>0</v>
      </c>
      <c r="L61" s="107"/>
    </row>
    <row r="62" spans="2:12" s="10" customFormat="1" ht="19.9" customHeight="1">
      <c r="B62" s="107"/>
      <c r="D62" s="108" t="s">
        <v>91</v>
      </c>
      <c r="E62" s="109"/>
      <c r="F62" s="109"/>
      <c r="G62" s="109"/>
      <c r="H62" s="109"/>
      <c r="I62" s="109"/>
      <c r="J62" s="110">
        <f>J198</f>
        <v>0</v>
      </c>
      <c r="L62" s="107"/>
    </row>
    <row r="63" spans="2:12" s="10" customFormat="1" ht="19.9" customHeight="1">
      <c r="B63" s="107"/>
      <c r="D63" s="108" t="s">
        <v>92</v>
      </c>
      <c r="E63" s="109"/>
      <c r="F63" s="109"/>
      <c r="G63" s="109"/>
      <c r="H63" s="109"/>
      <c r="I63" s="109"/>
      <c r="J63" s="110">
        <f>J205</f>
        <v>0</v>
      </c>
      <c r="L63" s="107"/>
    </row>
    <row r="64" spans="2:12" s="10" customFormat="1" ht="19.9" customHeight="1">
      <c r="B64" s="107"/>
      <c r="D64" s="108" t="s">
        <v>93</v>
      </c>
      <c r="E64" s="109"/>
      <c r="F64" s="109"/>
      <c r="G64" s="109"/>
      <c r="H64" s="109"/>
      <c r="I64" s="109"/>
      <c r="J64" s="110">
        <f>J271</f>
        <v>0</v>
      </c>
      <c r="L64" s="107"/>
    </row>
    <row r="65" spans="2:12" s="10" customFormat="1" ht="19.9" customHeight="1">
      <c r="B65" s="107"/>
      <c r="D65" s="108" t="s">
        <v>94</v>
      </c>
      <c r="E65" s="109"/>
      <c r="F65" s="109"/>
      <c r="G65" s="109"/>
      <c r="H65" s="109"/>
      <c r="I65" s="109"/>
      <c r="J65" s="110">
        <f>J488</f>
        <v>0</v>
      </c>
      <c r="L65" s="107"/>
    </row>
    <row r="66" spans="2:12" s="10" customFormat="1" ht="19.9" customHeight="1">
      <c r="B66" s="107"/>
      <c r="D66" s="108" t="s">
        <v>95</v>
      </c>
      <c r="E66" s="109"/>
      <c r="F66" s="109"/>
      <c r="G66" s="109"/>
      <c r="H66" s="109"/>
      <c r="I66" s="109"/>
      <c r="J66" s="110">
        <f>J499</f>
        <v>0</v>
      </c>
      <c r="L66" s="107"/>
    </row>
    <row r="67" spans="2:12" s="9" customFormat="1" ht="24.95" customHeight="1">
      <c r="B67" s="103"/>
      <c r="D67" s="104" t="s">
        <v>96</v>
      </c>
      <c r="E67" s="105"/>
      <c r="F67" s="105"/>
      <c r="G67" s="105"/>
      <c r="H67" s="105"/>
      <c r="I67" s="105"/>
      <c r="J67" s="106">
        <f>J502</f>
        <v>0</v>
      </c>
      <c r="L67" s="103"/>
    </row>
    <row r="68" spans="2:12" s="10" customFormat="1" ht="19.9" customHeight="1">
      <c r="B68" s="107"/>
      <c r="D68" s="108" t="s">
        <v>97</v>
      </c>
      <c r="E68" s="109"/>
      <c r="F68" s="109"/>
      <c r="G68" s="109"/>
      <c r="H68" s="109"/>
      <c r="I68" s="109"/>
      <c r="J68" s="110">
        <f>J503</f>
        <v>0</v>
      </c>
      <c r="L68" s="107"/>
    </row>
    <row r="69" spans="2:12" s="9" customFormat="1" ht="24.95" customHeight="1">
      <c r="B69" s="103"/>
      <c r="D69" s="104" t="s">
        <v>98</v>
      </c>
      <c r="E69" s="105"/>
      <c r="F69" s="105"/>
      <c r="G69" s="105"/>
      <c r="H69" s="105"/>
      <c r="I69" s="105"/>
      <c r="J69" s="106">
        <f>J507</f>
        <v>0</v>
      </c>
      <c r="L69" s="103"/>
    </row>
    <row r="70" spans="2:12" s="9" customFormat="1" ht="24.95" customHeight="1">
      <c r="B70" s="103"/>
      <c r="D70" s="104" t="s">
        <v>99</v>
      </c>
      <c r="E70" s="105"/>
      <c r="F70" s="105"/>
      <c r="G70" s="105"/>
      <c r="H70" s="105"/>
      <c r="I70" s="105"/>
      <c r="J70" s="106">
        <f>J511</f>
        <v>0</v>
      </c>
      <c r="L70" s="103"/>
    </row>
    <row r="71" spans="1:31" s="2" customFormat="1" ht="21.75" customHeight="1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86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86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6" spans="1:31" s="2" customFormat="1" ht="6.95" customHeight="1">
      <c r="A76" s="33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86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4.95" customHeight="1">
      <c r="A77" s="33"/>
      <c r="B77" s="34"/>
      <c r="C77" s="22" t="s">
        <v>100</v>
      </c>
      <c r="D77" s="33"/>
      <c r="E77" s="33"/>
      <c r="F77" s="33"/>
      <c r="G77" s="33"/>
      <c r="H77" s="33"/>
      <c r="I77" s="33"/>
      <c r="J77" s="33"/>
      <c r="K77" s="33"/>
      <c r="L77" s="86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6.9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86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17</v>
      </c>
      <c r="D79" s="33"/>
      <c r="E79" s="33"/>
      <c r="F79" s="33"/>
      <c r="G79" s="33"/>
      <c r="H79" s="33"/>
      <c r="I79" s="33"/>
      <c r="J79" s="33"/>
      <c r="K79" s="33"/>
      <c r="L79" s="86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6.5" customHeight="1">
      <c r="A80" s="33"/>
      <c r="B80" s="34"/>
      <c r="C80" s="33"/>
      <c r="D80" s="33"/>
      <c r="E80" s="309" t="str">
        <f>E7</f>
        <v>Ostravská universita - areál Fráni Šrámka Přístavba objektu F a výstavba kioskové trafostanice</v>
      </c>
      <c r="F80" s="310"/>
      <c r="G80" s="310"/>
      <c r="H80" s="310"/>
      <c r="I80" s="33"/>
      <c r="J80" s="33"/>
      <c r="K80" s="33"/>
      <c r="L80" s="86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12" customHeight="1">
      <c r="A81" s="33"/>
      <c r="B81" s="34"/>
      <c r="C81" s="28" t="s">
        <v>83</v>
      </c>
      <c r="D81" s="33"/>
      <c r="E81" s="33"/>
      <c r="F81" s="33"/>
      <c r="G81" s="33"/>
      <c r="H81" s="33"/>
      <c r="I81" s="33"/>
      <c r="J81" s="33"/>
      <c r="K81" s="33"/>
      <c r="L81" s="86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6.5" customHeight="1">
      <c r="A82" s="33"/>
      <c r="B82" s="34"/>
      <c r="C82" s="33"/>
      <c r="D82" s="33"/>
      <c r="E82" s="290" t="str">
        <f>E9</f>
        <v>2 - SO 04.3 -  Úprava venkovní areálové kanalizace</v>
      </c>
      <c r="F82" s="311"/>
      <c r="G82" s="311"/>
      <c r="H82" s="311"/>
      <c r="I82" s="33"/>
      <c r="J82" s="33"/>
      <c r="K82" s="33"/>
      <c r="L82" s="86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86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21</v>
      </c>
      <c r="D84" s="33"/>
      <c r="E84" s="33"/>
      <c r="F84" s="26" t="str">
        <f>F12</f>
        <v>Ostrava</v>
      </c>
      <c r="G84" s="33"/>
      <c r="H84" s="33"/>
      <c r="I84" s="28" t="s">
        <v>23</v>
      </c>
      <c r="J84" s="51" t="str">
        <f>IF(J12="","",J12)</f>
        <v>9. 9. 2021</v>
      </c>
      <c r="K84" s="33"/>
      <c r="L84" s="86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6.95" customHeight="1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86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5.2" customHeight="1">
      <c r="A86" s="33"/>
      <c r="B86" s="34"/>
      <c r="C86" s="28" t="s">
        <v>25</v>
      </c>
      <c r="D86" s="33"/>
      <c r="E86" s="33"/>
      <c r="F86" s="26" t="str">
        <f>E15</f>
        <v xml:space="preserve"> </v>
      </c>
      <c r="G86" s="33"/>
      <c r="H86" s="33"/>
      <c r="I86" s="28" t="s">
        <v>31</v>
      </c>
      <c r="J86" s="31" t="str">
        <f>E21</f>
        <v>Ing. Petr Kudlík</v>
      </c>
      <c r="K86" s="33"/>
      <c r="L86" s="86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5.2" customHeight="1">
      <c r="A87" s="33"/>
      <c r="B87" s="34"/>
      <c r="C87" s="28" t="s">
        <v>29</v>
      </c>
      <c r="D87" s="33"/>
      <c r="E87" s="33"/>
      <c r="F87" s="26" t="str">
        <f>IF(E18="","",E18)</f>
        <v>Vyplň údaj</v>
      </c>
      <c r="G87" s="33"/>
      <c r="H87" s="33"/>
      <c r="I87" s="28" t="s">
        <v>34</v>
      </c>
      <c r="J87" s="31" t="str">
        <f>E24</f>
        <v>Lenka Jugová</v>
      </c>
      <c r="K87" s="33"/>
      <c r="L87" s="86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0.3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86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11" customFormat="1" ht="29.25" customHeight="1">
      <c r="A89" s="111"/>
      <c r="B89" s="112"/>
      <c r="C89" s="113" t="s">
        <v>101</v>
      </c>
      <c r="D89" s="114" t="s">
        <v>57</v>
      </c>
      <c r="E89" s="114" t="s">
        <v>53</v>
      </c>
      <c r="F89" s="114" t="s">
        <v>54</v>
      </c>
      <c r="G89" s="114" t="s">
        <v>102</v>
      </c>
      <c r="H89" s="114" t="s">
        <v>103</v>
      </c>
      <c r="I89" s="114" t="s">
        <v>104</v>
      </c>
      <c r="J89" s="114" t="s">
        <v>87</v>
      </c>
      <c r="K89" s="115" t="s">
        <v>105</v>
      </c>
      <c r="L89" s="116"/>
      <c r="M89" s="58" t="s">
        <v>3</v>
      </c>
      <c r="N89" s="59" t="s">
        <v>42</v>
      </c>
      <c r="O89" s="59" t="s">
        <v>106</v>
      </c>
      <c r="P89" s="59" t="s">
        <v>107</v>
      </c>
      <c r="Q89" s="59" t="s">
        <v>108</v>
      </c>
      <c r="R89" s="59" t="s">
        <v>109</v>
      </c>
      <c r="S89" s="59" t="s">
        <v>110</v>
      </c>
      <c r="T89" s="60" t="s">
        <v>111</v>
      </c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</row>
    <row r="90" spans="1:63" s="2" customFormat="1" ht="22.9" customHeight="1">
      <c r="A90" s="33"/>
      <c r="B90" s="34"/>
      <c r="C90" s="65" t="s">
        <v>112</v>
      </c>
      <c r="D90" s="33"/>
      <c r="E90" s="33"/>
      <c r="F90" s="33"/>
      <c r="G90" s="33"/>
      <c r="H90" s="33"/>
      <c r="I90" s="33"/>
      <c r="J90" s="117">
        <f>BK90</f>
        <v>0</v>
      </c>
      <c r="K90" s="33"/>
      <c r="L90" s="34"/>
      <c r="M90" s="61"/>
      <c r="N90" s="52"/>
      <c r="O90" s="62"/>
      <c r="P90" s="118">
        <f>P91+P502+P507+P511</f>
        <v>0</v>
      </c>
      <c r="Q90" s="62"/>
      <c r="R90" s="118">
        <f>R91+R502+R507+R511</f>
        <v>148.27848555306005</v>
      </c>
      <c r="S90" s="62"/>
      <c r="T90" s="119">
        <f>T91+T502+T507+T511</f>
        <v>0.30175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8" t="s">
        <v>71</v>
      </c>
      <c r="AU90" s="18" t="s">
        <v>88</v>
      </c>
      <c r="BK90" s="120">
        <f>BK91+BK502+BK507+BK511</f>
        <v>0</v>
      </c>
    </row>
    <row r="91" spans="2:63" s="12" customFormat="1" ht="25.9" customHeight="1">
      <c r="B91" s="121"/>
      <c r="D91" s="122" t="s">
        <v>71</v>
      </c>
      <c r="E91" s="123" t="s">
        <v>113</v>
      </c>
      <c r="F91" s="123" t="s">
        <v>114</v>
      </c>
      <c r="I91" s="124"/>
      <c r="J91" s="125">
        <f>BK91</f>
        <v>0</v>
      </c>
      <c r="L91" s="121"/>
      <c r="M91" s="126"/>
      <c r="N91" s="127"/>
      <c r="O91" s="127"/>
      <c r="P91" s="128">
        <f>P92+P198+P205+P271+P488+P499</f>
        <v>0</v>
      </c>
      <c r="Q91" s="127"/>
      <c r="R91" s="128">
        <f>R92+R198+R205+R271+R488+R499</f>
        <v>148.27848555306005</v>
      </c>
      <c r="S91" s="127"/>
      <c r="T91" s="129">
        <f>T92+T198+T205+T271+T488+T499</f>
        <v>0.30175</v>
      </c>
      <c r="AR91" s="122" t="s">
        <v>80</v>
      </c>
      <c r="AT91" s="130" t="s">
        <v>71</v>
      </c>
      <c r="AU91" s="130" t="s">
        <v>72</v>
      </c>
      <c r="AY91" s="122" t="s">
        <v>115</v>
      </c>
      <c r="BK91" s="131">
        <f>BK92+BK198+BK205+BK271+BK488+BK499</f>
        <v>0</v>
      </c>
    </row>
    <row r="92" spans="2:63" s="12" customFormat="1" ht="22.9" customHeight="1">
      <c r="B92" s="121"/>
      <c r="D92" s="122" t="s">
        <v>71</v>
      </c>
      <c r="E92" s="132" t="s">
        <v>80</v>
      </c>
      <c r="F92" s="132" t="s">
        <v>116</v>
      </c>
      <c r="I92" s="124"/>
      <c r="J92" s="133">
        <f>BK92</f>
        <v>0</v>
      </c>
      <c r="L92" s="121"/>
      <c r="M92" s="126"/>
      <c r="N92" s="127"/>
      <c r="O92" s="127"/>
      <c r="P92" s="128">
        <f>SUM(P93:P197)</f>
        <v>0</v>
      </c>
      <c r="Q92" s="127"/>
      <c r="R92" s="128">
        <f>SUM(R93:R197)</f>
        <v>0.45481133626</v>
      </c>
      <c r="S92" s="127"/>
      <c r="T92" s="129">
        <f>SUM(T93:T197)</f>
        <v>0</v>
      </c>
      <c r="AR92" s="122" t="s">
        <v>80</v>
      </c>
      <c r="AT92" s="130" t="s">
        <v>71</v>
      </c>
      <c r="AU92" s="130" t="s">
        <v>80</v>
      </c>
      <c r="AY92" s="122" t="s">
        <v>115</v>
      </c>
      <c r="BK92" s="131">
        <f>SUM(BK93:BK197)</f>
        <v>0</v>
      </c>
    </row>
    <row r="93" spans="1:65" s="2" customFormat="1" ht="24.2" customHeight="1">
      <c r="A93" s="33"/>
      <c r="B93" s="134"/>
      <c r="C93" s="135" t="s">
        <v>80</v>
      </c>
      <c r="D93" s="135" t="s">
        <v>117</v>
      </c>
      <c r="E93" s="136" t="s">
        <v>118</v>
      </c>
      <c r="F93" s="137" t="s">
        <v>119</v>
      </c>
      <c r="G93" s="138" t="s">
        <v>120</v>
      </c>
      <c r="H93" s="139">
        <v>397.6</v>
      </c>
      <c r="I93" s="140"/>
      <c r="J93" s="141">
        <f>ROUND(I93*H93,2)</f>
        <v>0</v>
      </c>
      <c r="K93" s="137" t="s">
        <v>121</v>
      </c>
      <c r="L93" s="34"/>
      <c r="M93" s="142" t="s">
        <v>3</v>
      </c>
      <c r="N93" s="143" t="s">
        <v>43</v>
      </c>
      <c r="O93" s="54"/>
      <c r="P93" s="144">
        <f>O93*H93</f>
        <v>0</v>
      </c>
      <c r="Q93" s="144">
        <v>0</v>
      </c>
      <c r="R93" s="144">
        <f>Q93*H93</f>
        <v>0</v>
      </c>
      <c r="S93" s="144">
        <v>0</v>
      </c>
      <c r="T93" s="14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46" t="s">
        <v>122</v>
      </c>
      <c r="AT93" s="146" t="s">
        <v>117</v>
      </c>
      <c r="AU93" s="146" t="s">
        <v>77</v>
      </c>
      <c r="AY93" s="18" t="s">
        <v>115</v>
      </c>
      <c r="BE93" s="147">
        <f>IF(N93="základní",J93,0)</f>
        <v>0</v>
      </c>
      <c r="BF93" s="147">
        <f>IF(N93="snížená",J93,0)</f>
        <v>0</v>
      </c>
      <c r="BG93" s="147">
        <f>IF(N93="zákl. přenesená",J93,0)</f>
        <v>0</v>
      </c>
      <c r="BH93" s="147">
        <f>IF(N93="sníž. přenesená",J93,0)</f>
        <v>0</v>
      </c>
      <c r="BI93" s="147">
        <f>IF(N93="nulová",J93,0)</f>
        <v>0</v>
      </c>
      <c r="BJ93" s="18" t="s">
        <v>80</v>
      </c>
      <c r="BK93" s="147">
        <f>ROUND(I93*H93,2)</f>
        <v>0</v>
      </c>
      <c r="BL93" s="18" t="s">
        <v>122</v>
      </c>
      <c r="BM93" s="146" t="s">
        <v>123</v>
      </c>
    </row>
    <row r="94" spans="1:47" s="2" customFormat="1" ht="11.25">
      <c r="A94" s="33"/>
      <c r="B94" s="34"/>
      <c r="C94" s="33"/>
      <c r="D94" s="148" t="s">
        <v>124</v>
      </c>
      <c r="E94" s="33"/>
      <c r="F94" s="149" t="s">
        <v>125</v>
      </c>
      <c r="G94" s="33"/>
      <c r="H94" s="33"/>
      <c r="I94" s="150"/>
      <c r="J94" s="33"/>
      <c r="K94" s="33"/>
      <c r="L94" s="34"/>
      <c r="M94" s="151"/>
      <c r="N94" s="152"/>
      <c r="O94" s="54"/>
      <c r="P94" s="54"/>
      <c r="Q94" s="54"/>
      <c r="R94" s="54"/>
      <c r="S94" s="54"/>
      <c r="T94" s="55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8" t="s">
        <v>124</v>
      </c>
      <c r="AU94" s="18" t="s">
        <v>77</v>
      </c>
    </row>
    <row r="95" spans="2:51" s="13" customFormat="1" ht="11.25">
      <c r="B95" s="153"/>
      <c r="D95" s="154" t="s">
        <v>126</v>
      </c>
      <c r="E95" s="155" t="s">
        <v>3</v>
      </c>
      <c r="F95" s="156" t="s">
        <v>127</v>
      </c>
      <c r="H95" s="157">
        <v>112.833</v>
      </c>
      <c r="I95" s="158"/>
      <c r="L95" s="153"/>
      <c r="M95" s="159"/>
      <c r="N95" s="160"/>
      <c r="O95" s="160"/>
      <c r="P95" s="160"/>
      <c r="Q95" s="160"/>
      <c r="R95" s="160"/>
      <c r="S95" s="160"/>
      <c r="T95" s="161"/>
      <c r="AT95" s="155" t="s">
        <v>126</v>
      </c>
      <c r="AU95" s="155" t="s">
        <v>77</v>
      </c>
      <c r="AV95" s="13" t="s">
        <v>77</v>
      </c>
      <c r="AW95" s="13" t="s">
        <v>33</v>
      </c>
      <c r="AX95" s="13" t="s">
        <v>72</v>
      </c>
      <c r="AY95" s="155" t="s">
        <v>115</v>
      </c>
    </row>
    <row r="96" spans="2:51" s="13" customFormat="1" ht="11.25">
      <c r="B96" s="153"/>
      <c r="D96" s="154" t="s">
        <v>126</v>
      </c>
      <c r="E96" s="155" t="s">
        <v>3</v>
      </c>
      <c r="F96" s="156" t="s">
        <v>128</v>
      </c>
      <c r="H96" s="157">
        <v>7.085</v>
      </c>
      <c r="I96" s="158"/>
      <c r="L96" s="153"/>
      <c r="M96" s="159"/>
      <c r="N96" s="160"/>
      <c r="O96" s="160"/>
      <c r="P96" s="160"/>
      <c r="Q96" s="160"/>
      <c r="R96" s="160"/>
      <c r="S96" s="160"/>
      <c r="T96" s="161"/>
      <c r="AT96" s="155" t="s">
        <v>126</v>
      </c>
      <c r="AU96" s="155" t="s">
        <v>77</v>
      </c>
      <c r="AV96" s="13" t="s">
        <v>77</v>
      </c>
      <c r="AW96" s="13" t="s">
        <v>33</v>
      </c>
      <c r="AX96" s="13" t="s">
        <v>72</v>
      </c>
      <c r="AY96" s="155" t="s">
        <v>115</v>
      </c>
    </row>
    <row r="97" spans="2:51" s="13" customFormat="1" ht="11.25">
      <c r="B97" s="153"/>
      <c r="D97" s="154" t="s">
        <v>126</v>
      </c>
      <c r="E97" s="155" t="s">
        <v>3</v>
      </c>
      <c r="F97" s="156" t="s">
        <v>129</v>
      </c>
      <c r="H97" s="157">
        <v>100.8</v>
      </c>
      <c r="I97" s="158"/>
      <c r="L97" s="153"/>
      <c r="M97" s="159"/>
      <c r="N97" s="160"/>
      <c r="O97" s="160"/>
      <c r="P97" s="160"/>
      <c r="Q97" s="160"/>
      <c r="R97" s="160"/>
      <c r="S97" s="160"/>
      <c r="T97" s="161"/>
      <c r="AT97" s="155" t="s">
        <v>126</v>
      </c>
      <c r="AU97" s="155" t="s">
        <v>77</v>
      </c>
      <c r="AV97" s="13" t="s">
        <v>77</v>
      </c>
      <c r="AW97" s="13" t="s">
        <v>33</v>
      </c>
      <c r="AX97" s="13" t="s">
        <v>72</v>
      </c>
      <c r="AY97" s="155" t="s">
        <v>115</v>
      </c>
    </row>
    <row r="98" spans="2:51" s="13" customFormat="1" ht="11.25">
      <c r="B98" s="153"/>
      <c r="D98" s="154" t="s">
        <v>126</v>
      </c>
      <c r="E98" s="155" t="s">
        <v>3</v>
      </c>
      <c r="F98" s="156" t="s">
        <v>130</v>
      </c>
      <c r="H98" s="157">
        <v>58.663</v>
      </c>
      <c r="I98" s="158"/>
      <c r="L98" s="153"/>
      <c r="M98" s="159"/>
      <c r="N98" s="160"/>
      <c r="O98" s="160"/>
      <c r="P98" s="160"/>
      <c r="Q98" s="160"/>
      <c r="R98" s="160"/>
      <c r="S98" s="160"/>
      <c r="T98" s="161"/>
      <c r="AT98" s="155" t="s">
        <v>126</v>
      </c>
      <c r="AU98" s="155" t="s">
        <v>77</v>
      </c>
      <c r="AV98" s="13" t="s">
        <v>77</v>
      </c>
      <c r="AW98" s="13" t="s">
        <v>33</v>
      </c>
      <c r="AX98" s="13" t="s">
        <v>72</v>
      </c>
      <c r="AY98" s="155" t="s">
        <v>115</v>
      </c>
    </row>
    <row r="99" spans="2:51" s="13" customFormat="1" ht="11.25">
      <c r="B99" s="153"/>
      <c r="D99" s="154" t="s">
        <v>126</v>
      </c>
      <c r="E99" s="155" t="s">
        <v>3</v>
      </c>
      <c r="F99" s="156" t="s">
        <v>131</v>
      </c>
      <c r="H99" s="157">
        <v>11.7</v>
      </c>
      <c r="I99" s="158"/>
      <c r="L99" s="153"/>
      <c r="M99" s="159"/>
      <c r="N99" s="160"/>
      <c r="O99" s="160"/>
      <c r="P99" s="160"/>
      <c r="Q99" s="160"/>
      <c r="R99" s="160"/>
      <c r="S99" s="160"/>
      <c r="T99" s="161"/>
      <c r="AT99" s="155" t="s">
        <v>126</v>
      </c>
      <c r="AU99" s="155" t="s">
        <v>77</v>
      </c>
      <c r="AV99" s="13" t="s">
        <v>77</v>
      </c>
      <c r="AW99" s="13" t="s">
        <v>33</v>
      </c>
      <c r="AX99" s="13" t="s">
        <v>72</v>
      </c>
      <c r="AY99" s="155" t="s">
        <v>115</v>
      </c>
    </row>
    <row r="100" spans="2:51" s="13" customFormat="1" ht="11.25">
      <c r="B100" s="153"/>
      <c r="D100" s="154" t="s">
        <v>126</v>
      </c>
      <c r="E100" s="155" t="s">
        <v>3</v>
      </c>
      <c r="F100" s="156" t="s">
        <v>132</v>
      </c>
      <c r="H100" s="157">
        <v>11.279</v>
      </c>
      <c r="I100" s="158"/>
      <c r="L100" s="153"/>
      <c r="M100" s="159"/>
      <c r="N100" s="160"/>
      <c r="O100" s="160"/>
      <c r="P100" s="160"/>
      <c r="Q100" s="160"/>
      <c r="R100" s="160"/>
      <c r="S100" s="160"/>
      <c r="T100" s="161"/>
      <c r="AT100" s="155" t="s">
        <v>126</v>
      </c>
      <c r="AU100" s="155" t="s">
        <v>77</v>
      </c>
      <c r="AV100" s="13" t="s">
        <v>77</v>
      </c>
      <c r="AW100" s="13" t="s">
        <v>33</v>
      </c>
      <c r="AX100" s="13" t="s">
        <v>72</v>
      </c>
      <c r="AY100" s="155" t="s">
        <v>115</v>
      </c>
    </row>
    <row r="101" spans="2:51" s="13" customFormat="1" ht="11.25">
      <c r="B101" s="153"/>
      <c r="D101" s="154" t="s">
        <v>126</v>
      </c>
      <c r="E101" s="155" t="s">
        <v>3</v>
      </c>
      <c r="F101" s="156" t="s">
        <v>133</v>
      </c>
      <c r="H101" s="157">
        <v>9.733</v>
      </c>
      <c r="I101" s="158"/>
      <c r="L101" s="153"/>
      <c r="M101" s="159"/>
      <c r="N101" s="160"/>
      <c r="O101" s="160"/>
      <c r="P101" s="160"/>
      <c r="Q101" s="160"/>
      <c r="R101" s="160"/>
      <c r="S101" s="160"/>
      <c r="T101" s="161"/>
      <c r="AT101" s="155" t="s">
        <v>126</v>
      </c>
      <c r="AU101" s="155" t="s">
        <v>77</v>
      </c>
      <c r="AV101" s="13" t="s">
        <v>77</v>
      </c>
      <c r="AW101" s="13" t="s">
        <v>33</v>
      </c>
      <c r="AX101" s="13" t="s">
        <v>72</v>
      </c>
      <c r="AY101" s="155" t="s">
        <v>115</v>
      </c>
    </row>
    <row r="102" spans="2:51" s="13" customFormat="1" ht="11.25">
      <c r="B102" s="153"/>
      <c r="D102" s="154" t="s">
        <v>126</v>
      </c>
      <c r="E102" s="155" t="s">
        <v>3</v>
      </c>
      <c r="F102" s="156" t="s">
        <v>134</v>
      </c>
      <c r="H102" s="157">
        <v>10.084</v>
      </c>
      <c r="I102" s="158"/>
      <c r="L102" s="153"/>
      <c r="M102" s="159"/>
      <c r="N102" s="160"/>
      <c r="O102" s="160"/>
      <c r="P102" s="160"/>
      <c r="Q102" s="160"/>
      <c r="R102" s="160"/>
      <c r="S102" s="160"/>
      <c r="T102" s="161"/>
      <c r="AT102" s="155" t="s">
        <v>126</v>
      </c>
      <c r="AU102" s="155" t="s">
        <v>77</v>
      </c>
      <c r="AV102" s="13" t="s">
        <v>77</v>
      </c>
      <c r="AW102" s="13" t="s">
        <v>33</v>
      </c>
      <c r="AX102" s="13" t="s">
        <v>72</v>
      </c>
      <c r="AY102" s="155" t="s">
        <v>115</v>
      </c>
    </row>
    <row r="103" spans="2:51" s="13" customFormat="1" ht="11.25">
      <c r="B103" s="153"/>
      <c r="D103" s="154" t="s">
        <v>126</v>
      </c>
      <c r="E103" s="155" t="s">
        <v>3</v>
      </c>
      <c r="F103" s="156" t="s">
        <v>135</v>
      </c>
      <c r="H103" s="157">
        <v>8.116</v>
      </c>
      <c r="I103" s="158"/>
      <c r="L103" s="153"/>
      <c r="M103" s="159"/>
      <c r="N103" s="160"/>
      <c r="O103" s="160"/>
      <c r="P103" s="160"/>
      <c r="Q103" s="160"/>
      <c r="R103" s="160"/>
      <c r="S103" s="160"/>
      <c r="T103" s="161"/>
      <c r="AT103" s="155" t="s">
        <v>126</v>
      </c>
      <c r="AU103" s="155" t="s">
        <v>77</v>
      </c>
      <c r="AV103" s="13" t="s">
        <v>77</v>
      </c>
      <c r="AW103" s="13" t="s">
        <v>33</v>
      </c>
      <c r="AX103" s="13" t="s">
        <v>72</v>
      </c>
      <c r="AY103" s="155" t="s">
        <v>115</v>
      </c>
    </row>
    <row r="104" spans="2:51" s="13" customFormat="1" ht="11.25">
      <c r="B104" s="153"/>
      <c r="D104" s="154" t="s">
        <v>126</v>
      </c>
      <c r="E104" s="155" t="s">
        <v>3</v>
      </c>
      <c r="F104" s="156" t="s">
        <v>136</v>
      </c>
      <c r="H104" s="157">
        <v>24.98</v>
      </c>
      <c r="I104" s="158"/>
      <c r="L104" s="153"/>
      <c r="M104" s="159"/>
      <c r="N104" s="160"/>
      <c r="O104" s="160"/>
      <c r="P104" s="160"/>
      <c r="Q104" s="160"/>
      <c r="R104" s="160"/>
      <c r="S104" s="160"/>
      <c r="T104" s="161"/>
      <c r="AT104" s="155" t="s">
        <v>126</v>
      </c>
      <c r="AU104" s="155" t="s">
        <v>77</v>
      </c>
      <c r="AV104" s="13" t="s">
        <v>77</v>
      </c>
      <c r="AW104" s="13" t="s">
        <v>33</v>
      </c>
      <c r="AX104" s="13" t="s">
        <v>72</v>
      </c>
      <c r="AY104" s="155" t="s">
        <v>115</v>
      </c>
    </row>
    <row r="105" spans="2:51" s="13" customFormat="1" ht="11.25">
      <c r="B105" s="153"/>
      <c r="D105" s="154" t="s">
        <v>126</v>
      </c>
      <c r="E105" s="155" t="s">
        <v>3</v>
      </c>
      <c r="F105" s="156" t="s">
        <v>137</v>
      </c>
      <c r="H105" s="157">
        <v>23.338</v>
      </c>
      <c r="I105" s="158"/>
      <c r="L105" s="153"/>
      <c r="M105" s="159"/>
      <c r="N105" s="160"/>
      <c r="O105" s="160"/>
      <c r="P105" s="160"/>
      <c r="Q105" s="160"/>
      <c r="R105" s="160"/>
      <c r="S105" s="160"/>
      <c r="T105" s="161"/>
      <c r="AT105" s="155" t="s">
        <v>126</v>
      </c>
      <c r="AU105" s="155" t="s">
        <v>77</v>
      </c>
      <c r="AV105" s="13" t="s">
        <v>77</v>
      </c>
      <c r="AW105" s="13" t="s">
        <v>33</v>
      </c>
      <c r="AX105" s="13" t="s">
        <v>72</v>
      </c>
      <c r="AY105" s="155" t="s">
        <v>115</v>
      </c>
    </row>
    <row r="106" spans="2:51" s="13" customFormat="1" ht="11.25">
      <c r="B106" s="153"/>
      <c r="D106" s="154" t="s">
        <v>126</v>
      </c>
      <c r="E106" s="155" t="s">
        <v>3</v>
      </c>
      <c r="F106" s="156" t="s">
        <v>138</v>
      </c>
      <c r="H106" s="157">
        <v>10.611</v>
      </c>
      <c r="I106" s="158"/>
      <c r="L106" s="153"/>
      <c r="M106" s="159"/>
      <c r="N106" s="160"/>
      <c r="O106" s="160"/>
      <c r="P106" s="160"/>
      <c r="Q106" s="160"/>
      <c r="R106" s="160"/>
      <c r="S106" s="160"/>
      <c r="T106" s="161"/>
      <c r="AT106" s="155" t="s">
        <v>126</v>
      </c>
      <c r="AU106" s="155" t="s">
        <v>77</v>
      </c>
      <c r="AV106" s="13" t="s">
        <v>77</v>
      </c>
      <c r="AW106" s="13" t="s">
        <v>33</v>
      </c>
      <c r="AX106" s="13" t="s">
        <v>72</v>
      </c>
      <c r="AY106" s="155" t="s">
        <v>115</v>
      </c>
    </row>
    <row r="107" spans="2:51" s="13" customFormat="1" ht="11.25">
      <c r="B107" s="153"/>
      <c r="D107" s="154" t="s">
        <v>126</v>
      </c>
      <c r="E107" s="155" t="s">
        <v>3</v>
      </c>
      <c r="F107" s="156" t="s">
        <v>139</v>
      </c>
      <c r="H107" s="157">
        <v>2.65</v>
      </c>
      <c r="I107" s="158"/>
      <c r="L107" s="153"/>
      <c r="M107" s="159"/>
      <c r="N107" s="160"/>
      <c r="O107" s="160"/>
      <c r="P107" s="160"/>
      <c r="Q107" s="160"/>
      <c r="R107" s="160"/>
      <c r="S107" s="160"/>
      <c r="T107" s="161"/>
      <c r="AT107" s="155" t="s">
        <v>126</v>
      </c>
      <c r="AU107" s="155" t="s">
        <v>77</v>
      </c>
      <c r="AV107" s="13" t="s">
        <v>77</v>
      </c>
      <c r="AW107" s="13" t="s">
        <v>33</v>
      </c>
      <c r="AX107" s="13" t="s">
        <v>72</v>
      </c>
      <c r="AY107" s="155" t="s">
        <v>115</v>
      </c>
    </row>
    <row r="108" spans="2:51" s="13" customFormat="1" ht="11.25">
      <c r="B108" s="153"/>
      <c r="D108" s="154" t="s">
        <v>126</v>
      </c>
      <c r="E108" s="155" t="s">
        <v>3</v>
      </c>
      <c r="F108" s="156" t="s">
        <v>140</v>
      </c>
      <c r="H108" s="157">
        <v>5.725</v>
      </c>
      <c r="I108" s="158"/>
      <c r="L108" s="153"/>
      <c r="M108" s="159"/>
      <c r="N108" s="160"/>
      <c r="O108" s="160"/>
      <c r="P108" s="160"/>
      <c r="Q108" s="160"/>
      <c r="R108" s="160"/>
      <c r="S108" s="160"/>
      <c r="T108" s="161"/>
      <c r="AT108" s="155" t="s">
        <v>126</v>
      </c>
      <c r="AU108" s="155" t="s">
        <v>77</v>
      </c>
      <c r="AV108" s="13" t="s">
        <v>77</v>
      </c>
      <c r="AW108" s="13" t="s">
        <v>33</v>
      </c>
      <c r="AX108" s="13" t="s">
        <v>72</v>
      </c>
      <c r="AY108" s="155" t="s">
        <v>115</v>
      </c>
    </row>
    <row r="109" spans="2:51" s="14" customFormat="1" ht="11.25">
      <c r="B109" s="162"/>
      <c r="D109" s="154" t="s">
        <v>126</v>
      </c>
      <c r="E109" s="163" t="s">
        <v>3</v>
      </c>
      <c r="F109" s="164" t="s">
        <v>141</v>
      </c>
      <c r="H109" s="165">
        <v>397.597</v>
      </c>
      <c r="I109" s="166"/>
      <c r="L109" s="162"/>
      <c r="M109" s="167"/>
      <c r="N109" s="168"/>
      <c r="O109" s="168"/>
      <c r="P109" s="168"/>
      <c r="Q109" s="168"/>
      <c r="R109" s="168"/>
      <c r="S109" s="168"/>
      <c r="T109" s="169"/>
      <c r="AT109" s="163" t="s">
        <v>126</v>
      </c>
      <c r="AU109" s="163" t="s">
        <v>77</v>
      </c>
      <c r="AV109" s="14" t="s">
        <v>122</v>
      </c>
      <c r="AW109" s="14" t="s">
        <v>33</v>
      </c>
      <c r="AX109" s="14" t="s">
        <v>72</v>
      </c>
      <c r="AY109" s="163" t="s">
        <v>115</v>
      </c>
    </row>
    <row r="110" spans="2:51" s="13" customFormat="1" ht="11.25">
      <c r="B110" s="153"/>
      <c r="D110" s="154" t="s">
        <v>126</v>
      </c>
      <c r="E110" s="155" t="s">
        <v>3</v>
      </c>
      <c r="F110" s="156" t="s">
        <v>142</v>
      </c>
      <c r="H110" s="157">
        <v>397.6</v>
      </c>
      <c r="I110" s="158"/>
      <c r="L110" s="153"/>
      <c r="M110" s="159"/>
      <c r="N110" s="160"/>
      <c r="O110" s="160"/>
      <c r="P110" s="160"/>
      <c r="Q110" s="160"/>
      <c r="R110" s="160"/>
      <c r="S110" s="160"/>
      <c r="T110" s="161"/>
      <c r="AT110" s="155" t="s">
        <v>126</v>
      </c>
      <c r="AU110" s="155" t="s">
        <v>77</v>
      </c>
      <c r="AV110" s="13" t="s">
        <v>77</v>
      </c>
      <c r="AW110" s="13" t="s">
        <v>33</v>
      </c>
      <c r="AX110" s="13" t="s">
        <v>72</v>
      </c>
      <c r="AY110" s="155" t="s">
        <v>115</v>
      </c>
    </row>
    <row r="111" spans="2:51" s="14" customFormat="1" ht="11.25">
      <c r="B111" s="162"/>
      <c r="D111" s="154" t="s">
        <v>126</v>
      </c>
      <c r="E111" s="163" t="s">
        <v>3</v>
      </c>
      <c r="F111" s="164" t="s">
        <v>141</v>
      </c>
      <c r="H111" s="165">
        <v>397.6</v>
      </c>
      <c r="I111" s="166"/>
      <c r="L111" s="162"/>
      <c r="M111" s="167"/>
      <c r="N111" s="168"/>
      <c r="O111" s="168"/>
      <c r="P111" s="168"/>
      <c r="Q111" s="168"/>
      <c r="R111" s="168"/>
      <c r="S111" s="168"/>
      <c r="T111" s="169"/>
      <c r="AT111" s="163" t="s">
        <v>126</v>
      </c>
      <c r="AU111" s="163" t="s">
        <v>77</v>
      </c>
      <c r="AV111" s="14" t="s">
        <v>122</v>
      </c>
      <c r="AW111" s="14" t="s">
        <v>33</v>
      </c>
      <c r="AX111" s="14" t="s">
        <v>80</v>
      </c>
      <c r="AY111" s="163" t="s">
        <v>115</v>
      </c>
    </row>
    <row r="112" spans="1:65" s="2" customFormat="1" ht="21.75" customHeight="1">
      <c r="A112" s="33"/>
      <c r="B112" s="134"/>
      <c r="C112" s="135" t="s">
        <v>77</v>
      </c>
      <c r="D112" s="135" t="s">
        <v>117</v>
      </c>
      <c r="E112" s="136" t="s">
        <v>143</v>
      </c>
      <c r="F112" s="137" t="s">
        <v>144</v>
      </c>
      <c r="G112" s="138" t="s">
        <v>145</v>
      </c>
      <c r="H112" s="139">
        <v>138.35</v>
      </c>
      <c r="I112" s="140"/>
      <c r="J112" s="141">
        <f>ROUND(I112*H112,2)</f>
        <v>0</v>
      </c>
      <c r="K112" s="137" t="s">
        <v>121</v>
      </c>
      <c r="L112" s="34"/>
      <c r="M112" s="142" t="s">
        <v>3</v>
      </c>
      <c r="N112" s="143" t="s">
        <v>43</v>
      </c>
      <c r="O112" s="54"/>
      <c r="P112" s="144">
        <f>O112*H112</f>
        <v>0</v>
      </c>
      <c r="Q112" s="144">
        <v>0.00083851</v>
      </c>
      <c r="R112" s="144">
        <f>Q112*H112</f>
        <v>0.11600785849999999</v>
      </c>
      <c r="S112" s="144">
        <v>0</v>
      </c>
      <c r="T112" s="14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46" t="s">
        <v>122</v>
      </c>
      <c r="AT112" s="146" t="s">
        <v>117</v>
      </c>
      <c r="AU112" s="146" t="s">
        <v>77</v>
      </c>
      <c r="AY112" s="18" t="s">
        <v>115</v>
      </c>
      <c r="BE112" s="147">
        <f>IF(N112="základní",J112,0)</f>
        <v>0</v>
      </c>
      <c r="BF112" s="147">
        <f>IF(N112="snížená",J112,0)</f>
        <v>0</v>
      </c>
      <c r="BG112" s="147">
        <f>IF(N112="zákl. přenesená",J112,0)</f>
        <v>0</v>
      </c>
      <c r="BH112" s="147">
        <f>IF(N112="sníž. přenesená",J112,0)</f>
        <v>0</v>
      </c>
      <c r="BI112" s="147">
        <f>IF(N112="nulová",J112,0)</f>
        <v>0</v>
      </c>
      <c r="BJ112" s="18" t="s">
        <v>80</v>
      </c>
      <c r="BK112" s="147">
        <f>ROUND(I112*H112,2)</f>
        <v>0</v>
      </c>
      <c r="BL112" s="18" t="s">
        <v>122</v>
      </c>
      <c r="BM112" s="146" t="s">
        <v>146</v>
      </c>
    </row>
    <row r="113" spans="1:47" s="2" customFormat="1" ht="11.25">
      <c r="A113" s="33"/>
      <c r="B113" s="34"/>
      <c r="C113" s="33"/>
      <c r="D113" s="148" t="s">
        <v>124</v>
      </c>
      <c r="E113" s="33"/>
      <c r="F113" s="149" t="s">
        <v>147</v>
      </c>
      <c r="G113" s="33"/>
      <c r="H113" s="33"/>
      <c r="I113" s="150"/>
      <c r="J113" s="33"/>
      <c r="K113" s="33"/>
      <c r="L113" s="34"/>
      <c r="M113" s="151"/>
      <c r="N113" s="152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124</v>
      </c>
      <c r="AU113" s="18" t="s">
        <v>77</v>
      </c>
    </row>
    <row r="114" spans="2:51" s="13" customFormat="1" ht="11.25">
      <c r="B114" s="153"/>
      <c r="D114" s="154" t="s">
        <v>126</v>
      </c>
      <c r="E114" s="155" t="s">
        <v>3</v>
      </c>
      <c r="F114" s="156" t="s">
        <v>148</v>
      </c>
      <c r="H114" s="157">
        <v>117.326</v>
      </c>
      <c r="I114" s="158"/>
      <c r="L114" s="153"/>
      <c r="M114" s="159"/>
      <c r="N114" s="160"/>
      <c r="O114" s="160"/>
      <c r="P114" s="160"/>
      <c r="Q114" s="160"/>
      <c r="R114" s="160"/>
      <c r="S114" s="160"/>
      <c r="T114" s="161"/>
      <c r="AT114" s="155" t="s">
        <v>126</v>
      </c>
      <c r="AU114" s="155" t="s">
        <v>77</v>
      </c>
      <c r="AV114" s="13" t="s">
        <v>77</v>
      </c>
      <c r="AW114" s="13" t="s">
        <v>33</v>
      </c>
      <c r="AX114" s="13" t="s">
        <v>72</v>
      </c>
      <c r="AY114" s="155" t="s">
        <v>115</v>
      </c>
    </row>
    <row r="115" spans="2:51" s="13" customFormat="1" ht="11.25">
      <c r="B115" s="153"/>
      <c r="D115" s="154" t="s">
        <v>126</v>
      </c>
      <c r="E115" s="155" t="s">
        <v>3</v>
      </c>
      <c r="F115" s="156" t="s">
        <v>149</v>
      </c>
      <c r="H115" s="157">
        <v>9.568</v>
      </c>
      <c r="I115" s="158"/>
      <c r="L115" s="153"/>
      <c r="M115" s="159"/>
      <c r="N115" s="160"/>
      <c r="O115" s="160"/>
      <c r="P115" s="160"/>
      <c r="Q115" s="160"/>
      <c r="R115" s="160"/>
      <c r="S115" s="160"/>
      <c r="T115" s="161"/>
      <c r="AT115" s="155" t="s">
        <v>126</v>
      </c>
      <c r="AU115" s="155" t="s">
        <v>77</v>
      </c>
      <c r="AV115" s="13" t="s">
        <v>77</v>
      </c>
      <c r="AW115" s="13" t="s">
        <v>33</v>
      </c>
      <c r="AX115" s="13" t="s">
        <v>72</v>
      </c>
      <c r="AY115" s="155" t="s">
        <v>115</v>
      </c>
    </row>
    <row r="116" spans="2:51" s="13" customFormat="1" ht="11.25">
      <c r="B116" s="153"/>
      <c r="D116" s="154" t="s">
        <v>126</v>
      </c>
      <c r="E116" s="155" t="s">
        <v>3</v>
      </c>
      <c r="F116" s="156" t="s">
        <v>150</v>
      </c>
      <c r="H116" s="157">
        <v>11.45</v>
      </c>
      <c r="I116" s="158"/>
      <c r="L116" s="153"/>
      <c r="M116" s="159"/>
      <c r="N116" s="160"/>
      <c r="O116" s="160"/>
      <c r="P116" s="160"/>
      <c r="Q116" s="160"/>
      <c r="R116" s="160"/>
      <c r="S116" s="160"/>
      <c r="T116" s="161"/>
      <c r="AT116" s="155" t="s">
        <v>126</v>
      </c>
      <c r="AU116" s="155" t="s">
        <v>77</v>
      </c>
      <c r="AV116" s="13" t="s">
        <v>77</v>
      </c>
      <c r="AW116" s="13" t="s">
        <v>33</v>
      </c>
      <c r="AX116" s="13" t="s">
        <v>72</v>
      </c>
      <c r="AY116" s="155" t="s">
        <v>115</v>
      </c>
    </row>
    <row r="117" spans="2:51" s="14" customFormat="1" ht="11.25">
      <c r="B117" s="162"/>
      <c r="D117" s="154" t="s">
        <v>126</v>
      </c>
      <c r="E117" s="163" t="s">
        <v>3</v>
      </c>
      <c r="F117" s="164" t="s">
        <v>141</v>
      </c>
      <c r="H117" s="165">
        <v>138.344</v>
      </c>
      <c r="I117" s="166"/>
      <c r="L117" s="162"/>
      <c r="M117" s="167"/>
      <c r="N117" s="168"/>
      <c r="O117" s="168"/>
      <c r="P117" s="168"/>
      <c r="Q117" s="168"/>
      <c r="R117" s="168"/>
      <c r="S117" s="168"/>
      <c r="T117" s="169"/>
      <c r="AT117" s="163" t="s">
        <v>126</v>
      </c>
      <c r="AU117" s="163" t="s">
        <v>77</v>
      </c>
      <c r="AV117" s="14" t="s">
        <v>122</v>
      </c>
      <c r="AW117" s="14" t="s">
        <v>33</v>
      </c>
      <c r="AX117" s="14" t="s">
        <v>72</v>
      </c>
      <c r="AY117" s="163" t="s">
        <v>115</v>
      </c>
    </row>
    <row r="118" spans="2:51" s="13" customFormat="1" ht="11.25">
      <c r="B118" s="153"/>
      <c r="D118" s="154" t="s">
        <v>126</v>
      </c>
      <c r="E118" s="155" t="s">
        <v>3</v>
      </c>
      <c r="F118" s="156" t="s">
        <v>151</v>
      </c>
      <c r="H118" s="157">
        <v>138.35</v>
      </c>
      <c r="I118" s="158"/>
      <c r="L118" s="153"/>
      <c r="M118" s="159"/>
      <c r="N118" s="160"/>
      <c r="O118" s="160"/>
      <c r="P118" s="160"/>
      <c r="Q118" s="160"/>
      <c r="R118" s="160"/>
      <c r="S118" s="160"/>
      <c r="T118" s="161"/>
      <c r="AT118" s="155" t="s">
        <v>126</v>
      </c>
      <c r="AU118" s="155" t="s">
        <v>77</v>
      </c>
      <c r="AV118" s="13" t="s">
        <v>77</v>
      </c>
      <c r="AW118" s="13" t="s">
        <v>33</v>
      </c>
      <c r="AX118" s="13" t="s">
        <v>72</v>
      </c>
      <c r="AY118" s="155" t="s">
        <v>115</v>
      </c>
    </row>
    <row r="119" spans="2:51" s="14" customFormat="1" ht="11.25">
      <c r="B119" s="162"/>
      <c r="D119" s="154" t="s">
        <v>126</v>
      </c>
      <c r="E119" s="163" t="s">
        <v>3</v>
      </c>
      <c r="F119" s="164" t="s">
        <v>141</v>
      </c>
      <c r="H119" s="165">
        <v>138.35</v>
      </c>
      <c r="I119" s="166"/>
      <c r="L119" s="162"/>
      <c r="M119" s="167"/>
      <c r="N119" s="168"/>
      <c r="O119" s="168"/>
      <c r="P119" s="168"/>
      <c r="Q119" s="168"/>
      <c r="R119" s="168"/>
      <c r="S119" s="168"/>
      <c r="T119" s="169"/>
      <c r="AT119" s="163" t="s">
        <v>126</v>
      </c>
      <c r="AU119" s="163" t="s">
        <v>77</v>
      </c>
      <c r="AV119" s="14" t="s">
        <v>122</v>
      </c>
      <c r="AW119" s="14" t="s">
        <v>33</v>
      </c>
      <c r="AX119" s="14" t="s">
        <v>80</v>
      </c>
      <c r="AY119" s="163" t="s">
        <v>115</v>
      </c>
    </row>
    <row r="120" spans="1:65" s="2" customFormat="1" ht="24.2" customHeight="1">
      <c r="A120" s="33"/>
      <c r="B120" s="134"/>
      <c r="C120" s="135" t="s">
        <v>152</v>
      </c>
      <c r="D120" s="135" t="s">
        <v>117</v>
      </c>
      <c r="E120" s="136" t="s">
        <v>153</v>
      </c>
      <c r="F120" s="137" t="s">
        <v>154</v>
      </c>
      <c r="G120" s="138" t="s">
        <v>145</v>
      </c>
      <c r="H120" s="139">
        <v>476.52</v>
      </c>
      <c r="I120" s="140"/>
      <c r="J120" s="141">
        <f>ROUND(I120*H120,2)</f>
        <v>0</v>
      </c>
      <c r="K120" s="137" t="s">
        <v>121</v>
      </c>
      <c r="L120" s="34"/>
      <c r="M120" s="142" t="s">
        <v>3</v>
      </c>
      <c r="N120" s="143" t="s">
        <v>43</v>
      </c>
      <c r="O120" s="54"/>
      <c r="P120" s="144">
        <f>O120*H120</f>
        <v>0</v>
      </c>
      <c r="Q120" s="144">
        <v>0.000593008</v>
      </c>
      <c r="R120" s="144">
        <f>Q120*H120</f>
        <v>0.28258017216</v>
      </c>
      <c r="S120" s="144">
        <v>0</v>
      </c>
      <c r="T120" s="145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46" t="s">
        <v>122</v>
      </c>
      <c r="AT120" s="146" t="s">
        <v>117</v>
      </c>
      <c r="AU120" s="146" t="s">
        <v>77</v>
      </c>
      <c r="AY120" s="18" t="s">
        <v>115</v>
      </c>
      <c r="BE120" s="147">
        <f>IF(N120="základní",J120,0)</f>
        <v>0</v>
      </c>
      <c r="BF120" s="147">
        <f>IF(N120="snížená",J120,0)</f>
        <v>0</v>
      </c>
      <c r="BG120" s="147">
        <f>IF(N120="zákl. přenesená",J120,0)</f>
        <v>0</v>
      </c>
      <c r="BH120" s="147">
        <f>IF(N120="sníž. přenesená",J120,0)</f>
        <v>0</v>
      </c>
      <c r="BI120" s="147">
        <f>IF(N120="nulová",J120,0)</f>
        <v>0</v>
      </c>
      <c r="BJ120" s="18" t="s">
        <v>80</v>
      </c>
      <c r="BK120" s="147">
        <f>ROUND(I120*H120,2)</f>
        <v>0</v>
      </c>
      <c r="BL120" s="18" t="s">
        <v>122</v>
      </c>
      <c r="BM120" s="146" t="s">
        <v>155</v>
      </c>
    </row>
    <row r="121" spans="1:47" s="2" customFormat="1" ht="11.25">
      <c r="A121" s="33"/>
      <c r="B121" s="34"/>
      <c r="C121" s="33"/>
      <c r="D121" s="148" t="s">
        <v>124</v>
      </c>
      <c r="E121" s="33"/>
      <c r="F121" s="149" t="s">
        <v>156</v>
      </c>
      <c r="G121" s="33"/>
      <c r="H121" s="33"/>
      <c r="I121" s="150"/>
      <c r="J121" s="33"/>
      <c r="K121" s="33"/>
      <c r="L121" s="34"/>
      <c r="M121" s="151"/>
      <c r="N121" s="152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124</v>
      </c>
      <c r="AU121" s="18" t="s">
        <v>77</v>
      </c>
    </row>
    <row r="122" spans="2:51" s="13" customFormat="1" ht="11.25">
      <c r="B122" s="153"/>
      <c r="D122" s="154" t="s">
        <v>126</v>
      </c>
      <c r="E122" s="155" t="s">
        <v>3</v>
      </c>
      <c r="F122" s="156" t="s">
        <v>157</v>
      </c>
      <c r="H122" s="157">
        <v>225.666</v>
      </c>
      <c r="I122" s="158"/>
      <c r="L122" s="153"/>
      <c r="M122" s="159"/>
      <c r="N122" s="160"/>
      <c r="O122" s="160"/>
      <c r="P122" s="160"/>
      <c r="Q122" s="160"/>
      <c r="R122" s="160"/>
      <c r="S122" s="160"/>
      <c r="T122" s="161"/>
      <c r="AT122" s="155" t="s">
        <v>126</v>
      </c>
      <c r="AU122" s="155" t="s">
        <v>77</v>
      </c>
      <c r="AV122" s="13" t="s">
        <v>77</v>
      </c>
      <c r="AW122" s="13" t="s">
        <v>33</v>
      </c>
      <c r="AX122" s="13" t="s">
        <v>72</v>
      </c>
      <c r="AY122" s="155" t="s">
        <v>115</v>
      </c>
    </row>
    <row r="123" spans="2:51" s="13" customFormat="1" ht="11.25">
      <c r="B123" s="153"/>
      <c r="D123" s="154" t="s">
        <v>126</v>
      </c>
      <c r="E123" s="155" t="s">
        <v>3</v>
      </c>
      <c r="F123" s="156" t="s">
        <v>158</v>
      </c>
      <c r="H123" s="157">
        <v>14.17</v>
      </c>
      <c r="I123" s="158"/>
      <c r="L123" s="153"/>
      <c r="M123" s="159"/>
      <c r="N123" s="160"/>
      <c r="O123" s="160"/>
      <c r="P123" s="160"/>
      <c r="Q123" s="160"/>
      <c r="R123" s="160"/>
      <c r="S123" s="160"/>
      <c r="T123" s="161"/>
      <c r="AT123" s="155" t="s">
        <v>126</v>
      </c>
      <c r="AU123" s="155" t="s">
        <v>77</v>
      </c>
      <c r="AV123" s="13" t="s">
        <v>77</v>
      </c>
      <c r="AW123" s="13" t="s">
        <v>33</v>
      </c>
      <c r="AX123" s="13" t="s">
        <v>72</v>
      </c>
      <c r="AY123" s="155" t="s">
        <v>115</v>
      </c>
    </row>
    <row r="124" spans="2:51" s="13" customFormat="1" ht="11.25">
      <c r="B124" s="153"/>
      <c r="D124" s="154" t="s">
        <v>126</v>
      </c>
      <c r="E124" s="155" t="s">
        <v>3</v>
      </c>
      <c r="F124" s="156" t="s">
        <v>159</v>
      </c>
      <c r="H124" s="157">
        <v>100.8</v>
      </c>
      <c r="I124" s="158"/>
      <c r="L124" s="153"/>
      <c r="M124" s="159"/>
      <c r="N124" s="160"/>
      <c r="O124" s="160"/>
      <c r="P124" s="160"/>
      <c r="Q124" s="160"/>
      <c r="R124" s="160"/>
      <c r="S124" s="160"/>
      <c r="T124" s="161"/>
      <c r="AT124" s="155" t="s">
        <v>126</v>
      </c>
      <c r="AU124" s="155" t="s">
        <v>77</v>
      </c>
      <c r="AV124" s="13" t="s">
        <v>77</v>
      </c>
      <c r="AW124" s="13" t="s">
        <v>33</v>
      </c>
      <c r="AX124" s="13" t="s">
        <v>72</v>
      </c>
      <c r="AY124" s="155" t="s">
        <v>115</v>
      </c>
    </row>
    <row r="125" spans="2:51" s="13" customFormat="1" ht="11.25">
      <c r="B125" s="153"/>
      <c r="D125" s="154" t="s">
        <v>126</v>
      </c>
      <c r="E125" s="155" t="s">
        <v>3</v>
      </c>
      <c r="F125" s="156" t="s">
        <v>160</v>
      </c>
      <c r="H125" s="157">
        <v>135.878</v>
      </c>
      <c r="I125" s="158"/>
      <c r="L125" s="153"/>
      <c r="M125" s="159"/>
      <c r="N125" s="160"/>
      <c r="O125" s="160"/>
      <c r="P125" s="160"/>
      <c r="Q125" s="160"/>
      <c r="R125" s="160"/>
      <c r="S125" s="160"/>
      <c r="T125" s="161"/>
      <c r="AT125" s="155" t="s">
        <v>126</v>
      </c>
      <c r="AU125" s="155" t="s">
        <v>77</v>
      </c>
      <c r="AV125" s="13" t="s">
        <v>77</v>
      </c>
      <c r="AW125" s="13" t="s">
        <v>33</v>
      </c>
      <c r="AX125" s="13" t="s">
        <v>72</v>
      </c>
      <c r="AY125" s="155" t="s">
        <v>115</v>
      </c>
    </row>
    <row r="126" spans="2:51" s="14" customFormat="1" ht="11.25">
      <c r="B126" s="162"/>
      <c r="D126" s="154" t="s">
        <v>126</v>
      </c>
      <c r="E126" s="163" t="s">
        <v>3</v>
      </c>
      <c r="F126" s="164" t="s">
        <v>141</v>
      </c>
      <c r="H126" s="165">
        <v>476.514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126</v>
      </c>
      <c r="AU126" s="163" t="s">
        <v>77</v>
      </c>
      <c r="AV126" s="14" t="s">
        <v>122</v>
      </c>
      <c r="AW126" s="14" t="s">
        <v>33</v>
      </c>
      <c r="AX126" s="14" t="s">
        <v>72</v>
      </c>
      <c r="AY126" s="163" t="s">
        <v>115</v>
      </c>
    </row>
    <row r="127" spans="2:51" s="13" customFormat="1" ht="11.25">
      <c r="B127" s="153"/>
      <c r="D127" s="154" t="s">
        <v>126</v>
      </c>
      <c r="E127" s="155" t="s">
        <v>3</v>
      </c>
      <c r="F127" s="156" t="s">
        <v>161</v>
      </c>
      <c r="H127" s="157">
        <v>476.52</v>
      </c>
      <c r="I127" s="158"/>
      <c r="L127" s="153"/>
      <c r="M127" s="159"/>
      <c r="N127" s="160"/>
      <c r="O127" s="160"/>
      <c r="P127" s="160"/>
      <c r="Q127" s="160"/>
      <c r="R127" s="160"/>
      <c r="S127" s="160"/>
      <c r="T127" s="161"/>
      <c r="AT127" s="155" t="s">
        <v>126</v>
      </c>
      <c r="AU127" s="155" t="s">
        <v>77</v>
      </c>
      <c r="AV127" s="13" t="s">
        <v>77</v>
      </c>
      <c r="AW127" s="13" t="s">
        <v>33</v>
      </c>
      <c r="AX127" s="13" t="s">
        <v>72</v>
      </c>
      <c r="AY127" s="155" t="s">
        <v>115</v>
      </c>
    </row>
    <row r="128" spans="2:51" s="14" customFormat="1" ht="11.25">
      <c r="B128" s="162"/>
      <c r="D128" s="154" t="s">
        <v>126</v>
      </c>
      <c r="E128" s="163" t="s">
        <v>3</v>
      </c>
      <c r="F128" s="164" t="s">
        <v>141</v>
      </c>
      <c r="H128" s="165">
        <v>476.52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126</v>
      </c>
      <c r="AU128" s="163" t="s">
        <v>77</v>
      </c>
      <c r="AV128" s="14" t="s">
        <v>122</v>
      </c>
      <c r="AW128" s="14" t="s">
        <v>33</v>
      </c>
      <c r="AX128" s="14" t="s">
        <v>80</v>
      </c>
      <c r="AY128" s="163" t="s">
        <v>115</v>
      </c>
    </row>
    <row r="129" spans="1:65" s="2" customFormat="1" ht="24.2" customHeight="1">
      <c r="A129" s="33"/>
      <c r="B129" s="134"/>
      <c r="C129" s="135" t="s">
        <v>122</v>
      </c>
      <c r="D129" s="135" t="s">
        <v>117</v>
      </c>
      <c r="E129" s="136" t="s">
        <v>162</v>
      </c>
      <c r="F129" s="137" t="s">
        <v>163</v>
      </c>
      <c r="G129" s="138" t="s">
        <v>145</v>
      </c>
      <c r="H129" s="139">
        <v>138.35</v>
      </c>
      <c r="I129" s="140"/>
      <c r="J129" s="141">
        <f>ROUND(I129*H129,2)</f>
        <v>0</v>
      </c>
      <c r="K129" s="137" t="s">
        <v>121</v>
      </c>
      <c r="L129" s="34"/>
      <c r="M129" s="142" t="s">
        <v>3</v>
      </c>
      <c r="N129" s="143" t="s">
        <v>43</v>
      </c>
      <c r="O129" s="54"/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46" t="s">
        <v>122</v>
      </c>
      <c r="AT129" s="146" t="s">
        <v>117</v>
      </c>
      <c r="AU129" s="146" t="s">
        <v>77</v>
      </c>
      <c r="AY129" s="18" t="s">
        <v>115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8" t="s">
        <v>80</v>
      </c>
      <c r="BK129" s="147">
        <f>ROUND(I129*H129,2)</f>
        <v>0</v>
      </c>
      <c r="BL129" s="18" t="s">
        <v>122</v>
      </c>
      <c r="BM129" s="146" t="s">
        <v>164</v>
      </c>
    </row>
    <row r="130" spans="1:47" s="2" customFormat="1" ht="11.25">
      <c r="A130" s="33"/>
      <c r="B130" s="34"/>
      <c r="C130" s="33"/>
      <c r="D130" s="148" t="s">
        <v>124</v>
      </c>
      <c r="E130" s="33"/>
      <c r="F130" s="149" t="s">
        <v>165</v>
      </c>
      <c r="G130" s="33"/>
      <c r="H130" s="33"/>
      <c r="I130" s="150"/>
      <c r="J130" s="33"/>
      <c r="K130" s="33"/>
      <c r="L130" s="34"/>
      <c r="M130" s="151"/>
      <c r="N130" s="152"/>
      <c r="O130" s="54"/>
      <c r="P130" s="54"/>
      <c r="Q130" s="54"/>
      <c r="R130" s="54"/>
      <c r="S130" s="54"/>
      <c r="T130" s="55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124</v>
      </c>
      <c r="AU130" s="18" t="s">
        <v>77</v>
      </c>
    </row>
    <row r="131" spans="2:51" s="13" customFormat="1" ht="11.25">
      <c r="B131" s="153"/>
      <c r="D131" s="154" t="s">
        <v>126</v>
      </c>
      <c r="E131" s="155" t="s">
        <v>3</v>
      </c>
      <c r="F131" s="156" t="s">
        <v>151</v>
      </c>
      <c r="H131" s="157">
        <v>138.35</v>
      </c>
      <c r="I131" s="158"/>
      <c r="L131" s="153"/>
      <c r="M131" s="159"/>
      <c r="N131" s="160"/>
      <c r="O131" s="160"/>
      <c r="P131" s="160"/>
      <c r="Q131" s="160"/>
      <c r="R131" s="160"/>
      <c r="S131" s="160"/>
      <c r="T131" s="161"/>
      <c r="AT131" s="155" t="s">
        <v>126</v>
      </c>
      <c r="AU131" s="155" t="s">
        <v>77</v>
      </c>
      <c r="AV131" s="13" t="s">
        <v>77</v>
      </c>
      <c r="AW131" s="13" t="s">
        <v>33</v>
      </c>
      <c r="AX131" s="13" t="s">
        <v>80</v>
      </c>
      <c r="AY131" s="155" t="s">
        <v>115</v>
      </c>
    </row>
    <row r="132" spans="1:65" s="2" customFormat="1" ht="24.2" customHeight="1">
      <c r="A132" s="33"/>
      <c r="B132" s="134"/>
      <c r="C132" s="135" t="s">
        <v>166</v>
      </c>
      <c r="D132" s="135" t="s">
        <v>117</v>
      </c>
      <c r="E132" s="136" t="s">
        <v>167</v>
      </c>
      <c r="F132" s="137" t="s">
        <v>168</v>
      </c>
      <c r="G132" s="138" t="s">
        <v>145</v>
      </c>
      <c r="H132" s="139">
        <v>88.1</v>
      </c>
      <c r="I132" s="140"/>
      <c r="J132" s="141">
        <f>ROUND(I132*H132,2)</f>
        <v>0</v>
      </c>
      <c r="K132" s="137" t="s">
        <v>121</v>
      </c>
      <c r="L132" s="34"/>
      <c r="M132" s="142" t="s">
        <v>3</v>
      </c>
      <c r="N132" s="143" t="s">
        <v>43</v>
      </c>
      <c r="O132" s="54"/>
      <c r="P132" s="144">
        <f>O132*H132</f>
        <v>0</v>
      </c>
      <c r="Q132" s="144">
        <v>0.000638176</v>
      </c>
      <c r="R132" s="144">
        <f>Q132*H132</f>
        <v>0.056223305599999995</v>
      </c>
      <c r="S132" s="144">
        <v>0</v>
      </c>
      <c r="T132" s="14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46" t="s">
        <v>122</v>
      </c>
      <c r="AT132" s="146" t="s">
        <v>117</v>
      </c>
      <c r="AU132" s="146" t="s">
        <v>77</v>
      </c>
      <c r="AY132" s="18" t="s">
        <v>115</v>
      </c>
      <c r="BE132" s="147">
        <f>IF(N132="základní",J132,0)</f>
        <v>0</v>
      </c>
      <c r="BF132" s="147">
        <f>IF(N132="snížená",J132,0)</f>
        <v>0</v>
      </c>
      <c r="BG132" s="147">
        <f>IF(N132="zákl. přenesená",J132,0)</f>
        <v>0</v>
      </c>
      <c r="BH132" s="147">
        <f>IF(N132="sníž. přenesená",J132,0)</f>
        <v>0</v>
      </c>
      <c r="BI132" s="147">
        <f>IF(N132="nulová",J132,0)</f>
        <v>0</v>
      </c>
      <c r="BJ132" s="18" t="s">
        <v>80</v>
      </c>
      <c r="BK132" s="147">
        <f>ROUND(I132*H132,2)</f>
        <v>0</v>
      </c>
      <c r="BL132" s="18" t="s">
        <v>122</v>
      </c>
      <c r="BM132" s="146" t="s">
        <v>169</v>
      </c>
    </row>
    <row r="133" spans="1:47" s="2" customFormat="1" ht="11.25">
      <c r="A133" s="33"/>
      <c r="B133" s="34"/>
      <c r="C133" s="33"/>
      <c r="D133" s="148" t="s">
        <v>124</v>
      </c>
      <c r="E133" s="33"/>
      <c r="F133" s="149" t="s">
        <v>170</v>
      </c>
      <c r="G133" s="33"/>
      <c r="H133" s="33"/>
      <c r="I133" s="150"/>
      <c r="J133" s="33"/>
      <c r="K133" s="33"/>
      <c r="L133" s="34"/>
      <c r="M133" s="151"/>
      <c r="N133" s="152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124</v>
      </c>
      <c r="AU133" s="18" t="s">
        <v>77</v>
      </c>
    </row>
    <row r="134" spans="2:51" s="13" customFormat="1" ht="11.25">
      <c r="B134" s="153"/>
      <c r="D134" s="154" t="s">
        <v>126</v>
      </c>
      <c r="E134" s="155" t="s">
        <v>3</v>
      </c>
      <c r="F134" s="156" t="s">
        <v>171</v>
      </c>
      <c r="H134" s="157">
        <v>45.546</v>
      </c>
      <c r="I134" s="158"/>
      <c r="L134" s="153"/>
      <c r="M134" s="159"/>
      <c r="N134" s="160"/>
      <c r="O134" s="160"/>
      <c r="P134" s="160"/>
      <c r="Q134" s="160"/>
      <c r="R134" s="160"/>
      <c r="S134" s="160"/>
      <c r="T134" s="161"/>
      <c r="AT134" s="155" t="s">
        <v>126</v>
      </c>
      <c r="AU134" s="155" t="s">
        <v>77</v>
      </c>
      <c r="AV134" s="13" t="s">
        <v>77</v>
      </c>
      <c r="AW134" s="13" t="s">
        <v>33</v>
      </c>
      <c r="AX134" s="13" t="s">
        <v>72</v>
      </c>
      <c r="AY134" s="155" t="s">
        <v>115</v>
      </c>
    </row>
    <row r="135" spans="2:51" s="13" customFormat="1" ht="11.25">
      <c r="B135" s="153"/>
      <c r="D135" s="154" t="s">
        <v>126</v>
      </c>
      <c r="E135" s="155" t="s">
        <v>3</v>
      </c>
      <c r="F135" s="156" t="s">
        <v>172</v>
      </c>
      <c r="H135" s="157">
        <v>42.552</v>
      </c>
      <c r="I135" s="158"/>
      <c r="L135" s="153"/>
      <c r="M135" s="159"/>
      <c r="N135" s="160"/>
      <c r="O135" s="160"/>
      <c r="P135" s="160"/>
      <c r="Q135" s="160"/>
      <c r="R135" s="160"/>
      <c r="S135" s="160"/>
      <c r="T135" s="161"/>
      <c r="AT135" s="155" t="s">
        <v>126</v>
      </c>
      <c r="AU135" s="155" t="s">
        <v>77</v>
      </c>
      <c r="AV135" s="13" t="s">
        <v>77</v>
      </c>
      <c r="AW135" s="13" t="s">
        <v>33</v>
      </c>
      <c r="AX135" s="13" t="s">
        <v>72</v>
      </c>
      <c r="AY135" s="155" t="s">
        <v>115</v>
      </c>
    </row>
    <row r="136" spans="2:51" s="14" customFormat="1" ht="11.25">
      <c r="B136" s="162"/>
      <c r="D136" s="154" t="s">
        <v>126</v>
      </c>
      <c r="E136" s="163" t="s">
        <v>3</v>
      </c>
      <c r="F136" s="164" t="s">
        <v>141</v>
      </c>
      <c r="H136" s="165">
        <v>88.098</v>
      </c>
      <c r="I136" s="166"/>
      <c r="L136" s="162"/>
      <c r="M136" s="167"/>
      <c r="N136" s="168"/>
      <c r="O136" s="168"/>
      <c r="P136" s="168"/>
      <c r="Q136" s="168"/>
      <c r="R136" s="168"/>
      <c r="S136" s="168"/>
      <c r="T136" s="169"/>
      <c r="AT136" s="163" t="s">
        <v>126</v>
      </c>
      <c r="AU136" s="163" t="s">
        <v>77</v>
      </c>
      <c r="AV136" s="14" t="s">
        <v>122</v>
      </c>
      <c r="AW136" s="14" t="s">
        <v>33</v>
      </c>
      <c r="AX136" s="14" t="s">
        <v>72</v>
      </c>
      <c r="AY136" s="163" t="s">
        <v>115</v>
      </c>
    </row>
    <row r="137" spans="2:51" s="13" customFormat="1" ht="11.25">
      <c r="B137" s="153"/>
      <c r="D137" s="154" t="s">
        <v>126</v>
      </c>
      <c r="E137" s="155" t="s">
        <v>3</v>
      </c>
      <c r="F137" s="156" t="s">
        <v>173</v>
      </c>
      <c r="H137" s="157">
        <v>88.1</v>
      </c>
      <c r="I137" s="158"/>
      <c r="L137" s="153"/>
      <c r="M137" s="159"/>
      <c r="N137" s="160"/>
      <c r="O137" s="160"/>
      <c r="P137" s="160"/>
      <c r="Q137" s="160"/>
      <c r="R137" s="160"/>
      <c r="S137" s="160"/>
      <c r="T137" s="161"/>
      <c r="AT137" s="155" t="s">
        <v>126</v>
      </c>
      <c r="AU137" s="155" t="s">
        <v>77</v>
      </c>
      <c r="AV137" s="13" t="s">
        <v>77</v>
      </c>
      <c r="AW137" s="13" t="s">
        <v>33</v>
      </c>
      <c r="AX137" s="13" t="s">
        <v>72</v>
      </c>
      <c r="AY137" s="155" t="s">
        <v>115</v>
      </c>
    </row>
    <row r="138" spans="2:51" s="14" customFormat="1" ht="11.25">
      <c r="B138" s="162"/>
      <c r="D138" s="154" t="s">
        <v>126</v>
      </c>
      <c r="E138" s="163" t="s">
        <v>3</v>
      </c>
      <c r="F138" s="164" t="s">
        <v>141</v>
      </c>
      <c r="H138" s="165">
        <v>88.1</v>
      </c>
      <c r="I138" s="166"/>
      <c r="L138" s="162"/>
      <c r="M138" s="167"/>
      <c r="N138" s="168"/>
      <c r="O138" s="168"/>
      <c r="P138" s="168"/>
      <c r="Q138" s="168"/>
      <c r="R138" s="168"/>
      <c r="S138" s="168"/>
      <c r="T138" s="169"/>
      <c r="AT138" s="163" t="s">
        <v>126</v>
      </c>
      <c r="AU138" s="163" t="s">
        <v>77</v>
      </c>
      <c r="AV138" s="14" t="s">
        <v>122</v>
      </c>
      <c r="AW138" s="14" t="s">
        <v>33</v>
      </c>
      <c r="AX138" s="14" t="s">
        <v>80</v>
      </c>
      <c r="AY138" s="163" t="s">
        <v>115</v>
      </c>
    </row>
    <row r="139" spans="1:65" s="2" customFormat="1" ht="24.2" customHeight="1">
      <c r="A139" s="33"/>
      <c r="B139" s="134"/>
      <c r="C139" s="135" t="s">
        <v>174</v>
      </c>
      <c r="D139" s="135" t="s">
        <v>117</v>
      </c>
      <c r="E139" s="136" t="s">
        <v>175</v>
      </c>
      <c r="F139" s="137" t="s">
        <v>176</v>
      </c>
      <c r="G139" s="138" t="s">
        <v>145</v>
      </c>
      <c r="H139" s="139">
        <v>476.52</v>
      </c>
      <c r="I139" s="140"/>
      <c r="J139" s="141">
        <f>ROUND(I139*H139,2)</f>
        <v>0</v>
      </c>
      <c r="K139" s="137" t="s">
        <v>121</v>
      </c>
      <c r="L139" s="34"/>
      <c r="M139" s="142" t="s">
        <v>3</v>
      </c>
      <c r="N139" s="143" t="s">
        <v>43</v>
      </c>
      <c r="O139" s="54"/>
      <c r="P139" s="144">
        <f>O139*H139</f>
        <v>0</v>
      </c>
      <c r="Q139" s="144">
        <v>0</v>
      </c>
      <c r="R139" s="144">
        <f>Q139*H139</f>
        <v>0</v>
      </c>
      <c r="S139" s="144">
        <v>0</v>
      </c>
      <c r="T139" s="145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46" t="s">
        <v>122</v>
      </c>
      <c r="AT139" s="146" t="s">
        <v>117</v>
      </c>
      <c r="AU139" s="146" t="s">
        <v>77</v>
      </c>
      <c r="AY139" s="18" t="s">
        <v>115</v>
      </c>
      <c r="BE139" s="147">
        <f>IF(N139="základní",J139,0)</f>
        <v>0</v>
      </c>
      <c r="BF139" s="147">
        <f>IF(N139="snížená",J139,0)</f>
        <v>0</v>
      </c>
      <c r="BG139" s="147">
        <f>IF(N139="zákl. přenesená",J139,0)</f>
        <v>0</v>
      </c>
      <c r="BH139" s="147">
        <f>IF(N139="sníž. přenesená",J139,0)</f>
        <v>0</v>
      </c>
      <c r="BI139" s="147">
        <f>IF(N139="nulová",J139,0)</f>
        <v>0</v>
      </c>
      <c r="BJ139" s="18" t="s">
        <v>80</v>
      </c>
      <c r="BK139" s="147">
        <f>ROUND(I139*H139,2)</f>
        <v>0</v>
      </c>
      <c r="BL139" s="18" t="s">
        <v>122</v>
      </c>
      <c r="BM139" s="146" t="s">
        <v>177</v>
      </c>
    </row>
    <row r="140" spans="1:47" s="2" customFormat="1" ht="11.25">
      <c r="A140" s="33"/>
      <c r="B140" s="34"/>
      <c r="C140" s="33"/>
      <c r="D140" s="148" t="s">
        <v>124</v>
      </c>
      <c r="E140" s="33"/>
      <c r="F140" s="149" t="s">
        <v>178</v>
      </c>
      <c r="G140" s="33"/>
      <c r="H140" s="33"/>
      <c r="I140" s="150"/>
      <c r="J140" s="33"/>
      <c r="K140" s="33"/>
      <c r="L140" s="34"/>
      <c r="M140" s="151"/>
      <c r="N140" s="152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124</v>
      </c>
      <c r="AU140" s="18" t="s">
        <v>77</v>
      </c>
    </row>
    <row r="141" spans="2:51" s="13" customFormat="1" ht="11.25">
      <c r="B141" s="153"/>
      <c r="D141" s="154" t="s">
        <v>126</v>
      </c>
      <c r="E141" s="155" t="s">
        <v>3</v>
      </c>
      <c r="F141" s="156" t="s">
        <v>161</v>
      </c>
      <c r="H141" s="157">
        <v>476.52</v>
      </c>
      <c r="I141" s="158"/>
      <c r="L141" s="153"/>
      <c r="M141" s="159"/>
      <c r="N141" s="160"/>
      <c r="O141" s="160"/>
      <c r="P141" s="160"/>
      <c r="Q141" s="160"/>
      <c r="R141" s="160"/>
      <c r="S141" s="160"/>
      <c r="T141" s="161"/>
      <c r="AT141" s="155" t="s">
        <v>126</v>
      </c>
      <c r="AU141" s="155" t="s">
        <v>77</v>
      </c>
      <c r="AV141" s="13" t="s">
        <v>77</v>
      </c>
      <c r="AW141" s="13" t="s">
        <v>33</v>
      </c>
      <c r="AX141" s="13" t="s">
        <v>80</v>
      </c>
      <c r="AY141" s="155" t="s">
        <v>115</v>
      </c>
    </row>
    <row r="142" spans="1:65" s="2" customFormat="1" ht="24.2" customHeight="1">
      <c r="A142" s="33"/>
      <c r="B142" s="134"/>
      <c r="C142" s="135" t="s">
        <v>179</v>
      </c>
      <c r="D142" s="135" t="s">
        <v>117</v>
      </c>
      <c r="E142" s="136" t="s">
        <v>180</v>
      </c>
      <c r="F142" s="137" t="s">
        <v>181</v>
      </c>
      <c r="G142" s="138" t="s">
        <v>145</v>
      </c>
      <c r="H142" s="139">
        <v>88.1</v>
      </c>
      <c r="I142" s="140"/>
      <c r="J142" s="141">
        <f>ROUND(I142*H142,2)</f>
        <v>0</v>
      </c>
      <c r="K142" s="137" t="s">
        <v>121</v>
      </c>
      <c r="L142" s="34"/>
      <c r="M142" s="142" t="s">
        <v>3</v>
      </c>
      <c r="N142" s="143" t="s">
        <v>43</v>
      </c>
      <c r="O142" s="54"/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46" t="s">
        <v>122</v>
      </c>
      <c r="AT142" s="146" t="s">
        <v>117</v>
      </c>
      <c r="AU142" s="146" t="s">
        <v>77</v>
      </c>
      <c r="AY142" s="18" t="s">
        <v>115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8" t="s">
        <v>80</v>
      </c>
      <c r="BK142" s="147">
        <f>ROUND(I142*H142,2)</f>
        <v>0</v>
      </c>
      <c r="BL142" s="18" t="s">
        <v>122</v>
      </c>
      <c r="BM142" s="146" t="s">
        <v>182</v>
      </c>
    </row>
    <row r="143" spans="1:47" s="2" customFormat="1" ht="11.25">
      <c r="A143" s="33"/>
      <c r="B143" s="34"/>
      <c r="C143" s="33"/>
      <c r="D143" s="148" t="s">
        <v>124</v>
      </c>
      <c r="E143" s="33"/>
      <c r="F143" s="149" t="s">
        <v>183</v>
      </c>
      <c r="G143" s="33"/>
      <c r="H143" s="33"/>
      <c r="I143" s="150"/>
      <c r="J143" s="33"/>
      <c r="K143" s="33"/>
      <c r="L143" s="34"/>
      <c r="M143" s="151"/>
      <c r="N143" s="152"/>
      <c r="O143" s="54"/>
      <c r="P143" s="54"/>
      <c r="Q143" s="54"/>
      <c r="R143" s="54"/>
      <c r="S143" s="54"/>
      <c r="T143" s="55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8" t="s">
        <v>124</v>
      </c>
      <c r="AU143" s="18" t="s">
        <v>77</v>
      </c>
    </row>
    <row r="144" spans="2:51" s="13" customFormat="1" ht="11.25">
      <c r="B144" s="153"/>
      <c r="D144" s="154" t="s">
        <v>126</v>
      </c>
      <c r="E144" s="155" t="s">
        <v>3</v>
      </c>
      <c r="F144" s="156" t="s">
        <v>173</v>
      </c>
      <c r="H144" s="157">
        <v>88.1</v>
      </c>
      <c r="I144" s="158"/>
      <c r="L144" s="153"/>
      <c r="M144" s="159"/>
      <c r="N144" s="160"/>
      <c r="O144" s="160"/>
      <c r="P144" s="160"/>
      <c r="Q144" s="160"/>
      <c r="R144" s="160"/>
      <c r="S144" s="160"/>
      <c r="T144" s="161"/>
      <c r="AT144" s="155" t="s">
        <v>126</v>
      </c>
      <c r="AU144" s="155" t="s">
        <v>77</v>
      </c>
      <c r="AV144" s="13" t="s">
        <v>77</v>
      </c>
      <c r="AW144" s="13" t="s">
        <v>33</v>
      </c>
      <c r="AX144" s="13" t="s">
        <v>80</v>
      </c>
      <c r="AY144" s="155" t="s">
        <v>115</v>
      </c>
    </row>
    <row r="145" spans="1:65" s="2" customFormat="1" ht="37.9" customHeight="1">
      <c r="A145" s="33"/>
      <c r="B145" s="134"/>
      <c r="C145" s="135" t="s">
        <v>184</v>
      </c>
      <c r="D145" s="135" t="s">
        <v>117</v>
      </c>
      <c r="E145" s="136" t="s">
        <v>185</v>
      </c>
      <c r="F145" s="137" t="s">
        <v>186</v>
      </c>
      <c r="G145" s="138" t="s">
        <v>120</v>
      </c>
      <c r="H145" s="139">
        <v>397.6</v>
      </c>
      <c r="I145" s="140"/>
      <c r="J145" s="141">
        <f>ROUND(I145*H145,2)</f>
        <v>0</v>
      </c>
      <c r="K145" s="137" t="s">
        <v>121</v>
      </c>
      <c r="L145" s="34"/>
      <c r="M145" s="142" t="s">
        <v>3</v>
      </c>
      <c r="N145" s="143" t="s">
        <v>43</v>
      </c>
      <c r="O145" s="54"/>
      <c r="P145" s="144">
        <f>O145*H145</f>
        <v>0</v>
      </c>
      <c r="Q145" s="144">
        <v>0</v>
      </c>
      <c r="R145" s="144">
        <f>Q145*H145</f>
        <v>0</v>
      </c>
      <c r="S145" s="144">
        <v>0</v>
      </c>
      <c r="T145" s="14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46" t="s">
        <v>122</v>
      </c>
      <c r="AT145" s="146" t="s">
        <v>117</v>
      </c>
      <c r="AU145" s="146" t="s">
        <v>77</v>
      </c>
      <c r="AY145" s="18" t="s">
        <v>115</v>
      </c>
      <c r="BE145" s="147">
        <f>IF(N145="základní",J145,0)</f>
        <v>0</v>
      </c>
      <c r="BF145" s="147">
        <f>IF(N145="snížená",J145,0)</f>
        <v>0</v>
      </c>
      <c r="BG145" s="147">
        <f>IF(N145="zákl. přenesená",J145,0)</f>
        <v>0</v>
      </c>
      <c r="BH145" s="147">
        <f>IF(N145="sníž. přenesená",J145,0)</f>
        <v>0</v>
      </c>
      <c r="BI145" s="147">
        <f>IF(N145="nulová",J145,0)</f>
        <v>0</v>
      </c>
      <c r="BJ145" s="18" t="s">
        <v>80</v>
      </c>
      <c r="BK145" s="147">
        <f>ROUND(I145*H145,2)</f>
        <v>0</v>
      </c>
      <c r="BL145" s="18" t="s">
        <v>122</v>
      </c>
      <c r="BM145" s="146" t="s">
        <v>187</v>
      </c>
    </row>
    <row r="146" spans="1:47" s="2" customFormat="1" ht="11.25">
      <c r="A146" s="33"/>
      <c r="B146" s="34"/>
      <c r="C146" s="33"/>
      <c r="D146" s="148" t="s">
        <v>124</v>
      </c>
      <c r="E146" s="33"/>
      <c r="F146" s="149" t="s">
        <v>188</v>
      </c>
      <c r="G146" s="33"/>
      <c r="H146" s="33"/>
      <c r="I146" s="150"/>
      <c r="J146" s="33"/>
      <c r="K146" s="33"/>
      <c r="L146" s="34"/>
      <c r="M146" s="151"/>
      <c r="N146" s="152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124</v>
      </c>
      <c r="AU146" s="18" t="s">
        <v>77</v>
      </c>
    </row>
    <row r="147" spans="2:51" s="13" customFormat="1" ht="11.25">
      <c r="B147" s="153"/>
      <c r="D147" s="154" t="s">
        <v>126</v>
      </c>
      <c r="E147" s="155" t="s">
        <v>3</v>
      </c>
      <c r="F147" s="156" t="s">
        <v>189</v>
      </c>
      <c r="H147" s="157">
        <v>397.6</v>
      </c>
      <c r="I147" s="158"/>
      <c r="L147" s="153"/>
      <c r="M147" s="159"/>
      <c r="N147" s="160"/>
      <c r="O147" s="160"/>
      <c r="P147" s="160"/>
      <c r="Q147" s="160"/>
      <c r="R147" s="160"/>
      <c r="S147" s="160"/>
      <c r="T147" s="161"/>
      <c r="AT147" s="155" t="s">
        <v>126</v>
      </c>
      <c r="AU147" s="155" t="s">
        <v>77</v>
      </c>
      <c r="AV147" s="13" t="s">
        <v>77</v>
      </c>
      <c r="AW147" s="13" t="s">
        <v>33</v>
      </c>
      <c r="AX147" s="13" t="s">
        <v>80</v>
      </c>
      <c r="AY147" s="155" t="s">
        <v>115</v>
      </c>
    </row>
    <row r="148" spans="1:65" s="2" customFormat="1" ht="24.2" customHeight="1">
      <c r="A148" s="33"/>
      <c r="B148" s="134"/>
      <c r="C148" s="135" t="s">
        <v>190</v>
      </c>
      <c r="D148" s="135" t="s">
        <v>117</v>
      </c>
      <c r="E148" s="136" t="s">
        <v>191</v>
      </c>
      <c r="F148" s="137" t="s">
        <v>192</v>
      </c>
      <c r="G148" s="138" t="s">
        <v>120</v>
      </c>
      <c r="H148" s="139">
        <v>397.6</v>
      </c>
      <c r="I148" s="140"/>
      <c r="J148" s="141">
        <f>ROUND(I148*H148,2)</f>
        <v>0</v>
      </c>
      <c r="K148" s="137" t="s">
        <v>121</v>
      </c>
      <c r="L148" s="34"/>
      <c r="M148" s="142" t="s">
        <v>3</v>
      </c>
      <c r="N148" s="143" t="s">
        <v>43</v>
      </c>
      <c r="O148" s="54"/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46" t="s">
        <v>122</v>
      </c>
      <c r="AT148" s="146" t="s">
        <v>117</v>
      </c>
      <c r="AU148" s="146" t="s">
        <v>77</v>
      </c>
      <c r="AY148" s="18" t="s">
        <v>115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8" t="s">
        <v>80</v>
      </c>
      <c r="BK148" s="147">
        <f>ROUND(I148*H148,2)</f>
        <v>0</v>
      </c>
      <c r="BL148" s="18" t="s">
        <v>122</v>
      </c>
      <c r="BM148" s="146" t="s">
        <v>193</v>
      </c>
    </row>
    <row r="149" spans="1:47" s="2" customFormat="1" ht="11.25">
      <c r="A149" s="33"/>
      <c r="B149" s="34"/>
      <c r="C149" s="33"/>
      <c r="D149" s="148" t="s">
        <v>124</v>
      </c>
      <c r="E149" s="33"/>
      <c r="F149" s="149" t="s">
        <v>194</v>
      </c>
      <c r="G149" s="33"/>
      <c r="H149" s="33"/>
      <c r="I149" s="150"/>
      <c r="J149" s="33"/>
      <c r="K149" s="33"/>
      <c r="L149" s="34"/>
      <c r="M149" s="151"/>
      <c r="N149" s="152"/>
      <c r="O149" s="54"/>
      <c r="P149" s="54"/>
      <c r="Q149" s="54"/>
      <c r="R149" s="54"/>
      <c r="S149" s="54"/>
      <c r="T149" s="55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8" t="s">
        <v>124</v>
      </c>
      <c r="AU149" s="18" t="s">
        <v>77</v>
      </c>
    </row>
    <row r="150" spans="2:51" s="13" customFormat="1" ht="11.25">
      <c r="B150" s="153"/>
      <c r="D150" s="154" t="s">
        <v>126</v>
      </c>
      <c r="E150" s="155" t="s">
        <v>3</v>
      </c>
      <c r="F150" s="156" t="s">
        <v>189</v>
      </c>
      <c r="H150" s="157">
        <v>397.6</v>
      </c>
      <c r="I150" s="158"/>
      <c r="L150" s="153"/>
      <c r="M150" s="159"/>
      <c r="N150" s="160"/>
      <c r="O150" s="160"/>
      <c r="P150" s="160"/>
      <c r="Q150" s="160"/>
      <c r="R150" s="160"/>
      <c r="S150" s="160"/>
      <c r="T150" s="161"/>
      <c r="AT150" s="155" t="s">
        <v>126</v>
      </c>
      <c r="AU150" s="155" t="s">
        <v>77</v>
      </c>
      <c r="AV150" s="13" t="s">
        <v>77</v>
      </c>
      <c r="AW150" s="13" t="s">
        <v>33</v>
      </c>
      <c r="AX150" s="13" t="s">
        <v>80</v>
      </c>
      <c r="AY150" s="155" t="s">
        <v>115</v>
      </c>
    </row>
    <row r="151" spans="1:65" s="2" customFormat="1" ht="24.2" customHeight="1">
      <c r="A151" s="33"/>
      <c r="B151" s="134"/>
      <c r="C151" s="135" t="s">
        <v>195</v>
      </c>
      <c r="D151" s="135" t="s">
        <v>117</v>
      </c>
      <c r="E151" s="136" t="s">
        <v>196</v>
      </c>
      <c r="F151" s="137" t="s">
        <v>197</v>
      </c>
      <c r="G151" s="138" t="s">
        <v>145</v>
      </c>
      <c r="H151" s="139">
        <v>150.42</v>
      </c>
      <c r="I151" s="140"/>
      <c r="J151" s="141">
        <f>ROUND(I151*H151,2)</f>
        <v>0</v>
      </c>
      <c r="K151" s="137" t="s">
        <v>121</v>
      </c>
      <c r="L151" s="34"/>
      <c r="M151" s="142" t="s">
        <v>3</v>
      </c>
      <c r="N151" s="143" t="s">
        <v>43</v>
      </c>
      <c r="O151" s="54"/>
      <c r="P151" s="144">
        <f>O151*H151</f>
        <v>0</v>
      </c>
      <c r="Q151" s="144">
        <v>0</v>
      </c>
      <c r="R151" s="144">
        <f>Q151*H151</f>
        <v>0</v>
      </c>
      <c r="S151" s="144">
        <v>0</v>
      </c>
      <c r="T151" s="14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46" t="s">
        <v>122</v>
      </c>
      <c r="AT151" s="146" t="s">
        <v>117</v>
      </c>
      <c r="AU151" s="146" t="s">
        <v>77</v>
      </c>
      <c r="AY151" s="18" t="s">
        <v>115</v>
      </c>
      <c r="BE151" s="147">
        <f>IF(N151="základní",J151,0)</f>
        <v>0</v>
      </c>
      <c r="BF151" s="147">
        <f>IF(N151="snížená",J151,0)</f>
        <v>0</v>
      </c>
      <c r="BG151" s="147">
        <f>IF(N151="zákl. přenesená",J151,0)</f>
        <v>0</v>
      </c>
      <c r="BH151" s="147">
        <f>IF(N151="sníž. přenesená",J151,0)</f>
        <v>0</v>
      </c>
      <c r="BI151" s="147">
        <f>IF(N151="nulová",J151,0)</f>
        <v>0</v>
      </c>
      <c r="BJ151" s="18" t="s">
        <v>80</v>
      </c>
      <c r="BK151" s="147">
        <f>ROUND(I151*H151,2)</f>
        <v>0</v>
      </c>
      <c r="BL151" s="18" t="s">
        <v>122</v>
      </c>
      <c r="BM151" s="146" t="s">
        <v>198</v>
      </c>
    </row>
    <row r="152" spans="1:47" s="2" customFormat="1" ht="11.25">
      <c r="A152" s="33"/>
      <c r="B152" s="34"/>
      <c r="C152" s="33"/>
      <c r="D152" s="148" t="s">
        <v>124</v>
      </c>
      <c r="E152" s="33"/>
      <c r="F152" s="149" t="s">
        <v>199</v>
      </c>
      <c r="G152" s="33"/>
      <c r="H152" s="33"/>
      <c r="I152" s="150"/>
      <c r="J152" s="33"/>
      <c r="K152" s="33"/>
      <c r="L152" s="34"/>
      <c r="M152" s="151"/>
      <c r="N152" s="152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124</v>
      </c>
      <c r="AU152" s="18" t="s">
        <v>77</v>
      </c>
    </row>
    <row r="153" spans="2:51" s="13" customFormat="1" ht="11.25">
      <c r="B153" s="153"/>
      <c r="D153" s="154" t="s">
        <v>126</v>
      </c>
      <c r="E153" s="155" t="s">
        <v>3</v>
      </c>
      <c r="F153" s="156" t="s">
        <v>200</v>
      </c>
      <c r="H153" s="157">
        <v>39.72</v>
      </c>
      <c r="I153" s="158"/>
      <c r="L153" s="153"/>
      <c r="M153" s="159"/>
      <c r="N153" s="160"/>
      <c r="O153" s="160"/>
      <c r="P153" s="160"/>
      <c r="Q153" s="160"/>
      <c r="R153" s="160"/>
      <c r="S153" s="160"/>
      <c r="T153" s="161"/>
      <c r="AT153" s="155" t="s">
        <v>126</v>
      </c>
      <c r="AU153" s="155" t="s">
        <v>77</v>
      </c>
      <c r="AV153" s="13" t="s">
        <v>77</v>
      </c>
      <c r="AW153" s="13" t="s">
        <v>33</v>
      </c>
      <c r="AX153" s="13" t="s">
        <v>72</v>
      </c>
      <c r="AY153" s="155" t="s">
        <v>115</v>
      </c>
    </row>
    <row r="154" spans="2:51" s="13" customFormat="1" ht="11.25">
      <c r="B154" s="153"/>
      <c r="D154" s="154" t="s">
        <v>126</v>
      </c>
      <c r="E154" s="155" t="s">
        <v>3</v>
      </c>
      <c r="F154" s="156" t="s">
        <v>201</v>
      </c>
      <c r="H154" s="157">
        <v>2.46</v>
      </c>
      <c r="I154" s="158"/>
      <c r="L154" s="153"/>
      <c r="M154" s="159"/>
      <c r="N154" s="160"/>
      <c r="O154" s="160"/>
      <c r="P154" s="160"/>
      <c r="Q154" s="160"/>
      <c r="R154" s="160"/>
      <c r="S154" s="160"/>
      <c r="T154" s="161"/>
      <c r="AT154" s="155" t="s">
        <v>126</v>
      </c>
      <c r="AU154" s="155" t="s">
        <v>77</v>
      </c>
      <c r="AV154" s="13" t="s">
        <v>77</v>
      </c>
      <c r="AW154" s="13" t="s">
        <v>33</v>
      </c>
      <c r="AX154" s="13" t="s">
        <v>72</v>
      </c>
      <c r="AY154" s="155" t="s">
        <v>115</v>
      </c>
    </row>
    <row r="155" spans="2:51" s="13" customFormat="1" ht="11.25">
      <c r="B155" s="153"/>
      <c r="D155" s="154" t="s">
        <v>126</v>
      </c>
      <c r="E155" s="155" t="s">
        <v>3</v>
      </c>
      <c r="F155" s="156" t="s">
        <v>202</v>
      </c>
      <c r="H155" s="157">
        <v>36</v>
      </c>
      <c r="I155" s="158"/>
      <c r="L155" s="153"/>
      <c r="M155" s="159"/>
      <c r="N155" s="160"/>
      <c r="O155" s="160"/>
      <c r="P155" s="160"/>
      <c r="Q155" s="160"/>
      <c r="R155" s="160"/>
      <c r="S155" s="160"/>
      <c r="T155" s="161"/>
      <c r="AT155" s="155" t="s">
        <v>126</v>
      </c>
      <c r="AU155" s="155" t="s">
        <v>77</v>
      </c>
      <c r="AV155" s="13" t="s">
        <v>77</v>
      </c>
      <c r="AW155" s="13" t="s">
        <v>33</v>
      </c>
      <c r="AX155" s="13" t="s">
        <v>72</v>
      </c>
      <c r="AY155" s="155" t="s">
        <v>115</v>
      </c>
    </row>
    <row r="156" spans="2:51" s="13" customFormat="1" ht="11.25">
      <c r="B156" s="153"/>
      <c r="D156" s="154" t="s">
        <v>126</v>
      </c>
      <c r="E156" s="155" t="s">
        <v>3</v>
      </c>
      <c r="F156" s="156" t="s">
        <v>203</v>
      </c>
      <c r="H156" s="157">
        <v>29.93</v>
      </c>
      <c r="I156" s="158"/>
      <c r="L156" s="153"/>
      <c r="M156" s="159"/>
      <c r="N156" s="160"/>
      <c r="O156" s="160"/>
      <c r="P156" s="160"/>
      <c r="Q156" s="160"/>
      <c r="R156" s="160"/>
      <c r="S156" s="160"/>
      <c r="T156" s="161"/>
      <c r="AT156" s="155" t="s">
        <v>126</v>
      </c>
      <c r="AU156" s="155" t="s">
        <v>77</v>
      </c>
      <c r="AV156" s="13" t="s">
        <v>77</v>
      </c>
      <c r="AW156" s="13" t="s">
        <v>33</v>
      </c>
      <c r="AX156" s="13" t="s">
        <v>72</v>
      </c>
      <c r="AY156" s="155" t="s">
        <v>115</v>
      </c>
    </row>
    <row r="157" spans="2:51" s="13" customFormat="1" ht="11.25">
      <c r="B157" s="153"/>
      <c r="D157" s="154" t="s">
        <v>126</v>
      </c>
      <c r="E157" s="155" t="s">
        <v>3</v>
      </c>
      <c r="F157" s="156" t="s">
        <v>204</v>
      </c>
      <c r="H157" s="157">
        <v>21.082</v>
      </c>
      <c r="I157" s="158"/>
      <c r="L157" s="153"/>
      <c r="M157" s="159"/>
      <c r="N157" s="160"/>
      <c r="O157" s="160"/>
      <c r="P157" s="160"/>
      <c r="Q157" s="160"/>
      <c r="R157" s="160"/>
      <c r="S157" s="160"/>
      <c r="T157" s="161"/>
      <c r="AT157" s="155" t="s">
        <v>126</v>
      </c>
      <c r="AU157" s="155" t="s">
        <v>77</v>
      </c>
      <c r="AV157" s="13" t="s">
        <v>77</v>
      </c>
      <c r="AW157" s="13" t="s">
        <v>33</v>
      </c>
      <c r="AX157" s="13" t="s">
        <v>72</v>
      </c>
      <c r="AY157" s="155" t="s">
        <v>115</v>
      </c>
    </row>
    <row r="158" spans="2:51" s="13" customFormat="1" ht="11.25">
      <c r="B158" s="153"/>
      <c r="D158" s="154" t="s">
        <v>126</v>
      </c>
      <c r="E158" s="155" t="s">
        <v>3</v>
      </c>
      <c r="F158" s="156" t="s">
        <v>205</v>
      </c>
      <c r="H158" s="157">
        <v>1.44</v>
      </c>
      <c r="I158" s="158"/>
      <c r="L158" s="153"/>
      <c r="M158" s="159"/>
      <c r="N158" s="160"/>
      <c r="O158" s="160"/>
      <c r="P158" s="160"/>
      <c r="Q158" s="160"/>
      <c r="R158" s="160"/>
      <c r="S158" s="160"/>
      <c r="T158" s="161"/>
      <c r="AT158" s="155" t="s">
        <v>126</v>
      </c>
      <c r="AU158" s="155" t="s">
        <v>77</v>
      </c>
      <c r="AV158" s="13" t="s">
        <v>77</v>
      </c>
      <c r="AW158" s="13" t="s">
        <v>33</v>
      </c>
      <c r="AX158" s="13" t="s">
        <v>72</v>
      </c>
      <c r="AY158" s="155" t="s">
        <v>115</v>
      </c>
    </row>
    <row r="159" spans="2:51" s="13" customFormat="1" ht="11.25">
      <c r="B159" s="153"/>
      <c r="D159" s="154" t="s">
        <v>126</v>
      </c>
      <c r="E159" s="155" t="s">
        <v>3</v>
      </c>
      <c r="F159" s="156" t="s">
        <v>206</v>
      </c>
      <c r="H159" s="157">
        <v>17.287</v>
      </c>
      <c r="I159" s="158"/>
      <c r="L159" s="153"/>
      <c r="M159" s="159"/>
      <c r="N159" s="160"/>
      <c r="O159" s="160"/>
      <c r="P159" s="160"/>
      <c r="Q159" s="160"/>
      <c r="R159" s="160"/>
      <c r="S159" s="160"/>
      <c r="T159" s="161"/>
      <c r="AT159" s="155" t="s">
        <v>126</v>
      </c>
      <c r="AU159" s="155" t="s">
        <v>77</v>
      </c>
      <c r="AV159" s="13" t="s">
        <v>77</v>
      </c>
      <c r="AW159" s="13" t="s">
        <v>33</v>
      </c>
      <c r="AX159" s="13" t="s">
        <v>72</v>
      </c>
      <c r="AY159" s="155" t="s">
        <v>115</v>
      </c>
    </row>
    <row r="160" spans="2:51" s="13" customFormat="1" ht="11.25">
      <c r="B160" s="153"/>
      <c r="D160" s="154" t="s">
        <v>126</v>
      </c>
      <c r="E160" s="155" t="s">
        <v>3</v>
      </c>
      <c r="F160" s="156" t="s">
        <v>207</v>
      </c>
      <c r="H160" s="157">
        <v>2.5</v>
      </c>
      <c r="I160" s="158"/>
      <c r="L160" s="153"/>
      <c r="M160" s="159"/>
      <c r="N160" s="160"/>
      <c r="O160" s="160"/>
      <c r="P160" s="160"/>
      <c r="Q160" s="160"/>
      <c r="R160" s="160"/>
      <c r="S160" s="160"/>
      <c r="T160" s="161"/>
      <c r="AT160" s="155" t="s">
        <v>126</v>
      </c>
      <c r="AU160" s="155" t="s">
        <v>77</v>
      </c>
      <c r="AV160" s="13" t="s">
        <v>77</v>
      </c>
      <c r="AW160" s="13" t="s">
        <v>33</v>
      </c>
      <c r="AX160" s="13" t="s">
        <v>72</v>
      </c>
      <c r="AY160" s="155" t="s">
        <v>115</v>
      </c>
    </row>
    <row r="161" spans="2:51" s="14" customFormat="1" ht="11.25">
      <c r="B161" s="162"/>
      <c r="D161" s="154" t="s">
        <v>126</v>
      </c>
      <c r="E161" s="163" t="s">
        <v>3</v>
      </c>
      <c r="F161" s="164" t="s">
        <v>141</v>
      </c>
      <c r="H161" s="165">
        <v>150.419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126</v>
      </c>
      <c r="AU161" s="163" t="s">
        <v>77</v>
      </c>
      <c r="AV161" s="14" t="s">
        <v>122</v>
      </c>
      <c r="AW161" s="14" t="s">
        <v>33</v>
      </c>
      <c r="AX161" s="14" t="s">
        <v>72</v>
      </c>
      <c r="AY161" s="163" t="s">
        <v>115</v>
      </c>
    </row>
    <row r="162" spans="2:51" s="13" customFormat="1" ht="11.25">
      <c r="B162" s="153"/>
      <c r="D162" s="154" t="s">
        <v>126</v>
      </c>
      <c r="E162" s="155" t="s">
        <v>3</v>
      </c>
      <c r="F162" s="156" t="s">
        <v>208</v>
      </c>
      <c r="H162" s="157">
        <v>150.42</v>
      </c>
      <c r="I162" s="158"/>
      <c r="L162" s="153"/>
      <c r="M162" s="159"/>
      <c r="N162" s="160"/>
      <c r="O162" s="160"/>
      <c r="P162" s="160"/>
      <c r="Q162" s="160"/>
      <c r="R162" s="160"/>
      <c r="S162" s="160"/>
      <c r="T162" s="161"/>
      <c r="AT162" s="155" t="s">
        <v>126</v>
      </c>
      <c r="AU162" s="155" t="s">
        <v>77</v>
      </c>
      <c r="AV162" s="13" t="s">
        <v>77</v>
      </c>
      <c r="AW162" s="13" t="s">
        <v>33</v>
      </c>
      <c r="AX162" s="13" t="s">
        <v>72</v>
      </c>
      <c r="AY162" s="155" t="s">
        <v>115</v>
      </c>
    </row>
    <row r="163" spans="2:51" s="14" customFormat="1" ht="11.25">
      <c r="B163" s="162"/>
      <c r="D163" s="154" t="s">
        <v>126</v>
      </c>
      <c r="E163" s="163" t="s">
        <v>3</v>
      </c>
      <c r="F163" s="164" t="s">
        <v>141</v>
      </c>
      <c r="H163" s="165">
        <v>150.42</v>
      </c>
      <c r="I163" s="166"/>
      <c r="L163" s="162"/>
      <c r="M163" s="167"/>
      <c r="N163" s="168"/>
      <c r="O163" s="168"/>
      <c r="P163" s="168"/>
      <c r="Q163" s="168"/>
      <c r="R163" s="168"/>
      <c r="S163" s="168"/>
      <c r="T163" s="169"/>
      <c r="AT163" s="163" t="s">
        <v>126</v>
      </c>
      <c r="AU163" s="163" t="s">
        <v>77</v>
      </c>
      <c r="AV163" s="14" t="s">
        <v>122</v>
      </c>
      <c r="AW163" s="14" t="s">
        <v>33</v>
      </c>
      <c r="AX163" s="14" t="s">
        <v>80</v>
      </c>
      <c r="AY163" s="163" t="s">
        <v>115</v>
      </c>
    </row>
    <row r="164" spans="1:65" s="2" customFormat="1" ht="24.2" customHeight="1">
      <c r="A164" s="33"/>
      <c r="B164" s="134"/>
      <c r="C164" s="135" t="s">
        <v>209</v>
      </c>
      <c r="D164" s="135" t="s">
        <v>117</v>
      </c>
      <c r="E164" s="136" t="s">
        <v>210</v>
      </c>
      <c r="F164" s="137" t="s">
        <v>211</v>
      </c>
      <c r="G164" s="138" t="s">
        <v>212</v>
      </c>
      <c r="H164" s="139">
        <v>695.8</v>
      </c>
      <c r="I164" s="140"/>
      <c r="J164" s="141">
        <f>ROUND(I164*H164,2)</f>
        <v>0</v>
      </c>
      <c r="K164" s="137" t="s">
        <v>121</v>
      </c>
      <c r="L164" s="34"/>
      <c r="M164" s="142" t="s">
        <v>3</v>
      </c>
      <c r="N164" s="143" t="s">
        <v>43</v>
      </c>
      <c r="O164" s="54"/>
      <c r="P164" s="144">
        <f>O164*H164</f>
        <v>0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46" t="s">
        <v>122</v>
      </c>
      <c r="AT164" s="146" t="s">
        <v>117</v>
      </c>
      <c r="AU164" s="146" t="s">
        <v>77</v>
      </c>
      <c r="AY164" s="18" t="s">
        <v>115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8" t="s">
        <v>80</v>
      </c>
      <c r="BK164" s="147">
        <f>ROUND(I164*H164,2)</f>
        <v>0</v>
      </c>
      <c r="BL164" s="18" t="s">
        <v>122</v>
      </c>
      <c r="BM164" s="146" t="s">
        <v>213</v>
      </c>
    </row>
    <row r="165" spans="1:47" s="2" customFormat="1" ht="11.25">
      <c r="A165" s="33"/>
      <c r="B165" s="34"/>
      <c r="C165" s="33"/>
      <c r="D165" s="148" t="s">
        <v>124</v>
      </c>
      <c r="E165" s="33"/>
      <c r="F165" s="149" t="s">
        <v>214</v>
      </c>
      <c r="G165" s="33"/>
      <c r="H165" s="33"/>
      <c r="I165" s="150"/>
      <c r="J165" s="33"/>
      <c r="K165" s="33"/>
      <c r="L165" s="34"/>
      <c r="M165" s="151"/>
      <c r="N165" s="152"/>
      <c r="O165" s="54"/>
      <c r="P165" s="54"/>
      <c r="Q165" s="54"/>
      <c r="R165" s="54"/>
      <c r="S165" s="54"/>
      <c r="T165" s="55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8" t="s">
        <v>124</v>
      </c>
      <c r="AU165" s="18" t="s">
        <v>77</v>
      </c>
    </row>
    <row r="166" spans="2:51" s="13" customFormat="1" ht="11.25">
      <c r="B166" s="153"/>
      <c r="D166" s="154" t="s">
        <v>126</v>
      </c>
      <c r="E166" s="155" t="s">
        <v>3</v>
      </c>
      <c r="F166" s="156" t="s">
        <v>189</v>
      </c>
      <c r="H166" s="157">
        <v>397.6</v>
      </c>
      <c r="I166" s="158"/>
      <c r="L166" s="153"/>
      <c r="M166" s="159"/>
      <c r="N166" s="160"/>
      <c r="O166" s="160"/>
      <c r="P166" s="160"/>
      <c r="Q166" s="160"/>
      <c r="R166" s="160"/>
      <c r="S166" s="160"/>
      <c r="T166" s="161"/>
      <c r="AT166" s="155" t="s">
        <v>126</v>
      </c>
      <c r="AU166" s="155" t="s">
        <v>77</v>
      </c>
      <c r="AV166" s="13" t="s">
        <v>77</v>
      </c>
      <c r="AW166" s="13" t="s">
        <v>33</v>
      </c>
      <c r="AX166" s="13" t="s">
        <v>80</v>
      </c>
      <c r="AY166" s="155" t="s">
        <v>115</v>
      </c>
    </row>
    <row r="167" spans="2:51" s="13" customFormat="1" ht="11.25">
      <c r="B167" s="153"/>
      <c r="D167" s="154" t="s">
        <v>126</v>
      </c>
      <c r="F167" s="156" t="s">
        <v>215</v>
      </c>
      <c r="H167" s="157">
        <v>695.8</v>
      </c>
      <c r="I167" s="158"/>
      <c r="L167" s="153"/>
      <c r="M167" s="159"/>
      <c r="N167" s="160"/>
      <c r="O167" s="160"/>
      <c r="P167" s="160"/>
      <c r="Q167" s="160"/>
      <c r="R167" s="160"/>
      <c r="S167" s="160"/>
      <c r="T167" s="161"/>
      <c r="AT167" s="155" t="s">
        <v>126</v>
      </c>
      <c r="AU167" s="155" t="s">
        <v>77</v>
      </c>
      <c r="AV167" s="13" t="s">
        <v>77</v>
      </c>
      <c r="AW167" s="13" t="s">
        <v>4</v>
      </c>
      <c r="AX167" s="13" t="s">
        <v>80</v>
      </c>
      <c r="AY167" s="155" t="s">
        <v>115</v>
      </c>
    </row>
    <row r="168" spans="1:65" s="2" customFormat="1" ht="24.2" customHeight="1">
      <c r="A168" s="33"/>
      <c r="B168" s="134"/>
      <c r="C168" s="135" t="s">
        <v>216</v>
      </c>
      <c r="D168" s="135" t="s">
        <v>117</v>
      </c>
      <c r="E168" s="136" t="s">
        <v>217</v>
      </c>
      <c r="F168" s="137" t="s">
        <v>218</v>
      </c>
      <c r="G168" s="138" t="s">
        <v>120</v>
      </c>
      <c r="H168" s="139">
        <v>397.6</v>
      </c>
      <c r="I168" s="140"/>
      <c r="J168" s="141">
        <f>ROUND(I168*H168,2)</f>
        <v>0</v>
      </c>
      <c r="K168" s="137" t="s">
        <v>121</v>
      </c>
      <c r="L168" s="34"/>
      <c r="M168" s="142" t="s">
        <v>3</v>
      </c>
      <c r="N168" s="143" t="s">
        <v>43</v>
      </c>
      <c r="O168" s="54"/>
      <c r="P168" s="144">
        <f>O168*H168</f>
        <v>0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46" t="s">
        <v>122</v>
      </c>
      <c r="AT168" s="146" t="s">
        <v>117</v>
      </c>
      <c r="AU168" s="146" t="s">
        <v>77</v>
      </c>
      <c r="AY168" s="18" t="s">
        <v>115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8" t="s">
        <v>80</v>
      </c>
      <c r="BK168" s="147">
        <f>ROUND(I168*H168,2)</f>
        <v>0</v>
      </c>
      <c r="BL168" s="18" t="s">
        <v>122</v>
      </c>
      <c r="BM168" s="146" t="s">
        <v>219</v>
      </c>
    </row>
    <row r="169" spans="1:47" s="2" customFormat="1" ht="11.25">
      <c r="A169" s="33"/>
      <c r="B169" s="34"/>
      <c r="C169" s="33"/>
      <c r="D169" s="148" t="s">
        <v>124</v>
      </c>
      <c r="E169" s="33"/>
      <c r="F169" s="149" t="s">
        <v>220</v>
      </c>
      <c r="G169" s="33"/>
      <c r="H169" s="33"/>
      <c r="I169" s="150"/>
      <c r="J169" s="33"/>
      <c r="K169" s="33"/>
      <c r="L169" s="34"/>
      <c r="M169" s="151"/>
      <c r="N169" s="152"/>
      <c r="O169" s="54"/>
      <c r="P169" s="54"/>
      <c r="Q169" s="54"/>
      <c r="R169" s="54"/>
      <c r="S169" s="54"/>
      <c r="T169" s="55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T169" s="18" t="s">
        <v>124</v>
      </c>
      <c r="AU169" s="18" t="s">
        <v>77</v>
      </c>
    </row>
    <row r="170" spans="2:51" s="13" customFormat="1" ht="11.25">
      <c r="B170" s="153"/>
      <c r="D170" s="154" t="s">
        <v>126</v>
      </c>
      <c r="E170" s="155" t="s">
        <v>3</v>
      </c>
      <c r="F170" s="156" t="s">
        <v>189</v>
      </c>
      <c r="H170" s="157">
        <v>397.6</v>
      </c>
      <c r="I170" s="158"/>
      <c r="L170" s="153"/>
      <c r="M170" s="159"/>
      <c r="N170" s="160"/>
      <c r="O170" s="160"/>
      <c r="P170" s="160"/>
      <c r="Q170" s="160"/>
      <c r="R170" s="160"/>
      <c r="S170" s="160"/>
      <c r="T170" s="161"/>
      <c r="AT170" s="155" t="s">
        <v>126</v>
      </c>
      <c r="AU170" s="155" t="s">
        <v>77</v>
      </c>
      <c r="AV170" s="13" t="s">
        <v>77</v>
      </c>
      <c r="AW170" s="13" t="s">
        <v>33</v>
      </c>
      <c r="AX170" s="13" t="s">
        <v>80</v>
      </c>
      <c r="AY170" s="155" t="s">
        <v>115</v>
      </c>
    </row>
    <row r="171" spans="1:65" s="2" customFormat="1" ht="24.2" customHeight="1">
      <c r="A171" s="33"/>
      <c r="B171" s="134"/>
      <c r="C171" s="135" t="s">
        <v>221</v>
      </c>
      <c r="D171" s="135" t="s">
        <v>117</v>
      </c>
      <c r="E171" s="136" t="s">
        <v>222</v>
      </c>
      <c r="F171" s="137" t="s">
        <v>223</v>
      </c>
      <c r="G171" s="138" t="s">
        <v>120</v>
      </c>
      <c r="H171" s="139">
        <v>257.95</v>
      </c>
      <c r="I171" s="140"/>
      <c r="J171" s="141">
        <f>ROUND(I171*H171,2)</f>
        <v>0</v>
      </c>
      <c r="K171" s="137" t="s">
        <v>121</v>
      </c>
      <c r="L171" s="34"/>
      <c r="M171" s="142" t="s">
        <v>3</v>
      </c>
      <c r="N171" s="143" t="s">
        <v>43</v>
      </c>
      <c r="O171" s="54"/>
      <c r="P171" s="144">
        <f>O171*H171</f>
        <v>0</v>
      </c>
      <c r="Q171" s="144">
        <v>0</v>
      </c>
      <c r="R171" s="144">
        <f>Q171*H171</f>
        <v>0</v>
      </c>
      <c r="S171" s="144">
        <v>0</v>
      </c>
      <c r="T171" s="14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46" t="s">
        <v>122</v>
      </c>
      <c r="AT171" s="146" t="s">
        <v>117</v>
      </c>
      <c r="AU171" s="146" t="s">
        <v>77</v>
      </c>
      <c r="AY171" s="18" t="s">
        <v>115</v>
      </c>
      <c r="BE171" s="147">
        <f>IF(N171="základní",J171,0)</f>
        <v>0</v>
      </c>
      <c r="BF171" s="147">
        <f>IF(N171="snížená",J171,0)</f>
        <v>0</v>
      </c>
      <c r="BG171" s="147">
        <f>IF(N171="zákl. přenesená",J171,0)</f>
        <v>0</v>
      </c>
      <c r="BH171" s="147">
        <f>IF(N171="sníž. přenesená",J171,0)</f>
        <v>0</v>
      </c>
      <c r="BI171" s="147">
        <f>IF(N171="nulová",J171,0)</f>
        <v>0</v>
      </c>
      <c r="BJ171" s="18" t="s">
        <v>80</v>
      </c>
      <c r="BK171" s="147">
        <f>ROUND(I171*H171,2)</f>
        <v>0</v>
      </c>
      <c r="BL171" s="18" t="s">
        <v>122</v>
      </c>
      <c r="BM171" s="146" t="s">
        <v>224</v>
      </c>
    </row>
    <row r="172" spans="1:47" s="2" customFormat="1" ht="11.25">
      <c r="A172" s="33"/>
      <c r="B172" s="34"/>
      <c r="C172" s="33"/>
      <c r="D172" s="148" t="s">
        <v>124</v>
      </c>
      <c r="E172" s="33"/>
      <c r="F172" s="149" t="s">
        <v>225</v>
      </c>
      <c r="G172" s="33"/>
      <c r="H172" s="33"/>
      <c r="I172" s="150"/>
      <c r="J172" s="33"/>
      <c r="K172" s="33"/>
      <c r="L172" s="34"/>
      <c r="M172" s="151"/>
      <c r="N172" s="152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124</v>
      </c>
      <c r="AU172" s="18" t="s">
        <v>77</v>
      </c>
    </row>
    <row r="173" spans="2:51" s="13" customFormat="1" ht="11.25">
      <c r="B173" s="153"/>
      <c r="D173" s="154" t="s">
        <v>126</v>
      </c>
      <c r="E173" s="155" t="s">
        <v>3</v>
      </c>
      <c r="F173" s="156" t="s">
        <v>226</v>
      </c>
      <c r="H173" s="157">
        <v>303.809</v>
      </c>
      <c r="I173" s="158"/>
      <c r="L173" s="153"/>
      <c r="M173" s="159"/>
      <c r="N173" s="160"/>
      <c r="O173" s="160"/>
      <c r="P173" s="160"/>
      <c r="Q173" s="160"/>
      <c r="R173" s="160"/>
      <c r="S173" s="160"/>
      <c r="T173" s="161"/>
      <c r="AT173" s="155" t="s">
        <v>126</v>
      </c>
      <c r="AU173" s="155" t="s">
        <v>77</v>
      </c>
      <c r="AV173" s="13" t="s">
        <v>77</v>
      </c>
      <c r="AW173" s="13" t="s">
        <v>33</v>
      </c>
      <c r="AX173" s="13" t="s">
        <v>72</v>
      </c>
      <c r="AY173" s="155" t="s">
        <v>115</v>
      </c>
    </row>
    <row r="174" spans="2:51" s="13" customFormat="1" ht="11.25">
      <c r="B174" s="153"/>
      <c r="D174" s="154" t="s">
        <v>126</v>
      </c>
      <c r="E174" s="155" t="s">
        <v>3</v>
      </c>
      <c r="F174" s="156" t="s">
        <v>227</v>
      </c>
      <c r="H174" s="157">
        <v>-0.52</v>
      </c>
      <c r="I174" s="158"/>
      <c r="L174" s="153"/>
      <c r="M174" s="159"/>
      <c r="N174" s="160"/>
      <c r="O174" s="160"/>
      <c r="P174" s="160"/>
      <c r="Q174" s="160"/>
      <c r="R174" s="160"/>
      <c r="S174" s="160"/>
      <c r="T174" s="161"/>
      <c r="AT174" s="155" t="s">
        <v>126</v>
      </c>
      <c r="AU174" s="155" t="s">
        <v>77</v>
      </c>
      <c r="AV174" s="13" t="s">
        <v>77</v>
      </c>
      <c r="AW174" s="13" t="s">
        <v>33</v>
      </c>
      <c r="AX174" s="13" t="s">
        <v>72</v>
      </c>
      <c r="AY174" s="155" t="s">
        <v>115</v>
      </c>
    </row>
    <row r="175" spans="2:51" s="13" customFormat="1" ht="11.25">
      <c r="B175" s="153"/>
      <c r="D175" s="154" t="s">
        <v>126</v>
      </c>
      <c r="E175" s="155" t="s">
        <v>3</v>
      </c>
      <c r="F175" s="156" t="s">
        <v>228</v>
      </c>
      <c r="H175" s="157">
        <v>-18.802</v>
      </c>
      <c r="I175" s="158"/>
      <c r="L175" s="153"/>
      <c r="M175" s="159"/>
      <c r="N175" s="160"/>
      <c r="O175" s="160"/>
      <c r="P175" s="160"/>
      <c r="Q175" s="160"/>
      <c r="R175" s="160"/>
      <c r="S175" s="160"/>
      <c r="T175" s="161"/>
      <c r="AT175" s="155" t="s">
        <v>126</v>
      </c>
      <c r="AU175" s="155" t="s">
        <v>77</v>
      </c>
      <c r="AV175" s="13" t="s">
        <v>77</v>
      </c>
      <c r="AW175" s="13" t="s">
        <v>33</v>
      </c>
      <c r="AX175" s="13" t="s">
        <v>72</v>
      </c>
      <c r="AY175" s="155" t="s">
        <v>115</v>
      </c>
    </row>
    <row r="176" spans="2:51" s="13" customFormat="1" ht="11.25">
      <c r="B176" s="153"/>
      <c r="D176" s="154" t="s">
        <v>126</v>
      </c>
      <c r="E176" s="155" t="s">
        <v>3</v>
      </c>
      <c r="F176" s="156" t="s">
        <v>229</v>
      </c>
      <c r="H176" s="157">
        <v>-11.186</v>
      </c>
      <c r="I176" s="158"/>
      <c r="L176" s="153"/>
      <c r="M176" s="159"/>
      <c r="N176" s="160"/>
      <c r="O176" s="160"/>
      <c r="P176" s="160"/>
      <c r="Q176" s="160"/>
      <c r="R176" s="160"/>
      <c r="S176" s="160"/>
      <c r="T176" s="161"/>
      <c r="AT176" s="155" t="s">
        <v>126</v>
      </c>
      <c r="AU176" s="155" t="s">
        <v>77</v>
      </c>
      <c r="AV176" s="13" t="s">
        <v>77</v>
      </c>
      <c r="AW176" s="13" t="s">
        <v>33</v>
      </c>
      <c r="AX176" s="13" t="s">
        <v>72</v>
      </c>
      <c r="AY176" s="155" t="s">
        <v>115</v>
      </c>
    </row>
    <row r="177" spans="2:51" s="13" customFormat="1" ht="11.25">
      <c r="B177" s="153"/>
      <c r="D177" s="154" t="s">
        <v>126</v>
      </c>
      <c r="E177" s="155" t="s">
        <v>3</v>
      </c>
      <c r="F177" s="156" t="s">
        <v>230</v>
      </c>
      <c r="H177" s="157">
        <v>-15.36</v>
      </c>
      <c r="I177" s="158"/>
      <c r="L177" s="153"/>
      <c r="M177" s="159"/>
      <c r="N177" s="160"/>
      <c r="O177" s="160"/>
      <c r="P177" s="160"/>
      <c r="Q177" s="160"/>
      <c r="R177" s="160"/>
      <c r="S177" s="160"/>
      <c r="T177" s="161"/>
      <c r="AT177" s="155" t="s">
        <v>126</v>
      </c>
      <c r="AU177" s="155" t="s">
        <v>77</v>
      </c>
      <c r="AV177" s="13" t="s">
        <v>77</v>
      </c>
      <c r="AW177" s="13" t="s">
        <v>33</v>
      </c>
      <c r="AX177" s="13" t="s">
        <v>72</v>
      </c>
      <c r="AY177" s="155" t="s">
        <v>115</v>
      </c>
    </row>
    <row r="178" spans="2:51" s="14" customFormat="1" ht="11.25">
      <c r="B178" s="162"/>
      <c r="D178" s="154" t="s">
        <v>126</v>
      </c>
      <c r="E178" s="163" t="s">
        <v>3</v>
      </c>
      <c r="F178" s="164" t="s">
        <v>141</v>
      </c>
      <c r="H178" s="165">
        <v>257.941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126</v>
      </c>
      <c r="AU178" s="163" t="s">
        <v>77</v>
      </c>
      <c r="AV178" s="14" t="s">
        <v>122</v>
      </c>
      <c r="AW178" s="14" t="s">
        <v>33</v>
      </c>
      <c r="AX178" s="14" t="s">
        <v>72</v>
      </c>
      <c r="AY178" s="163" t="s">
        <v>115</v>
      </c>
    </row>
    <row r="179" spans="2:51" s="13" customFormat="1" ht="11.25">
      <c r="B179" s="153"/>
      <c r="D179" s="154" t="s">
        <v>126</v>
      </c>
      <c r="E179" s="155" t="s">
        <v>3</v>
      </c>
      <c r="F179" s="156" t="s">
        <v>231</v>
      </c>
      <c r="H179" s="157">
        <v>257.95</v>
      </c>
      <c r="I179" s="158"/>
      <c r="L179" s="153"/>
      <c r="M179" s="159"/>
      <c r="N179" s="160"/>
      <c r="O179" s="160"/>
      <c r="P179" s="160"/>
      <c r="Q179" s="160"/>
      <c r="R179" s="160"/>
      <c r="S179" s="160"/>
      <c r="T179" s="161"/>
      <c r="AT179" s="155" t="s">
        <v>126</v>
      </c>
      <c r="AU179" s="155" t="s">
        <v>77</v>
      </c>
      <c r="AV179" s="13" t="s">
        <v>77</v>
      </c>
      <c r="AW179" s="13" t="s">
        <v>33</v>
      </c>
      <c r="AX179" s="13" t="s">
        <v>72</v>
      </c>
      <c r="AY179" s="155" t="s">
        <v>115</v>
      </c>
    </row>
    <row r="180" spans="2:51" s="14" customFormat="1" ht="11.25">
      <c r="B180" s="162"/>
      <c r="D180" s="154" t="s">
        <v>126</v>
      </c>
      <c r="E180" s="163" t="s">
        <v>3</v>
      </c>
      <c r="F180" s="164" t="s">
        <v>141</v>
      </c>
      <c r="H180" s="165">
        <v>257.95</v>
      </c>
      <c r="I180" s="166"/>
      <c r="L180" s="162"/>
      <c r="M180" s="167"/>
      <c r="N180" s="168"/>
      <c r="O180" s="168"/>
      <c r="P180" s="168"/>
      <c r="Q180" s="168"/>
      <c r="R180" s="168"/>
      <c r="S180" s="168"/>
      <c r="T180" s="169"/>
      <c r="AT180" s="163" t="s">
        <v>126</v>
      </c>
      <c r="AU180" s="163" t="s">
        <v>77</v>
      </c>
      <c r="AV180" s="14" t="s">
        <v>122</v>
      </c>
      <c r="AW180" s="14" t="s">
        <v>33</v>
      </c>
      <c r="AX180" s="14" t="s">
        <v>80</v>
      </c>
      <c r="AY180" s="163" t="s">
        <v>115</v>
      </c>
    </row>
    <row r="181" spans="1:65" s="2" customFormat="1" ht="16.5" customHeight="1">
      <c r="A181" s="33"/>
      <c r="B181" s="134"/>
      <c r="C181" s="170" t="s">
        <v>232</v>
      </c>
      <c r="D181" s="170" t="s">
        <v>233</v>
      </c>
      <c r="E181" s="171" t="s">
        <v>234</v>
      </c>
      <c r="F181" s="172" t="s">
        <v>235</v>
      </c>
      <c r="G181" s="173" t="s">
        <v>212</v>
      </c>
      <c r="H181" s="174">
        <v>515</v>
      </c>
      <c r="I181" s="175"/>
      <c r="J181" s="176">
        <f>ROUND(I181*H181,2)</f>
        <v>0</v>
      </c>
      <c r="K181" s="172" t="s">
        <v>121</v>
      </c>
      <c r="L181" s="177"/>
      <c r="M181" s="178" t="s">
        <v>3</v>
      </c>
      <c r="N181" s="179" t="s">
        <v>43</v>
      </c>
      <c r="O181" s="54"/>
      <c r="P181" s="144">
        <f>O181*H181</f>
        <v>0</v>
      </c>
      <c r="Q181" s="144">
        <v>0</v>
      </c>
      <c r="R181" s="144">
        <f>Q181*H181</f>
        <v>0</v>
      </c>
      <c r="S181" s="144">
        <v>0</v>
      </c>
      <c r="T181" s="14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46" t="s">
        <v>184</v>
      </c>
      <c r="AT181" s="146" t="s">
        <v>233</v>
      </c>
      <c r="AU181" s="146" t="s">
        <v>77</v>
      </c>
      <c r="AY181" s="18" t="s">
        <v>115</v>
      </c>
      <c r="BE181" s="147">
        <f>IF(N181="základní",J181,0)</f>
        <v>0</v>
      </c>
      <c r="BF181" s="147">
        <f>IF(N181="snížená",J181,0)</f>
        <v>0</v>
      </c>
      <c r="BG181" s="147">
        <f>IF(N181="zákl. přenesená",J181,0)</f>
        <v>0</v>
      </c>
      <c r="BH181" s="147">
        <f>IF(N181="sníž. přenesená",J181,0)</f>
        <v>0</v>
      </c>
      <c r="BI181" s="147">
        <f>IF(N181="nulová",J181,0)</f>
        <v>0</v>
      </c>
      <c r="BJ181" s="18" t="s">
        <v>80</v>
      </c>
      <c r="BK181" s="147">
        <f>ROUND(I181*H181,2)</f>
        <v>0</v>
      </c>
      <c r="BL181" s="18" t="s">
        <v>122</v>
      </c>
      <c r="BM181" s="146" t="s">
        <v>236</v>
      </c>
    </row>
    <row r="182" spans="1:47" s="2" customFormat="1" ht="11.25">
      <c r="A182" s="33"/>
      <c r="B182" s="34"/>
      <c r="C182" s="33"/>
      <c r="D182" s="148" t="s">
        <v>124</v>
      </c>
      <c r="E182" s="33"/>
      <c r="F182" s="149" t="s">
        <v>237</v>
      </c>
      <c r="G182" s="33"/>
      <c r="H182" s="33"/>
      <c r="I182" s="150"/>
      <c r="J182" s="33"/>
      <c r="K182" s="33"/>
      <c r="L182" s="34"/>
      <c r="M182" s="151"/>
      <c r="N182" s="152"/>
      <c r="O182" s="54"/>
      <c r="P182" s="54"/>
      <c r="Q182" s="54"/>
      <c r="R182" s="54"/>
      <c r="S182" s="54"/>
      <c r="T182" s="55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8" t="s">
        <v>124</v>
      </c>
      <c r="AU182" s="18" t="s">
        <v>77</v>
      </c>
    </row>
    <row r="183" spans="2:51" s="13" customFormat="1" ht="11.25">
      <c r="B183" s="153"/>
      <c r="D183" s="154" t="s">
        <v>126</v>
      </c>
      <c r="E183" s="155" t="s">
        <v>3</v>
      </c>
      <c r="F183" s="156" t="s">
        <v>238</v>
      </c>
      <c r="H183" s="157">
        <v>257.5</v>
      </c>
      <c r="I183" s="158"/>
      <c r="L183" s="153"/>
      <c r="M183" s="159"/>
      <c r="N183" s="160"/>
      <c r="O183" s="160"/>
      <c r="P183" s="160"/>
      <c r="Q183" s="160"/>
      <c r="R183" s="160"/>
      <c r="S183" s="160"/>
      <c r="T183" s="161"/>
      <c r="AT183" s="155" t="s">
        <v>126</v>
      </c>
      <c r="AU183" s="155" t="s">
        <v>77</v>
      </c>
      <c r="AV183" s="13" t="s">
        <v>77</v>
      </c>
      <c r="AW183" s="13" t="s">
        <v>33</v>
      </c>
      <c r="AX183" s="13" t="s">
        <v>80</v>
      </c>
      <c r="AY183" s="155" t="s">
        <v>115</v>
      </c>
    </row>
    <row r="184" spans="2:51" s="13" customFormat="1" ht="11.25">
      <c r="B184" s="153"/>
      <c r="D184" s="154" t="s">
        <v>126</v>
      </c>
      <c r="F184" s="156" t="s">
        <v>239</v>
      </c>
      <c r="H184" s="157">
        <v>515</v>
      </c>
      <c r="I184" s="158"/>
      <c r="L184" s="153"/>
      <c r="M184" s="159"/>
      <c r="N184" s="160"/>
      <c r="O184" s="160"/>
      <c r="P184" s="160"/>
      <c r="Q184" s="160"/>
      <c r="R184" s="160"/>
      <c r="S184" s="160"/>
      <c r="T184" s="161"/>
      <c r="AT184" s="155" t="s">
        <v>126</v>
      </c>
      <c r="AU184" s="155" t="s">
        <v>77</v>
      </c>
      <c r="AV184" s="13" t="s">
        <v>77</v>
      </c>
      <c r="AW184" s="13" t="s">
        <v>4</v>
      </c>
      <c r="AX184" s="13" t="s">
        <v>80</v>
      </c>
      <c r="AY184" s="155" t="s">
        <v>115</v>
      </c>
    </row>
    <row r="185" spans="1:65" s="2" customFormat="1" ht="37.9" customHeight="1">
      <c r="A185" s="33"/>
      <c r="B185" s="134"/>
      <c r="C185" s="135" t="s">
        <v>9</v>
      </c>
      <c r="D185" s="135" t="s">
        <v>117</v>
      </c>
      <c r="E185" s="136" t="s">
        <v>240</v>
      </c>
      <c r="F185" s="137" t="s">
        <v>241</v>
      </c>
      <c r="G185" s="138" t="s">
        <v>120</v>
      </c>
      <c r="H185" s="139">
        <v>57.74</v>
      </c>
      <c r="I185" s="140"/>
      <c r="J185" s="141">
        <f>ROUND(I185*H185,2)</f>
        <v>0</v>
      </c>
      <c r="K185" s="137" t="s">
        <v>121</v>
      </c>
      <c r="L185" s="34"/>
      <c r="M185" s="142" t="s">
        <v>3</v>
      </c>
      <c r="N185" s="143" t="s">
        <v>43</v>
      </c>
      <c r="O185" s="54"/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46" t="s">
        <v>122</v>
      </c>
      <c r="AT185" s="146" t="s">
        <v>117</v>
      </c>
      <c r="AU185" s="146" t="s">
        <v>77</v>
      </c>
      <c r="AY185" s="18" t="s">
        <v>115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8" t="s">
        <v>80</v>
      </c>
      <c r="BK185" s="147">
        <f>ROUND(I185*H185,2)</f>
        <v>0</v>
      </c>
      <c r="BL185" s="18" t="s">
        <v>122</v>
      </c>
      <c r="BM185" s="146" t="s">
        <v>242</v>
      </c>
    </row>
    <row r="186" spans="1:47" s="2" customFormat="1" ht="11.25">
      <c r="A186" s="33"/>
      <c r="B186" s="34"/>
      <c r="C186" s="33"/>
      <c r="D186" s="148" t="s">
        <v>124</v>
      </c>
      <c r="E186" s="33"/>
      <c r="F186" s="149" t="s">
        <v>243</v>
      </c>
      <c r="G186" s="33"/>
      <c r="H186" s="33"/>
      <c r="I186" s="150"/>
      <c r="J186" s="33"/>
      <c r="K186" s="33"/>
      <c r="L186" s="34"/>
      <c r="M186" s="151"/>
      <c r="N186" s="152"/>
      <c r="O186" s="54"/>
      <c r="P186" s="54"/>
      <c r="Q186" s="54"/>
      <c r="R186" s="54"/>
      <c r="S186" s="54"/>
      <c r="T186" s="55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8" t="s">
        <v>124</v>
      </c>
      <c r="AU186" s="18" t="s">
        <v>77</v>
      </c>
    </row>
    <row r="187" spans="2:51" s="13" customFormat="1" ht="11.25">
      <c r="B187" s="153"/>
      <c r="D187" s="154" t="s">
        <v>126</v>
      </c>
      <c r="E187" s="155" t="s">
        <v>3</v>
      </c>
      <c r="F187" s="156" t="s">
        <v>244</v>
      </c>
      <c r="H187" s="157">
        <v>19.8</v>
      </c>
      <c r="I187" s="158"/>
      <c r="L187" s="153"/>
      <c r="M187" s="159"/>
      <c r="N187" s="160"/>
      <c r="O187" s="160"/>
      <c r="P187" s="160"/>
      <c r="Q187" s="160"/>
      <c r="R187" s="160"/>
      <c r="S187" s="160"/>
      <c r="T187" s="161"/>
      <c r="AT187" s="155" t="s">
        <v>126</v>
      </c>
      <c r="AU187" s="155" t="s">
        <v>77</v>
      </c>
      <c r="AV187" s="13" t="s">
        <v>77</v>
      </c>
      <c r="AW187" s="13" t="s">
        <v>33</v>
      </c>
      <c r="AX187" s="13" t="s">
        <v>72</v>
      </c>
      <c r="AY187" s="155" t="s">
        <v>115</v>
      </c>
    </row>
    <row r="188" spans="2:51" s="13" customFormat="1" ht="11.25">
      <c r="B188" s="153"/>
      <c r="D188" s="154" t="s">
        <v>126</v>
      </c>
      <c r="E188" s="155" t="s">
        <v>3</v>
      </c>
      <c r="F188" s="156" t="s">
        <v>245</v>
      </c>
      <c r="H188" s="157">
        <v>8.932</v>
      </c>
      <c r="I188" s="158"/>
      <c r="L188" s="153"/>
      <c r="M188" s="159"/>
      <c r="N188" s="160"/>
      <c r="O188" s="160"/>
      <c r="P188" s="160"/>
      <c r="Q188" s="160"/>
      <c r="R188" s="160"/>
      <c r="S188" s="160"/>
      <c r="T188" s="161"/>
      <c r="AT188" s="155" t="s">
        <v>126</v>
      </c>
      <c r="AU188" s="155" t="s">
        <v>77</v>
      </c>
      <c r="AV188" s="13" t="s">
        <v>77</v>
      </c>
      <c r="AW188" s="13" t="s">
        <v>33</v>
      </c>
      <c r="AX188" s="13" t="s">
        <v>72</v>
      </c>
      <c r="AY188" s="155" t="s">
        <v>115</v>
      </c>
    </row>
    <row r="189" spans="2:51" s="13" customFormat="1" ht="11.25">
      <c r="B189" s="153"/>
      <c r="D189" s="154" t="s">
        <v>126</v>
      </c>
      <c r="E189" s="155" t="s">
        <v>3</v>
      </c>
      <c r="F189" s="156" t="s">
        <v>246</v>
      </c>
      <c r="H189" s="157">
        <v>26.725</v>
      </c>
      <c r="I189" s="158"/>
      <c r="L189" s="153"/>
      <c r="M189" s="159"/>
      <c r="N189" s="160"/>
      <c r="O189" s="160"/>
      <c r="P189" s="160"/>
      <c r="Q189" s="160"/>
      <c r="R189" s="160"/>
      <c r="S189" s="160"/>
      <c r="T189" s="161"/>
      <c r="AT189" s="155" t="s">
        <v>126</v>
      </c>
      <c r="AU189" s="155" t="s">
        <v>77</v>
      </c>
      <c r="AV189" s="13" t="s">
        <v>77</v>
      </c>
      <c r="AW189" s="13" t="s">
        <v>33</v>
      </c>
      <c r="AX189" s="13" t="s">
        <v>72</v>
      </c>
      <c r="AY189" s="155" t="s">
        <v>115</v>
      </c>
    </row>
    <row r="190" spans="2:51" s="13" customFormat="1" ht="11.25">
      <c r="B190" s="153"/>
      <c r="D190" s="154" t="s">
        <v>126</v>
      </c>
      <c r="E190" s="155" t="s">
        <v>3</v>
      </c>
      <c r="F190" s="156" t="s">
        <v>247</v>
      </c>
      <c r="H190" s="157">
        <v>2.282</v>
      </c>
      <c r="I190" s="158"/>
      <c r="L190" s="153"/>
      <c r="M190" s="159"/>
      <c r="N190" s="160"/>
      <c r="O190" s="160"/>
      <c r="P190" s="160"/>
      <c r="Q190" s="160"/>
      <c r="R190" s="160"/>
      <c r="S190" s="160"/>
      <c r="T190" s="161"/>
      <c r="AT190" s="155" t="s">
        <v>126</v>
      </c>
      <c r="AU190" s="155" t="s">
        <v>77</v>
      </c>
      <c r="AV190" s="13" t="s">
        <v>77</v>
      </c>
      <c r="AW190" s="13" t="s">
        <v>33</v>
      </c>
      <c r="AX190" s="13" t="s">
        <v>72</v>
      </c>
      <c r="AY190" s="155" t="s">
        <v>115</v>
      </c>
    </row>
    <row r="191" spans="2:51" s="14" customFormat="1" ht="11.25">
      <c r="B191" s="162"/>
      <c r="D191" s="154" t="s">
        <v>126</v>
      </c>
      <c r="E191" s="163" t="s">
        <v>3</v>
      </c>
      <c r="F191" s="164" t="s">
        <v>141</v>
      </c>
      <c r="H191" s="165">
        <v>57.739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126</v>
      </c>
      <c r="AU191" s="163" t="s">
        <v>77</v>
      </c>
      <c r="AV191" s="14" t="s">
        <v>122</v>
      </c>
      <c r="AW191" s="14" t="s">
        <v>33</v>
      </c>
      <c r="AX191" s="14" t="s">
        <v>72</v>
      </c>
      <c r="AY191" s="163" t="s">
        <v>115</v>
      </c>
    </row>
    <row r="192" spans="2:51" s="13" customFormat="1" ht="11.25">
      <c r="B192" s="153"/>
      <c r="D192" s="154" t="s">
        <v>126</v>
      </c>
      <c r="E192" s="155" t="s">
        <v>3</v>
      </c>
      <c r="F192" s="156" t="s">
        <v>248</v>
      </c>
      <c r="H192" s="157">
        <v>57.74</v>
      </c>
      <c r="I192" s="158"/>
      <c r="L192" s="153"/>
      <c r="M192" s="159"/>
      <c r="N192" s="160"/>
      <c r="O192" s="160"/>
      <c r="P192" s="160"/>
      <c r="Q192" s="160"/>
      <c r="R192" s="160"/>
      <c r="S192" s="160"/>
      <c r="T192" s="161"/>
      <c r="AT192" s="155" t="s">
        <v>126</v>
      </c>
      <c r="AU192" s="155" t="s">
        <v>77</v>
      </c>
      <c r="AV192" s="13" t="s">
        <v>77</v>
      </c>
      <c r="AW192" s="13" t="s">
        <v>33</v>
      </c>
      <c r="AX192" s="13" t="s">
        <v>72</v>
      </c>
      <c r="AY192" s="155" t="s">
        <v>115</v>
      </c>
    </row>
    <row r="193" spans="2:51" s="14" customFormat="1" ht="11.25">
      <c r="B193" s="162"/>
      <c r="D193" s="154" t="s">
        <v>126</v>
      </c>
      <c r="E193" s="163" t="s">
        <v>3</v>
      </c>
      <c r="F193" s="164" t="s">
        <v>141</v>
      </c>
      <c r="H193" s="165">
        <v>57.74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126</v>
      </c>
      <c r="AU193" s="163" t="s">
        <v>77</v>
      </c>
      <c r="AV193" s="14" t="s">
        <v>122</v>
      </c>
      <c r="AW193" s="14" t="s">
        <v>33</v>
      </c>
      <c r="AX193" s="14" t="s">
        <v>80</v>
      </c>
      <c r="AY193" s="163" t="s">
        <v>115</v>
      </c>
    </row>
    <row r="194" spans="1:65" s="2" customFormat="1" ht="16.5" customHeight="1">
      <c r="A194" s="33"/>
      <c r="B194" s="134"/>
      <c r="C194" s="170" t="s">
        <v>249</v>
      </c>
      <c r="D194" s="170" t="s">
        <v>233</v>
      </c>
      <c r="E194" s="171" t="s">
        <v>250</v>
      </c>
      <c r="F194" s="172" t="s">
        <v>251</v>
      </c>
      <c r="G194" s="173" t="s">
        <v>212</v>
      </c>
      <c r="H194" s="174">
        <v>101.045</v>
      </c>
      <c r="I194" s="175"/>
      <c r="J194" s="176">
        <f>ROUND(I194*H194,2)</f>
        <v>0</v>
      </c>
      <c r="K194" s="172" t="s">
        <v>121</v>
      </c>
      <c r="L194" s="177"/>
      <c r="M194" s="178" t="s">
        <v>3</v>
      </c>
      <c r="N194" s="179" t="s">
        <v>43</v>
      </c>
      <c r="O194" s="54"/>
      <c r="P194" s="144">
        <f>O194*H194</f>
        <v>0</v>
      </c>
      <c r="Q194" s="144">
        <v>0</v>
      </c>
      <c r="R194" s="144">
        <f>Q194*H194</f>
        <v>0</v>
      </c>
      <c r="S194" s="144">
        <v>0</v>
      </c>
      <c r="T194" s="14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46" t="s">
        <v>184</v>
      </c>
      <c r="AT194" s="146" t="s">
        <v>233</v>
      </c>
      <c r="AU194" s="146" t="s">
        <v>77</v>
      </c>
      <c r="AY194" s="18" t="s">
        <v>115</v>
      </c>
      <c r="BE194" s="147">
        <f>IF(N194="základní",J194,0)</f>
        <v>0</v>
      </c>
      <c r="BF194" s="147">
        <f>IF(N194="snížená",J194,0)</f>
        <v>0</v>
      </c>
      <c r="BG194" s="147">
        <f>IF(N194="zákl. přenesená",J194,0)</f>
        <v>0</v>
      </c>
      <c r="BH194" s="147">
        <f>IF(N194="sníž. přenesená",J194,0)</f>
        <v>0</v>
      </c>
      <c r="BI194" s="147">
        <f>IF(N194="nulová",J194,0)</f>
        <v>0</v>
      </c>
      <c r="BJ194" s="18" t="s">
        <v>80</v>
      </c>
      <c r="BK194" s="147">
        <f>ROUND(I194*H194,2)</f>
        <v>0</v>
      </c>
      <c r="BL194" s="18" t="s">
        <v>122</v>
      </c>
      <c r="BM194" s="146" t="s">
        <v>252</v>
      </c>
    </row>
    <row r="195" spans="1:47" s="2" customFormat="1" ht="11.25">
      <c r="A195" s="33"/>
      <c r="B195" s="34"/>
      <c r="C195" s="33"/>
      <c r="D195" s="148" t="s">
        <v>124</v>
      </c>
      <c r="E195" s="33"/>
      <c r="F195" s="149" t="s">
        <v>253</v>
      </c>
      <c r="G195" s="33"/>
      <c r="H195" s="33"/>
      <c r="I195" s="150"/>
      <c r="J195" s="33"/>
      <c r="K195" s="33"/>
      <c r="L195" s="34"/>
      <c r="M195" s="151"/>
      <c r="N195" s="152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124</v>
      </c>
      <c r="AU195" s="18" t="s">
        <v>77</v>
      </c>
    </row>
    <row r="196" spans="2:51" s="13" customFormat="1" ht="11.25">
      <c r="B196" s="153"/>
      <c r="D196" s="154" t="s">
        <v>126</v>
      </c>
      <c r="E196" s="155" t="s">
        <v>3</v>
      </c>
      <c r="F196" s="156" t="s">
        <v>248</v>
      </c>
      <c r="H196" s="157">
        <v>57.74</v>
      </c>
      <c r="I196" s="158"/>
      <c r="L196" s="153"/>
      <c r="M196" s="159"/>
      <c r="N196" s="160"/>
      <c r="O196" s="160"/>
      <c r="P196" s="160"/>
      <c r="Q196" s="160"/>
      <c r="R196" s="160"/>
      <c r="S196" s="160"/>
      <c r="T196" s="161"/>
      <c r="AT196" s="155" t="s">
        <v>126</v>
      </c>
      <c r="AU196" s="155" t="s">
        <v>77</v>
      </c>
      <c r="AV196" s="13" t="s">
        <v>77</v>
      </c>
      <c r="AW196" s="13" t="s">
        <v>33</v>
      </c>
      <c r="AX196" s="13" t="s">
        <v>80</v>
      </c>
      <c r="AY196" s="155" t="s">
        <v>115</v>
      </c>
    </row>
    <row r="197" spans="2:51" s="13" customFormat="1" ht="11.25">
      <c r="B197" s="153"/>
      <c r="D197" s="154" t="s">
        <v>126</v>
      </c>
      <c r="F197" s="156" t="s">
        <v>254</v>
      </c>
      <c r="H197" s="157">
        <v>101.045</v>
      </c>
      <c r="I197" s="158"/>
      <c r="L197" s="153"/>
      <c r="M197" s="159"/>
      <c r="N197" s="160"/>
      <c r="O197" s="160"/>
      <c r="P197" s="160"/>
      <c r="Q197" s="160"/>
      <c r="R197" s="160"/>
      <c r="S197" s="160"/>
      <c r="T197" s="161"/>
      <c r="AT197" s="155" t="s">
        <v>126</v>
      </c>
      <c r="AU197" s="155" t="s">
        <v>77</v>
      </c>
      <c r="AV197" s="13" t="s">
        <v>77</v>
      </c>
      <c r="AW197" s="13" t="s">
        <v>4</v>
      </c>
      <c r="AX197" s="13" t="s">
        <v>80</v>
      </c>
      <c r="AY197" s="155" t="s">
        <v>115</v>
      </c>
    </row>
    <row r="198" spans="2:63" s="12" customFormat="1" ht="22.9" customHeight="1">
      <c r="B198" s="121"/>
      <c r="D198" s="122" t="s">
        <v>71</v>
      </c>
      <c r="E198" s="132" t="s">
        <v>152</v>
      </c>
      <c r="F198" s="132" t="s">
        <v>255</v>
      </c>
      <c r="I198" s="124"/>
      <c r="J198" s="133">
        <f>BK198</f>
        <v>0</v>
      </c>
      <c r="L198" s="121"/>
      <c r="M198" s="126"/>
      <c r="N198" s="127"/>
      <c r="O198" s="127"/>
      <c r="P198" s="128">
        <f>SUM(P199:P204)</f>
        <v>0</v>
      </c>
      <c r="Q198" s="127"/>
      <c r="R198" s="128">
        <f>SUM(R199:R204)</f>
        <v>0</v>
      </c>
      <c r="S198" s="127"/>
      <c r="T198" s="129">
        <f>SUM(T199:T204)</f>
        <v>0</v>
      </c>
      <c r="AR198" s="122" t="s">
        <v>80</v>
      </c>
      <c r="AT198" s="130" t="s">
        <v>71</v>
      </c>
      <c r="AU198" s="130" t="s">
        <v>80</v>
      </c>
      <c r="AY198" s="122" t="s">
        <v>115</v>
      </c>
      <c r="BK198" s="131">
        <f>SUM(BK199:BK204)</f>
        <v>0</v>
      </c>
    </row>
    <row r="199" spans="1:65" s="2" customFormat="1" ht="16.5" customHeight="1">
      <c r="A199" s="33"/>
      <c r="B199" s="134"/>
      <c r="C199" s="135" t="s">
        <v>256</v>
      </c>
      <c r="D199" s="135" t="s">
        <v>117</v>
      </c>
      <c r="E199" s="136" t="s">
        <v>257</v>
      </c>
      <c r="F199" s="137" t="s">
        <v>258</v>
      </c>
      <c r="G199" s="138" t="s">
        <v>259</v>
      </c>
      <c r="H199" s="139">
        <v>127</v>
      </c>
      <c r="I199" s="140"/>
      <c r="J199" s="141">
        <f>ROUND(I199*H199,2)</f>
        <v>0</v>
      </c>
      <c r="K199" s="137" t="s">
        <v>121</v>
      </c>
      <c r="L199" s="34"/>
      <c r="M199" s="142" t="s">
        <v>3</v>
      </c>
      <c r="N199" s="143" t="s">
        <v>43</v>
      </c>
      <c r="O199" s="54"/>
      <c r="P199" s="144">
        <f>O199*H199</f>
        <v>0</v>
      </c>
      <c r="Q199" s="144">
        <v>0</v>
      </c>
      <c r="R199" s="144">
        <f>Q199*H199</f>
        <v>0</v>
      </c>
      <c r="S199" s="144">
        <v>0</v>
      </c>
      <c r="T199" s="14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46" t="s">
        <v>122</v>
      </c>
      <c r="AT199" s="146" t="s">
        <v>117</v>
      </c>
      <c r="AU199" s="146" t="s">
        <v>77</v>
      </c>
      <c r="AY199" s="18" t="s">
        <v>115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8" t="s">
        <v>80</v>
      </c>
      <c r="BK199" s="147">
        <f>ROUND(I199*H199,2)</f>
        <v>0</v>
      </c>
      <c r="BL199" s="18" t="s">
        <v>122</v>
      </c>
      <c r="BM199" s="146" t="s">
        <v>260</v>
      </c>
    </row>
    <row r="200" spans="1:47" s="2" customFormat="1" ht="11.25">
      <c r="A200" s="33"/>
      <c r="B200" s="34"/>
      <c r="C200" s="33"/>
      <c r="D200" s="148" t="s">
        <v>124</v>
      </c>
      <c r="E200" s="33"/>
      <c r="F200" s="149" t="s">
        <v>261</v>
      </c>
      <c r="G200" s="33"/>
      <c r="H200" s="33"/>
      <c r="I200" s="150"/>
      <c r="J200" s="33"/>
      <c r="K200" s="33"/>
      <c r="L200" s="34"/>
      <c r="M200" s="151"/>
      <c r="N200" s="152"/>
      <c r="O200" s="54"/>
      <c r="P200" s="54"/>
      <c r="Q200" s="54"/>
      <c r="R200" s="54"/>
      <c r="S200" s="54"/>
      <c r="T200" s="55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124</v>
      </c>
      <c r="AU200" s="18" t="s">
        <v>77</v>
      </c>
    </row>
    <row r="201" spans="2:51" s="13" customFormat="1" ht="11.25">
      <c r="B201" s="153"/>
      <c r="D201" s="154" t="s">
        <v>126</v>
      </c>
      <c r="E201" s="155" t="s">
        <v>3</v>
      </c>
      <c r="F201" s="156" t="s">
        <v>262</v>
      </c>
      <c r="H201" s="157">
        <v>127</v>
      </c>
      <c r="I201" s="158"/>
      <c r="L201" s="153"/>
      <c r="M201" s="159"/>
      <c r="N201" s="160"/>
      <c r="O201" s="160"/>
      <c r="P201" s="160"/>
      <c r="Q201" s="160"/>
      <c r="R201" s="160"/>
      <c r="S201" s="160"/>
      <c r="T201" s="161"/>
      <c r="AT201" s="155" t="s">
        <v>126</v>
      </c>
      <c r="AU201" s="155" t="s">
        <v>77</v>
      </c>
      <c r="AV201" s="13" t="s">
        <v>77</v>
      </c>
      <c r="AW201" s="13" t="s">
        <v>33</v>
      </c>
      <c r="AX201" s="13" t="s">
        <v>80</v>
      </c>
      <c r="AY201" s="155" t="s">
        <v>115</v>
      </c>
    </row>
    <row r="202" spans="1:65" s="2" customFormat="1" ht="16.5" customHeight="1">
      <c r="A202" s="33"/>
      <c r="B202" s="134"/>
      <c r="C202" s="135" t="s">
        <v>263</v>
      </c>
      <c r="D202" s="135" t="s">
        <v>117</v>
      </c>
      <c r="E202" s="136" t="s">
        <v>264</v>
      </c>
      <c r="F202" s="137" t="s">
        <v>265</v>
      </c>
      <c r="G202" s="138" t="s">
        <v>259</v>
      </c>
      <c r="H202" s="139">
        <v>23.5</v>
      </c>
      <c r="I202" s="140"/>
      <c r="J202" s="141">
        <f>ROUND(I202*H202,2)</f>
        <v>0</v>
      </c>
      <c r="K202" s="137" t="s">
        <v>121</v>
      </c>
      <c r="L202" s="34"/>
      <c r="M202" s="142" t="s">
        <v>3</v>
      </c>
      <c r="N202" s="143" t="s">
        <v>43</v>
      </c>
      <c r="O202" s="54"/>
      <c r="P202" s="144">
        <f>O202*H202</f>
        <v>0</v>
      </c>
      <c r="Q202" s="144">
        <v>0</v>
      </c>
      <c r="R202" s="144">
        <f>Q202*H202</f>
        <v>0</v>
      </c>
      <c r="S202" s="144">
        <v>0</v>
      </c>
      <c r="T202" s="14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46" t="s">
        <v>122</v>
      </c>
      <c r="AT202" s="146" t="s">
        <v>117</v>
      </c>
      <c r="AU202" s="146" t="s">
        <v>77</v>
      </c>
      <c r="AY202" s="18" t="s">
        <v>115</v>
      </c>
      <c r="BE202" s="147">
        <f>IF(N202="základní",J202,0)</f>
        <v>0</v>
      </c>
      <c r="BF202" s="147">
        <f>IF(N202="snížená",J202,0)</f>
        <v>0</v>
      </c>
      <c r="BG202" s="147">
        <f>IF(N202="zákl. přenesená",J202,0)</f>
        <v>0</v>
      </c>
      <c r="BH202" s="147">
        <f>IF(N202="sníž. přenesená",J202,0)</f>
        <v>0</v>
      </c>
      <c r="BI202" s="147">
        <f>IF(N202="nulová",J202,0)</f>
        <v>0</v>
      </c>
      <c r="BJ202" s="18" t="s">
        <v>80</v>
      </c>
      <c r="BK202" s="147">
        <f>ROUND(I202*H202,2)</f>
        <v>0</v>
      </c>
      <c r="BL202" s="18" t="s">
        <v>122</v>
      </c>
      <c r="BM202" s="146" t="s">
        <v>266</v>
      </c>
    </row>
    <row r="203" spans="1:47" s="2" customFormat="1" ht="11.25">
      <c r="A203" s="33"/>
      <c r="B203" s="34"/>
      <c r="C203" s="33"/>
      <c r="D203" s="148" t="s">
        <v>124</v>
      </c>
      <c r="E203" s="33"/>
      <c r="F203" s="149" t="s">
        <v>267</v>
      </c>
      <c r="G203" s="33"/>
      <c r="H203" s="33"/>
      <c r="I203" s="150"/>
      <c r="J203" s="33"/>
      <c r="K203" s="33"/>
      <c r="L203" s="34"/>
      <c r="M203" s="151"/>
      <c r="N203" s="152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124</v>
      </c>
      <c r="AU203" s="18" t="s">
        <v>77</v>
      </c>
    </row>
    <row r="204" spans="2:51" s="13" customFormat="1" ht="11.25">
      <c r="B204" s="153"/>
      <c r="D204" s="154" t="s">
        <v>126</v>
      </c>
      <c r="E204" s="155" t="s">
        <v>3</v>
      </c>
      <c r="F204" s="156" t="s">
        <v>268</v>
      </c>
      <c r="H204" s="157">
        <v>23.5</v>
      </c>
      <c r="I204" s="158"/>
      <c r="L204" s="153"/>
      <c r="M204" s="159"/>
      <c r="N204" s="160"/>
      <c r="O204" s="160"/>
      <c r="P204" s="160"/>
      <c r="Q204" s="160"/>
      <c r="R204" s="160"/>
      <c r="S204" s="160"/>
      <c r="T204" s="161"/>
      <c r="AT204" s="155" t="s">
        <v>126</v>
      </c>
      <c r="AU204" s="155" t="s">
        <v>77</v>
      </c>
      <c r="AV204" s="13" t="s">
        <v>77</v>
      </c>
      <c r="AW204" s="13" t="s">
        <v>33</v>
      </c>
      <c r="AX204" s="13" t="s">
        <v>80</v>
      </c>
      <c r="AY204" s="155" t="s">
        <v>115</v>
      </c>
    </row>
    <row r="205" spans="2:63" s="12" customFormat="1" ht="22.9" customHeight="1">
      <c r="B205" s="121"/>
      <c r="D205" s="122" t="s">
        <v>71</v>
      </c>
      <c r="E205" s="132" t="s">
        <v>122</v>
      </c>
      <c r="F205" s="132" t="s">
        <v>269</v>
      </c>
      <c r="I205" s="124"/>
      <c r="J205" s="133">
        <f>BK205</f>
        <v>0</v>
      </c>
      <c r="L205" s="121"/>
      <c r="M205" s="126"/>
      <c r="N205" s="127"/>
      <c r="O205" s="127"/>
      <c r="P205" s="128">
        <f>SUM(P206:P270)</f>
        <v>0</v>
      </c>
      <c r="Q205" s="127"/>
      <c r="R205" s="128">
        <f>SUM(R206:R270)</f>
        <v>2.6191852094000003</v>
      </c>
      <c r="S205" s="127"/>
      <c r="T205" s="129">
        <f>SUM(T206:T270)</f>
        <v>0</v>
      </c>
      <c r="AR205" s="122" t="s">
        <v>80</v>
      </c>
      <c r="AT205" s="130" t="s">
        <v>71</v>
      </c>
      <c r="AU205" s="130" t="s">
        <v>80</v>
      </c>
      <c r="AY205" s="122" t="s">
        <v>115</v>
      </c>
      <c r="BK205" s="131">
        <f>SUM(BK206:BK270)</f>
        <v>0</v>
      </c>
    </row>
    <row r="206" spans="1:65" s="2" customFormat="1" ht="16.5" customHeight="1">
      <c r="A206" s="33"/>
      <c r="B206" s="134"/>
      <c r="C206" s="135" t="s">
        <v>270</v>
      </c>
      <c r="D206" s="135" t="s">
        <v>117</v>
      </c>
      <c r="E206" s="136" t="s">
        <v>271</v>
      </c>
      <c r="F206" s="137" t="s">
        <v>272</v>
      </c>
      <c r="G206" s="138" t="s">
        <v>120</v>
      </c>
      <c r="H206" s="139">
        <v>17</v>
      </c>
      <c r="I206" s="140"/>
      <c r="J206" s="141">
        <f>ROUND(I206*H206,2)</f>
        <v>0</v>
      </c>
      <c r="K206" s="137" t="s">
        <v>121</v>
      </c>
      <c r="L206" s="34"/>
      <c r="M206" s="142" t="s">
        <v>3</v>
      </c>
      <c r="N206" s="143" t="s">
        <v>43</v>
      </c>
      <c r="O206" s="54"/>
      <c r="P206" s="144">
        <f>O206*H206</f>
        <v>0</v>
      </c>
      <c r="Q206" s="144">
        <v>0</v>
      </c>
      <c r="R206" s="144">
        <f>Q206*H206</f>
        <v>0</v>
      </c>
      <c r="S206" s="144">
        <v>0</v>
      </c>
      <c r="T206" s="14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46" t="s">
        <v>122</v>
      </c>
      <c r="AT206" s="146" t="s">
        <v>117</v>
      </c>
      <c r="AU206" s="146" t="s">
        <v>77</v>
      </c>
      <c r="AY206" s="18" t="s">
        <v>115</v>
      </c>
      <c r="BE206" s="147">
        <f>IF(N206="základní",J206,0)</f>
        <v>0</v>
      </c>
      <c r="BF206" s="147">
        <f>IF(N206="snížená",J206,0)</f>
        <v>0</v>
      </c>
      <c r="BG206" s="147">
        <f>IF(N206="zákl. přenesená",J206,0)</f>
        <v>0</v>
      </c>
      <c r="BH206" s="147">
        <f>IF(N206="sníž. přenesená",J206,0)</f>
        <v>0</v>
      </c>
      <c r="BI206" s="147">
        <f>IF(N206="nulová",J206,0)</f>
        <v>0</v>
      </c>
      <c r="BJ206" s="18" t="s">
        <v>80</v>
      </c>
      <c r="BK206" s="147">
        <f>ROUND(I206*H206,2)</f>
        <v>0</v>
      </c>
      <c r="BL206" s="18" t="s">
        <v>122</v>
      </c>
      <c r="BM206" s="146" t="s">
        <v>273</v>
      </c>
    </row>
    <row r="207" spans="1:47" s="2" customFormat="1" ht="11.25">
      <c r="A207" s="33"/>
      <c r="B207" s="34"/>
      <c r="C207" s="33"/>
      <c r="D207" s="148" t="s">
        <v>124</v>
      </c>
      <c r="E207" s="33"/>
      <c r="F207" s="149" t="s">
        <v>274</v>
      </c>
      <c r="G207" s="33"/>
      <c r="H207" s="33"/>
      <c r="I207" s="150"/>
      <c r="J207" s="33"/>
      <c r="K207" s="33"/>
      <c r="L207" s="34"/>
      <c r="M207" s="151"/>
      <c r="N207" s="152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124</v>
      </c>
      <c r="AU207" s="18" t="s">
        <v>77</v>
      </c>
    </row>
    <row r="208" spans="2:51" s="13" customFormat="1" ht="11.25">
      <c r="B208" s="153"/>
      <c r="D208" s="154" t="s">
        <v>126</v>
      </c>
      <c r="E208" s="155" t="s">
        <v>3</v>
      </c>
      <c r="F208" s="156" t="s">
        <v>275</v>
      </c>
      <c r="H208" s="157">
        <v>74.62</v>
      </c>
      <c r="I208" s="158"/>
      <c r="L208" s="153"/>
      <c r="M208" s="159"/>
      <c r="N208" s="160"/>
      <c r="O208" s="160"/>
      <c r="P208" s="160"/>
      <c r="Q208" s="160"/>
      <c r="R208" s="160"/>
      <c r="S208" s="160"/>
      <c r="T208" s="161"/>
      <c r="AT208" s="155" t="s">
        <v>126</v>
      </c>
      <c r="AU208" s="155" t="s">
        <v>77</v>
      </c>
      <c r="AV208" s="13" t="s">
        <v>77</v>
      </c>
      <c r="AW208" s="13" t="s">
        <v>33</v>
      </c>
      <c r="AX208" s="13" t="s">
        <v>72</v>
      </c>
      <c r="AY208" s="155" t="s">
        <v>115</v>
      </c>
    </row>
    <row r="209" spans="2:51" s="13" customFormat="1" ht="11.25">
      <c r="B209" s="153"/>
      <c r="D209" s="154" t="s">
        <v>126</v>
      </c>
      <c r="E209" s="155" t="s">
        <v>3</v>
      </c>
      <c r="F209" s="156" t="s">
        <v>276</v>
      </c>
      <c r="H209" s="157">
        <v>21.082</v>
      </c>
      <c r="I209" s="158"/>
      <c r="L209" s="153"/>
      <c r="M209" s="159"/>
      <c r="N209" s="160"/>
      <c r="O209" s="160"/>
      <c r="P209" s="160"/>
      <c r="Q209" s="160"/>
      <c r="R209" s="160"/>
      <c r="S209" s="160"/>
      <c r="T209" s="161"/>
      <c r="AT209" s="155" t="s">
        <v>126</v>
      </c>
      <c r="AU209" s="155" t="s">
        <v>77</v>
      </c>
      <c r="AV209" s="13" t="s">
        <v>77</v>
      </c>
      <c r="AW209" s="13" t="s">
        <v>33</v>
      </c>
      <c r="AX209" s="13" t="s">
        <v>72</v>
      </c>
      <c r="AY209" s="155" t="s">
        <v>115</v>
      </c>
    </row>
    <row r="210" spans="2:51" s="13" customFormat="1" ht="11.25">
      <c r="B210" s="153"/>
      <c r="D210" s="154" t="s">
        <v>126</v>
      </c>
      <c r="E210" s="155" t="s">
        <v>3</v>
      </c>
      <c r="F210" s="156" t="s">
        <v>277</v>
      </c>
      <c r="H210" s="157">
        <v>17.287</v>
      </c>
      <c r="I210" s="158"/>
      <c r="L210" s="153"/>
      <c r="M210" s="159"/>
      <c r="N210" s="160"/>
      <c r="O210" s="160"/>
      <c r="P210" s="160"/>
      <c r="Q210" s="160"/>
      <c r="R210" s="160"/>
      <c r="S210" s="160"/>
      <c r="T210" s="161"/>
      <c r="AT210" s="155" t="s">
        <v>126</v>
      </c>
      <c r="AU210" s="155" t="s">
        <v>77</v>
      </c>
      <c r="AV210" s="13" t="s">
        <v>77</v>
      </c>
      <c r="AW210" s="13" t="s">
        <v>33</v>
      </c>
      <c r="AX210" s="13" t="s">
        <v>72</v>
      </c>
      <c r="AY210" s="155" t="s">
        <v>115</v>
      </c>
    </row>
    <row r="211" spans="2:51" s="14" customFormat="1" ht="11.25">
      <c r="B211" s="162"/>
      <c r="D211" s="154" t="s">
        <v>126</v>
      </c>
      <c r="E211" s="163" t="s">
        <v>3</v>
      </c>
      <c r="F211" s="164" t="s">
        <v>141</v>
      </c>
      <c r="H211" s="165">
        <v>112.989</v>
      </c>
      <c r="I211" s="166"/>
      <c r="L211" s="162"/>
      <c r="M211" s="167"/>
      <c r="N211" s="168"/>
      <c r="O211" s="168"/>
      <c r="P211" s="168"/>
      <c r="Q211" s="168"/>
      <c r="R211" s="168"/>
      <c r="S211" s="168"/>
      <c r="T211" s="169"/>
      <c r="AT211" s="163" t="s">
        <v>126</v>
      </c>
      <c r="AU211" s="163" t="s">
        <v>77</v>
      </c>
      <c r="AV211" s="14" t="s">
        <v>122</v>
      </c>
      <c r="AW211" s="14" t="s">
        <v>33</v>
      </c>
      <c r="AX211" s="14" t="s">
        <v>72</v>
      </c>
      <c r="AY211" s="163" t="s">
        <v>115</v>
      </c>
    </row>
    <row r="212" spans="2:51" s="13" customFormat="1" ht="11.25">
      <c r="B212" s="153"/>
      <c r="D212" s="154" t="s">
        <v>126</v>
      </c>
      <c r="E212" s="155" t="s">
        <v>3</v>
      </c>
      <c r="F212" s="156" t="s">
        <v>278</v>
      </c>
      <c r="H212" s="157">
        <v>16.948</v>
      </c>
      <c r="I212" s="158"/>
      <c r="L212" s="153"/>
      <c r="M212" s="159"/>
      <c r="N212" s="160"/>
      <c r="O212" s="160"/>
      <c r="P212" s="160"/>
      <c r="Q212" s="160"/>
      <c r="R212" s="160"/>
      <c r="S212" s="160"/>
      <c r="T212" s="161"/>
      <c r="AT212" s="155" t="s">
        <v>126</v>
      </c>
      <c r="AU212" s="155" t="s">
        <v>77</v>
      </c>
      <c r="AV212" s="13" t="s">
        <v>77</v>
      </c>
      <c r="AW212" s="13" t="s">
        <v>33</v>
      </c>
      <c r="AX212" s="13" t="s">
        <v>72</v>
      </c>
      <c r="AY212" s="155" t="s">
        <v>115</v>
      </c>
    </row>
    <row r="213" spans="2:51" s="14" customFormat="1" ht="11.25">
      <c r="B213" s="162"/>
      <c r="D213" s="154" t="s">
        <v>126</v>
      </c>
      <c r="E213" s="163" t="s">
        <v>3</v>
      </c>
      <c r="F213" s="164" t="s">
        <v>141</v>
      </c>
      <c r="H213" s="165">
        <v>16.948</v>
      </c>
      <c r="I213" s="166"/>
      <c r="L213" s="162"/>
      <c r="M213" s="167"/>
      <c r="N213" s="168"/>
      <c r="O213" s="168"/>
      <c r="P213" s="168"/>
      <c r="Q213" s="168"/>
      <c r="R213" s="168"/>
      <c r="S213" s="168"/>
      <c r="T213" s="169"/>
      <c r="AT213" s="163" t="s">
        <v>126</v>
      </c>
      <c r="AU213" s="163" t="s">
        <v>77</v>
      </c>
      <c r="AV213" s="14" t="s">
        <v>122</v>
      </c>
      <c r="AW213" s="14" t="s">
        <v>33</v>
      </c>
      <c r="AX213" s="14" t="s">
        <v>72</v>
      </c>
      <c r="AY213" s="163" t="s">
        <v>115</v>
      </c>
    </row>
    <row r="214" spans="2:51" s="13" customFormat="1" ht="11.25">
      <c r="B214" s="153"/>
      <c r="D214" s="154" t="s">
        <v>126</v>
      </c>
      <c r="E214" s="155" t="s">
        <v>3</v>
      </c>
      <c r="F214" s="156" t="s">
        <v>256</v>
      </c>
      <c r="H214" s="157">
        <v>17</v>
      </c>
      <c r="I214" s="158"/>
      <c r="L214" s="153"/>
      <c r="M214" s="159"/>
      <c r="N214" s="160"/>
      <c r="O214" s="160"/>
      <c r="P214" s="160"/>
      <c r="Q214" s="160"/>
      <c r="R214" s="160"/>
      <c r="S214" s="160"/>
      <c r="T214" s="161"/>
      <c r="AT214" s="155" t="s">
        <v>126</v>
      </c>
      <c r="AU214" s="155" t="s">
        <v>77</v>
      </c>
      <c r="AV214" s="13" t="s">
        <v>77</v>
      </c>
      <c r="AW214" s="13" t="s">
        <v>33</v>
      </c>
      <c r="AX214" s="13" t="s">
        <v>72</v>
      </c>
      <c r="AY214" s="155" t="s">
        <v>115</v>
      </c>
    </row>
    <row r="215" spans="2:51" s="14" customFormat="1" ht="11.25">
      <c r="B215" s="162"/>
      <c r="D215" s="154" t="s">
        <v>126</v>
      </c>
      <c r="E215" s="163" t="s">
        <v>3</v>
      </c>
      <c r="F215" s="164" t="s">
        <v>141</v>
      </c>
      <c r="H215" s="165">
        <v>17</v>
      </c>
      <c r="I215" s="166"/>
      <c r="L215" s="162"/>
      <c r="M215" s="167"/>
      <c r="N215" s="168"/>
      <c r="O215" s="168"/>
      <c r="P215" s="168"/>
      <c r="Q215" s="168"/>
      <c r="R215" s="168"/>
      <c r="S215" s="168"/>
      <c r="T215" s="169"/>
      <c r="AT215" s="163" t="s">
        <v>126</v>
      </c>
      <c r="AU215" s="163" t="s">
        <v>77</v>
      </c>
      <c r="AV215" s="14" t="s">
        <v>122</v>
      </c>
      <c r="AW215" s="14" t="s">
        <v>33</v>
      </c>
      <c r="AX215" s="14" t="s">
        <v>80</v>
      </c>
      <c r="AY215" s="163" t="s">
        <v>115</v>
      </c>
    </row>
    <row r="216" spans="1:65" s="2" customFormat="1" ht="24.2" customHeight="1">
      <c r="A216" s="33"/>
      <c r="B216" s="134"/>
      <c r="C216" s="135" t="s">
        <v>279</v>
      </c>
      <c r="D216" s="135" t="s">
        <v>117</v>
      </c>
      <c r="E216" s="136" t="s">
        <v>280</v>
      </c>
      <c r="F216" s="137" t="s">
        <v>281</v>
      </c>
      <c r="G216" s="138" t="s">
        <v>120</v>
      </c>
      <c r="H216" s="139">
        <v>3.6</v>
      </c>
      <c r="I216" s="140"/>
      <c r="J216" s="141">
        <f>ROUND(I216*H216,2)</f>
        <v>0</v>
      </c>
      <c r="K216" s="137" t="s">
        <v>121</v>
      </c>
      <c r="L216" s="34"/>
      <c r="M216" s="142" t="s">
        <v>3</v>
      </c>
      <c r="N216" s="143" t="s">
        <v>43</v>
      </c>
      <c r="O216" s="54"/>
      <c r="P216" s="144">
        <f>O216*H216</f>
        <v>0</v>
      </c>
      <c r="Q216" s="144">
        <v>0</v>
      </c>
      <c r="R216" s="144">
        <f>Q216*H216</f>
        <v>0</v>
      </c>
      <c r="S216" s="144">
        <v>0</v>
      </c>
      <c r="T216" s="14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46" t="s">
        <v>122</v>
      </c>
      <c r="AT216" s="146" t="s">
        <v>117</v>
      </c>
      <c r="AU216" s="146" t="s">
        <v>77</v>
      </c>
      <c r="AY216" s="18" t="s">
        <v>115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8" t="s">
        <v>80</v>
      </c>
      <c r="BK216" s="147">
        <f>ROUND(I216*H216,2)</f>
        <v>0</v>
      </c>
      <c r="BL216" s="18" t="s">
        <v>122</v>
      </c>
      <c r="BM216" s="146" t="s">
        <v>282</v>
      </c>
    </row>
    <row r="217" spans="1:47" s="2" customFormat="1" ht="11.25">
      <c r="A217" s="33"/>
      <c r="B217" s="34"/>
      <c r="C217" s="33"/>
      <c r="D217" s="148" t="s">
        <v>124</v>
      </c>
      <c r="E217" s="33"/>
      <c r="F217" s="149" t="s">
        <v>283</v>
      </c>
      <c r="G217" s="33"/>
      <c r="H217" s="33"/>
      <c r="I217" s="150"/>
      <c r="J217" s="33"/>
      <c r="K217" s="33"/>
      <c r="L217" s="34"/>
      <c r="M217" s="151"/>
      <c r="N217" s="152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124</v>
      </c>
      <c r="AU217" s="18" t="s">
        <v>77</v>
      </c>
    </row>
    <row r="218" spans="2:51" s="13" customFormat="1" ht="11.25">
      <c r="B218" s="153"/>
      <c r="D218" s="154" t="s">
        <v>126</v>
      </c>
      <c r="E218" s="155" t="s">
        <v>3</v>
      </c>
      <c r="F218" s="156" t="s">
        <v>284</v>
      </c>
      <c r="H218" s="157">
        <v>3.552</v>
      </c>
      <c r="I218" s="158"/>
      <c r="L218" s="153"/>
      <c r="M218" s="159"/>
      <c r="N218" s="160"/>
      <c r="O218" s="160"/>
      <c r="P218" s="160"/>
      <c r="Q218" s="160"/>
      <c r="R218" s="160"/>
      <c r="S218" s="160"/>
      <c r="T218" s="161"/>
      <c r="AT218" s="155" t="s">
        <v>126</v>
      </c>
      <c r="AU218" s="155" t="s">
        <v>77</v>
      </c>
      <c r="AV218" s="13" t="s">
        <v>77</v>
      </c>
      <c r="AW218" s="13" t="s">
        <v>33</v>
      </c>
      <c r="AX218" s="13" t="s">
        <v>72</v>
      </c>
      <c r="AY218" s="155" t="s">
        <v>115</v>
      </c>
    </row>
    <row r="219" spans="2:51" s="14" customFormat="1" ht="11.25">
      <c r="B219" s="162"/>
      <c r="D219" s="154" t="s">
        <v>126</v>
      </c>
      <c r="E219" s="163" t="s">
        <v>3</v>
      </c>
      <c r="F219" s="164" t="s">
        <v>141</v>
      </c>
      <c r="H219" s="165">
        <v>3.552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126</v>
      </c>
      <c r="AU219" s="163" t="s">
        <v>77</v>
      </c>
      <c r="AV219" s="14" t="s">
        <v>122</v>
      </c>
      <c r="AW219" s="14" t="s">
        <v>33</v>
      </c>
      <c r="AX219" s="14" t="s">
        <v>72</v>
      </c>
      <c r="AY219" s="163" t="s">
        <v>115</v>
      </c>
    </row>
    <row r="220" spans="2:51" s="13" customFormat="1" ht="11.25">
      <c r="B220" s="153"/>
      <c r="D220" s="154" t="s">
        <v>126</v>
      </c>
      <c r="E220" s="155" t="s">
        <v>3</v>
      </c>
      <c r="F220" s="156" t="s">
        <v>285</v>
      </c>
      <c r="H220" s="157">
        <v>3.6</v>
      </c>
      <c r="I220" s="158"/>
      <c r="L220" s="153"/>
      <c r="M220" s="159"/>
      <c r="N220" s="160"/>
      <c r="O220" s="160"/>
      <c r="P220" s="160"/>
      <c r="Q220" s="160"/>
      <c r="R220" s="160"/>
      <c r="S220" s="160"/>
      <c r="T220" s="161"/>
      <c r="AT220" s="155" t="s">
        <v>126</v>
      </c>
      <c r="AU220" s="155" t="s">
        <v>77</v>
      </c>
      <c r="AV220" s="13" t="s">
        <v>77</v>
      </c>
      <c r="AW220" s="13" t="s">
        <v>33</v>
      </c>
      <c r="AX220" s="13" t="s">
        <v>72</v>
      </c>
      <c r="AY220" s="155" t="s">
        <v>115</v>
      </c>
    </row>
    <row r="221" spans="2:51" s="14" customFormat="1" ht="11.25">
      <c r="B221" s="162"/>
      <c r="D221" s="154" t="s">
        <v>126</v>
      </c>
      <c r="E221" s="163" t="s">
        <v>3</v>
      </c>
      <c r="F221" s="164" t="s">
        <v>141</v>
      </c>
      <c r="H221" s="165">
        <v>3.6</v>
      </c>
      <c r="I221" s="166"/>
      <c r="L221" s="162"/>
      <c r="M221" s="167"/>
      <c r="N221" s="168"/>
      <c r="O221" s="168"/>
      <c r="P221" s="168"/>
      <c r="Q221" s="168"/>
      <c r="R221" s="168"/>
      <c r="S221" s="168"/>
      <c r="T221" s="169"/>
      <c r="AT221" s="163" t="s">
        <v>126</v>
      </c>
      <c r="AU221" s="163" t="s">
        <v>77</v>
      </c>
      <c r="AV221" s="14" t="s">
        <v>122</v>
      </c>
      <c r="AW221" s="14" t="s">
        <v>33</v>
      </c>
      <c r="AX221" s="14" t="s">
        <v>80</v>
      </c>
      <c r="AY221" s="163" t="s">
        <v>115</v>
      </c>
    </row>
    <row r="222" spans="1:65" s="2" customFormat="1" ht="24.2" customHeight="1">
      <c r="A222" s="33"/>
      <c r="B222" s="134"/>
      <c r="C222" s="135" t="s">
        <v>8</v>
      </c>
      <c r="D222" s="135" t="s">
        <v>117</v>
      </c>
      <c r="E222" s="136" t="s">
        <v>286</v>
      </c>
      <c r="F222" s="137" t="s">
        <v>287</v>
      </c>
      <c r="G222" s="138" t="s">
        <v>120</v>
      </c>
      <c r="H222" s="139">
        <v>5.4</v>
      </c>
      <c r="I222" s="140"/>
      <c r="J222" s="141">
        <f>ROUND(I222*H222,2)</f>
        <v>0</v>
      </c>
      <c r="K222" s="137" t="s">
        <v>121</v>
      </c>
      <c r="L222" s="34"/>
      <c r="M222" s="142" t="s">
        <v>3</v>
      </c>
      <c r="N222" s="143" t="s">
        <v>43</v>
      </c>
      <c r="O222" s="54"/>
      <c r="P222" s="144">
        <f>O222*H222</f>
        <v>0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46" t="s">
        <v>122</v>
      </c>
      <c r="AT222" s="146" t="s">
        <v>117</v>
      </c>
      <c r="AU222" s="146" t="s">
        <v>77</v>
      </c>
      <c r="AY222" s="18" t="s">
        <v>115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8" t="s">
        <v>80</v>
      </c>
      <c r="BK222" s="147">
        <f>ROUND(I222*H222,2)</f>
        <v>0</v>
      </c>
      <c r="BL222" s="18" t="s">
        <v>122</v>
      </c>
      <c r="BM222" s="146" t="s">
        <v>288</v>
      </c>
    </row>
    <row r="223" spans="1:47" s="2" customFormat="1" ht="11.25">
      <c r="A223" s="33"/>
      <c r="B223" s="34"/>
      <c r="C223" s="33"/>
      <c r="D223" s="148" t="s">
        <v>124</v>
      </c>
      <c r="E223" s="33"/>
      <c r="F223" s="149" t="s">
        <v>289</v>
      </c>
      <c r="G223" s="33"/>
      <c r="H223" s="33"/>
      <c r="I223" s="150"/>
      <c r="J223" s="33"/>
      <c r="K223" s="33"/>
      <c r="L223" s="34"/>
      <c r="M223" s="151"/>
      <c r="N223" s="152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124</v>
      </c>
      <c r="AU223" s="18" t="s">
        <v>77</v>
      </c>
    </row>
    <row r="224" spans="2:51" s="13" customFormat="1" ht="11.25">
      <c r="B224" s="153"/>
      <c r="D224" s="154" t="s">
        <v>126</v>
      </c>
      <c r="E224" s="155" t="s">
        <v>3</v>
      </c>
      <c r="F224" s="156" t="s">
        <v>290</v>
      </c>
      <c r="H224" s="157">
        <v>5.4</v>
      </c>
      <c r="I224" s="158"/>
      <c r="L224" s="153"/>
      <c r="M224" s="159"/>
      <c r="N224" s="160"/>
      <c r="O224" s="160"/>
      <c r="P224" s="160"/>
      <c r="Q224" s="160"/>
      <c r="R224" s="160"/>
      <c r="S224" s="160"/>
      <c r="T224" s="161"/>
      <c r="AT224" s="155" t="s">
        <v>126</v>
      </c>
      <c r="AU224" s="155" t="s">
        <v>77</v>
      </c>
      <c r="AV224" s="13" t="s">
        <v>77</v>
      </c>
      <c r="AW224" s="13" t="s">
        <v>33</v>
      </c>
      <c r="AX224" s="13" t="s">
        <v>80</v>
      </c>
      <c r="AY224" s="155" t="s">
        <v>115</v>
      </c>
    </row>
    <row r="225" spans="1:65" s="2" customFormat="1" ht="24.2" customHeight="1">
      <c r="A225" s="33"/>
      <c r="B225" s="134"/>
      <c r="C225" s="135" t="s">
        <v>291</v>
      </c>
      <c r="D225" s="135" t="s">
        <v>117</v>
      </c>
      <c r="E225" s="136" t="s">
        <v>292</v>
      </c>
      <c r="F225" s="137" t="s">
        <v>293</v>
      </c>
      <c r="G225" s="138" t="s">
        <v>145</v>
      </c>
      <c r="H225" s="139">
        <v>14.21</v>
      </c>
      <c r="I225" s="140"/>
      <c r="J225" s="141">
        <f>ROUND(I225*H225,2)</f>
        <v>0</v>
      </c>
      <c r="K225" s="137" t="s">
        <v>121</v>
      </c>
      <c r="L225" s="34"/>
      <c r="M225" s="142" t="s">
        <v>3</v>
      </c>
      <c r="N225" s="143" t="s">
        <v>43</v>
      </c>
      <c r="O225" s="54"/>
      <c r="P225" s="144">
        <f>O225*H225</f>
        <v>0</v>
      </c>
      <c r="Q225" s="144">
        <v>0.00631714</v>
      </c>
      <c r="R225" s="144">
        <f>Q225*H225</f>
        <v>0.0897665594</v>
      </c>
      <c r="S225" s="144">
        <v>0</v>
      </c>
      <c r="T225" s="14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46" t="s">
        <v>122</v>
      </c>
      <c r="AT225" s="146" t="s">
        <v>117</v>
      </c>
      <c r="AU225" s="146" t="s">
        <v>77</v>
      </c>
      <c r="AY225" s="18" t="s">
        <v>115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8" t="s">
        <v>80</v>
      </c>
      <c r="BK225" s="147">
        <f>ROUND(I225*H225,2)</f>
        <v>0</v>
      </c>
      <c r="BL225" s="18" t="s">
        <v>122</v>
      </c>
      <c r="BM225" s="146" t="s">
        <v>294</v>
      </c>
    </row>
    <row r="226" spans="1:47" s="2" customFormat="1" ht="11.25">
      <c r="A226" s="33"/>
      <c r="B226" s="34"/>
      <c r="C226" s="33"/>
      <c r="D226" s="148" t="s">
        <v>124</v>
      </c>
      <c r="E226" s="33"/>
      <c r="F226" s="149" t="s">
        <v>295</v>
      </c>
      <c r="G226" s="33"/>
      <c r="H226" s="33"/>
      <c r="I226" s="150"/>
      <c r="J226" s="33"/>
      <c r="K226" s="33"/>
      <c r="L226" s="34"/>
      <c r="M226" s="151"/>
      <c r="N226" s="152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124</v>
      </c>
      <c r="AU226" s="18" t="s">
        <v>77</v>
      </c>
    </row>
    <row r="227" spans="2:51" s="13" customFormat="1" ht="11.25">
      <c r="B227" s="153"/>
      <c r="D227" s="154" t="s">
        <v>126</v>
      </c>
      <c r="E227" s="155" t="s">
        <v>3</v>
      </c>
      <c r="F227" s="156" t="s">
        <v>296</v>
      </c>
      <c r="H227" s="157">
        <v>8.208</v>
      </c>
      <c r="I227" s="158"/>
      <c r="L227" s="153"/>
      <c r="M227" s="159"/>
      <c r="N227" s="160"/>
      <c r="O227" s="160"/>
      <c r="P227" s="160"/>
      <c r="Q227" s="160"/>
      <c r="R227" s="160"/>
      <c r="S227" s="160"/>
      <c r="T227" s="161"/>
      <c r="AT227" s="155" t="s">
        <v>126</v>
      </c>
      <c r="AU227" s="155" t="s">
        <v>77</v>
      </c>
      <c r="AV227" s="13" t="s">
        <v>77</v>
      </c>
      <c r="AW227" s="13" t="s">
        <v>33</v>
      </c>
      <c r="AX227" s="13" t="s">
        <v>72</v>
      </c>
      <c r="AY227" s="155" t="s">
        <v>115</v>
      </c>
    </row>
    <row r="228" spans="2:51" s="13" customFormat="1" ht="11.25">
      <c r="B228" s="153"/>
      <c r="D228" s="154" t="s">
        <v>126</v>
      </c>
      <c r="E228" s="155" t="s">
        <v>3</v>
      </c>
      <c r="F228" s="156" t="s">
        <v>297</v>
      </c>
      <c r="H228" s="157">
        <v>6</v>
      </c>
      <c r="I228" s="158"/>
      <c r="L228" s="153"/>
      <c r="M228" s="159"/>
      <c r="N228" s="160"/>
      <c r="O228" s="160"/>
      <c r="P228" s="160"/>
      <c r="Q228" s="160"/>
      <c r="R228" s="160"/>
      <c r="S228" s="160"/>
      <c r="T228" s="161"/>
      <c r="AT228" s="155" t="s">
        <v>126</v>
      </c>
      <c r="AU228" s="155" t="s">
        <v>77</v>
      </c>
      <c r="AV228" s="13" t="s">
        <v>77</v>
      </c>
      <c r="AW228" s="13" t="s">
        <v>33</v>
      </c>
      <c r="AX228" s="13" t="s">
        <v>72</v>
      </c>
      <c r="AY228" s="155" t="s">
        <v>115</v>
      </c>
    </row>
    <row r="229" spans="2:51" s="14" customFormat="1" ht="11.25">
      <c r="B229" s="162"/>
      <c r="D229" s="154" t="s">
        <v>126</v>
      </c>
      <c r="E229" s="163" t="s">
        <v>3</v>
      </c>
      <c r="F229" s="164" t="s">
        <v>141</v>
      </c>
      <c r="H229" s="165">
        <v>14.208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126</v>
      </c>
      <c r="AU229" s="163" t="s">
        <v>77</v>
      </c>
      <c r="AV229" s="14" t="s">
        <v>122</v>
      </c>
      <c r="AW229" s="14" t="s">
        <v>33</v>
      </c>
      <c r="AX229" s="14" t="s">
        <v>72</v>
      </c>
      <c r="AY229" s="163" t="s">
        <v>115</v>
      </c>
    </row>
    <row r="230" spans="2:51" s="13" customFormat="1" ht="11.25">
      <c r="B230" s="153"/>
      <c r="D230" s="154" t="s">
        <v>126</v>
      </c>
      <c r="E230" s="155" t="s">
        <v>3</v>
      </c>
      <c r="F230" s="156" t="s">
        <v>298</v>
      </c>
      <c r="H230" s="157">
        <v>14.21</v>
      </c>
      <c r="I230" s="158"/>
      <c r="L230" s="153"/>
      <c r="M230" s="159"/>
      <c r="N230" s="160"/>
      <c r="O230" s="160"/>
      <c r="P230" s="160"/>
      <c r="Q230" s="160"/>
      <c r="R230" s="160"/>
      <c r="S230" s="160"/>
      <c r="T230" s="161"/>
      <c r="AT230" s="155" t="s">
        <v>126</v>
      </c>
      <c r="AU230" s="155" t="s">
        <v>77</v>
      </c>
      <c r="AV230" s="13" t="s">
        <v>77</v>
      </c>
      <c r="AW230" s="13" t="s">
        <v>33</v>
      </c>
      <c r="AX230" s="13" t="s">
        <v>72</v>
      </c>
      <c r="AY230" s="155" t="s">
        <v>115</v>
      </c>
    </row>
    <row r="231" spans="2:51" s="14" customFormat="1" ht="11.25">
      <c r="B231" s="162"/>
      <c r="D231" s="154" t="s">
        <v>126</v>
      </c>
      <c r="E231" s="163" t="s">
        <v>3</v>
      </c>
      <c r="F231" s="164" t="s">
        <v>141</v>
      </c>
      <c r="H231" s="165">
        <v>14.21</v>
      </c>
      <c r="I231" s="166"/>
      <c r="L231" s="162"/>
      <c r="M231" s="167"/>
      <c r="N231" s="168"/>
      <c r="O231" s="168"/>
      <c r="P231" s="168"/>
      <c r="Q231" s="168"/>
      <c r="R231" s="168"/>
      <c r="S231" s="168"/>
      <c r="T231" s="169"/>
      <c r="AT231" s="163" t="s">
        <v>126</v>
      </c>
      <c r="AU231" s="163" t="s">
        <v>77</v>
      </c>
      <c r="AV231" s="14" t="s">
        <v>122</v>
      </c>
      <c r="AW231" s="14" t="s">
        <v>33</v>
      </c>
      <c r="AX231" s="14" t="s">
        <v>80</v>
      </c>
      <c r="AY231" s="163" t="s">
        <v>115</v>
      </c>
    </row>
    <row r="232" spans="1:65" s="2" customFormat="1" ht="24.2" customHeight="1">
      <c r="A232" s="33"/>
      <c r="B232" s="134"/>
      <c r="C232" s="135" t="s">
        <v>299</v>
      </c>
      <c r="D232" s="135" t="s">
        <v>117</v>
      </c>
      <c r="E232" s="136" t="s">
        <v>300</v>
      </c>
      <c r="F232" s="137" t="s">
        <v>301</v>
      </c>
      <c r="G232" s="138" t="s">
        <v>302</v>
      </c>
      <c r="H232" s="139">
        <v>10</v>
      </c>
      <c r="I232" s="140"/>
      <c r="J232" s="141">
        <f>ROUND(I232*H232,2)</f>
        <v>0</v>
      </c>
      <c r="K232" s="137" t="s">
        <v>121</v>
      </c>
      <c r="L232" s="34"/>
      <c r="M232" s="142" t="s">
        <v>3</v>
      </c>
      <c r="N232" s="143" t="s">
        <v>43</v>
      </c>
      <c r="O232" s="54"/>
      <c r="P232" s="144">
        <f>O232*H232</f>
        <v>0</v>
      </c>
      <c r="Q232" s="144">
        <v>0.088321945</v>
      </c>
      <c r="R232" s="144">
        <f>Q232*H232</f>
        <v>0.88321945</v>
      </c>
      <c r="S232" s="144">
        <v>0</v>
      </c>
      <c r="T232" s="145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46" t="s">
        <v>122</v>
      </c>
      <c r="AT232" s="146" t="s">
        <v>117</v>
      </c>
      <c r="AU232" s="146" t="s">
        <v>77</v>
      </c>
      <c r="AY232" s="18" t="s">
        <v>115</v>
      </c>
      <c r="BE232" s="147">
        <f>IF(N232="základní",J232,0)</f>
        <v>0</v>
      </c>
      <c r="BF232" s="147">
        <f>IF(N232="snížená",J232,0)</f>
        <v>0</v>
      </c>
      <c r="BG232" s="147">
        <f>IF(N232="zákl. přenesená",J232,0)</f>
        <v>0</v>
      </c>
      <c r="BH232" s="147">
        <f>IF(N232="sníž. přenesená",J232,0)</f>
        <v>0</v>
      </c>
      <c r="BI232" s="147">
        <f>IF(N232="nulová",J232,0)</f>
        <v>0</v>
      </c>
      <c r="BJ232" s="18" t="s">
        <v>80</v>
      </c>
      <c r="BK232" s="147">
        <f>ROUND(I232*H232,2)</f>
        <v>0</v>
      </c>
      <c r="BL232" s="18" t="s">
        <v>122</v>
      </c>
      <c r="BM232" s="146" t="s">
        <v>303</v>
      </c>
    </row>
    <row r="233" spans="1:47" s="2" customFormat="1" ht="11.25">
      <c r="A233" s="33"/>
      <c r="B233" s="34"/>
      <c r="C233" s="33"/>
      <c r="D233" s="148" t="s">
        <v>124</v>
      </c>
      <c r="E233" s="33"/>
      <c r="F233" s="149" t="s">
        <v>304</v>
      </c>
      <c r="G233" s="33"/>
      <c r="H233" s="33"/>
      <c r="I233" s="150"/>
      <c r="J233" s="33"/>
      <c r="K233" s="33"/>
      <c r="L233" s="34"/>
      <c r="M233" s="151"/>
      <c r="N233" s="152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124</v>
      </c>
      <c r="AU233" s="18" t="s">
        <v>77</v>
      </c>
    </row>
    <row r="234" spans="2:51" s="15" customFormat="1" ht="11.25">
      <c r="B234" s="180"/>
      <c r="D234" s="154" t="s">
        <v>126</v>
      </c>
      <c r="E234" s="181" t="s">
        <v>3</v>
      </c>
      <c r="F234" s="182" t="s">
        <v>305</v>
      </c>
      <c r="H234" s="181" t="s">
        <v>3</v>
      </c>
      <c r="I234" s="183"/>
      <c r="L234" s="180"/>
      <c r="M234" s="184"/>
      <c r="N234" s="185"/>
      <c r="O234" s="185"/>
      <c r="P234" s="185"/>
      <c r="Q234" s="185"/>
      <c r="R234" s="185"/>
      <c r="S234" s="185"/>
      <c r="T234" s="186"/>
      <c r="AT234" s="181" t="s">
        <v>126</v>
      </c>
      <c r="AU234" s="181" t="s">
        <v>77</v>
      </c>
      <c r="AV234" s="15" t="s">
        <v>80</v>
      </c>
      <c r="AW234" s="15" t="s">
        <v>33</v>
      </c>
      <c r="AX234" s="15" t="s">
        <v>72</v>
      </c>
      <c r="AY234" s="181" t="s">
        <v>115</v>
      </c>
    </row>
    <row r="235" spans="2:51" s="13" customFormat="1" ht="11.25">
      <c r="B235" s="153"/>
      <c r="D235" s="154" t="s">
        <v>126</v>
      </c>
      <c r="E235" s="155" t="s">
        <v>3</v>
      </c>
      <c r="F235" s="156" t="s">
        <v>122</v>
      </c>
      <c r="H235" s="157">
        <v>4</v>
      </c>
      <c r="I235" s="158"/>
      <c r="L235" s="153"/>
      <c r="M235" s="159"/>
      <c r="N235" s="160"/>
      <c r="O235" s="160"/>
      <c r="P235" s="160"/>
      <c r="Q235" s="160"/>
      <c r="R235" s="160"/>
      <c r="S235" s="160"/>
      <c r="T235" s="161"/>
      <c r="AT235" s="155" t="s">
        <v>126</v>
      </c>
      <c r="AU235" s="155" t="s">
        <v>77</v>
      </c>
      <c r="AV235" s="13" t="s">
        <v>77</v>
      </c>
      <c r="AW235" s="13" t="s">
        <v>33</v>
      </c>
      <c r="AX235" s="13" t="s">
        <v>72</v>
      </c>
      <c r="AY235" s="155" t="s">
        <v>115</v>
      </c>
    </row>
    <row r="236" spans="2:51" s="15" customFormat="1" ht="11.25">
      <c r="B236" s="180"/>
      <c r="D236" s="154" t="s">
        <v>126</v>
      </c>
      <c r="E236" s="181" t="s">
        <v>3</v>
      </c>
      <c r="F236" s="182" t="s">
        <v>306</v>
      </c>
      <c r="H236" s="181" t="s">
        <v>3</v>
      </c>
      <c r="I236" s="183"/>
      <c r="L236" s="180"/>
      <c r="M236" s="184"/>
      <c r="N236" s="185"/>
      <c r="O236" s="185"/>
      <c r="P236" s="185"/>
      <c r="Q236" s="185"/>
      <c r="R236" s="185"/>
      <c r="S236" s="185"/>
      <c r="T236" s="186"/>
      <c r="AT236" s="181" t="s">
        <v>126</v>
      </c>
      <c r="AU236" s="181" t="s">
        <v>77</v>
      </c>
      <c r="AV236" s="15" t="s">
        <v>80</v>
      </c>
      <c r="AW236" s="15" t="s">
        <v>33</v>
      </c>
      <c r="AX236" s="15" t="s">
        <v>72</v>
      </c>
      <c r="AY236" s="181" t="s">
        <v>115</v>
      </c>
    </row>
    <row r="237" spans="2:51" s="13" customFormat="1" ht="11.25">
      <c r="B237" s="153"/>
      <c r="D237" s="154" t="s">
        <v>126</v>
      </c>
      <c r="E237" s="155" t="s">
        <v>3</v>
      </c>
      <c r="F237" s="156" t="s">
        <v>122</v>
      </c>
      <c r="H237" s="157">
        <v>4</v>
      </c>
      <c r="I237" s="158"/>
      <c r="L237" s="153"/>
      <c r="M237" s="159"/>
      <c r="N237" s="160"/>
      <c r="O237" s="160"/>
      <c r="P237" s="160"/>
      <c r="Q237" s="160"/>
      <c r="R237" s="160"/>
      <c r="S237" s="160"/>
      <c r="T237" s="161"/>
      <c r="AT237" s="155" t="s">
        <v>126</v>
      </c>
      <c r="AU237" s="155" t="s">
        <v>77</v>
      </c>
      <c r="AV237" s="13" t="s">
        <v>77</v>
      </c>
      <c r="AW237" s="13" t="s">
        <v>33</v>
      </c>
      <c r="AX237" s="13" t="s">
        <v>72</v>
      </c>
      <c r="AY237" s="155" t="s">
        <v>115</v>
      </c>
    </row>
    <row r="238" spans="2:51" s="15" customFormat="1" ht="11.25">
      <c r="B238" s="180"/>
      <c r="D238" s="154" t="s">
        <v>126</v>
      </c>
      <c r="E238" s="181" t="s">
        <v>3</v>
      </c>
      <c r="F238" s="182" t="s">
        <v>307</v>
      </c>
      <c r="H238" s="181" t="s">
        <v>3</v>
      </c>
      <c r="I238" s="183"/>
      <c r="L238" s="180"/>
      <c r="M238" s="184"/>
      <c r="N238" s="185"/>
      <c r="O238" s="185"/>
      <c r="P238" s="185"/>
      <c r="Q238" s="185"/>
      <c r="R238" s="185"/>
      <c r="S238" s="185"/>
      <c r="T238" s="186"/>
      <c r="AT238" s="181" t="s">
        <v>126</v>
      </c>
      <c r="AU238" s="181" t="s">
        <v>77</v>
      </c>
      <c r="AV238" s="15" t="s">
        <v>80</v>
      </c>
      <c r="AW238" s="15" t="s">
        <v>33</v>
      </c>
      <c r="AX238" s="15" t="s">
        <v>72</v>
      </c>
      <c r="AY238" s="181" t="s">
        <v>115</v>
      </c>
    </row>
    <row r="239" spans="2:51" s="13" customFormat="1" ht="11.25">
      <c r="B239" s="153"/>
      <c r="D239" s="154" t="s">
        <v>126</v>
      </c>
      <c r="E239" s="155" t="s">
        <v>3</v>
      </c>
      <c r="F239" s="156" t="s">
        <v>77</v>
      </c>
      <c r="H239" s="157">
        <v>2</v>
      </c>
      <c r="I239" s="158"/>
      <c r="L239" s="153"/>
      <c r="M239" s="159"/>
      <c r="N239" s="160"/>
      <c r="O239" s="160"/>
      <c r="P239" s="160"/>
      <c r="Q239" s="160"/>
      <c r="R239" s="160"/>
      <c r="S239" s="160"/>
      <c r="T239" s="161"/>
      <c r="AT239" s="155" t="s">
        <v>126</v>
      </c>
      <c r="AU239" s="155" t="s">
        <v>77</v>
      </c>
      <c r="AV239" s="13" t="s">
        <v>77</v>
      </c>
      <c r="AW239" s="13" t="s">
        <v>33</v>
      </c>
      <c r="AX239" s="13" t="s">
        <v>72</v>
      </c>
      <c r="AY239" s="155" t="s">
        <v>115</v>
      </c>
    </row>
    <row r="240" spans="2:51" s="14" customFormat="1" ht="11.25">
      <c r="B240" s="162"/>
      <c r="D240" s="154" t="s">
        <v>126</v>
      </c>
      <c r="E240" s="163" t="s">
        <v>3</v>
      </c>
      <c r="F240" s="164" t="s">
        <v>141</v>
      </c>
      <c r="H240" s="165">
        <v>10</v>
      </c>
      <c r="I240" s="166"/>
      <c r="L240" s="162"/>
      <c r="M240" s="167"/>
      <c r="N240" s="168"/>
      <c r="O240" s="168"/>
      <c r="P240" s="168"/>
      <c r="Q240" s="168"/>
      <c r="R240" s="168"/>
      <c r="S240" s="168"/>
      <c r="T240" s="169"/>
      <c r="AT240" s="163" t="s">
        <v>126</v>
      </c>
      <c r="AU240" s="163" t="s">
        <v>77</v>
      </c>
      <c r="AV240" s="14" t="s">
        <v>122</v>
      </c>
      <c r="AW240" s="14" t="s">
        <v>33</v>
      </c>
      <c r="AX240" s="14" t="s">
        <v>80</v>
      </c>
      <c r="AY240" s="163" t="s">
        <v>115</v>
      </c>
    </row>
    <row r="241" spans="1:65" s="2" customFormat="1" ht="16.5" customHeight="1">
      <c r="A241" s="33"/>
      <c r="B241" s="134"/>
      <c r="C241" s="170" t="s">
        <v>308</v>
      </c>
      <c r="D241" s="170" t="s">
        <v>233</v>
      </c>
      <c r="E241" s="171" t="s">
        <v>309</v>
      </c>
      <c r="F241" s="172" t="s">
        <v>310</v>
      </c>
      <c r="G241" s="173" t="s">
        <v>302</v>
      </c>
      <c r="H241" s="174">
        <v>3</v>
      </c>
      <c r="I241" s="175"/>
      <c r="J241" s="176">
        <f>ROUND(I241*H241,2)</f>
        <v>0</v>
      </c>
      <c r="K241" s="172" t="s">
        <v>311</v>
      </c>
      <c r="L241" s="177"/>
      <c r="M241" s="178" t="s">
        <v>3</v>
      </c>
      <c r="N241" s="179" t="s">
        <v>43</v>
      </c>
      <c r="O241" s="54"/>
      <c r="P241" s="144">
        <f>O241*H241</f>
        <v>0</v>
      </c>
      <c r="Q241" s="144">
        <v>0.04</v>
      </c>
      <c r="R241" s="144">
        <f>Q241*H241</f>
        <v>0.12</v>
      </c>
      <c r="S241" s="144">
        <v>0</v>
      </c>
      <c r="T241" s="14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46" t="s">
        <v>184</v>
      </c>
      <c r="AT241" s="146" t="s">
        <v>233</v>
      </c>
      <c r="AU241" s="146" t="s">
        <v>77</v>
      </c>
      <c r="AY241" s="18" t="s">
        <v>115</v>
      </c>
      <c r="BE241" s="147">
        <f>IF(N241="základní",J241,0)</f>
        <v>0</v>
      </c>
      <c r="BF241" s="147">
        <f>IF(N241="snížená",J241,0)</f>
        <v>0</v>
      </c>
      <c r="BG241" s="147">
        <f>IF(N241="zákl. přenesená",J241,0)</f>
        <v>0</v>
      </c>
      <c r="BH241" s="147">
        <f>IF(N241="sníž. přenesená",J241,0)</f>
        <v>0</v>
      </c>
      <c r="BI241" s="147">
        <f>IF(N241="nulová",J241,0)</f>
        <v>0</v>
      </c>
      <c r="BJ241" s="18" t="s">
        <v>80</v>
      </c>
      <c r="BK241" s="147">
        <f>ROUND(I241*H241,2)</f>
        <v>0</v>
      </c>
      <c r="BL241" s="18" t="s">
        <v>122</v>
      </c>
      <c r="BM241" s="146" t="s">
        <v>312</v>
      </c>
    </row>
    <row r="242" spans="2:51" s="15" customFormat="1" ht="11.25">
      <c r="B242" s="180"/>
      <c r="D242" s="154" t="s">
        <v>126</v>
      </c>
      <c r="E242" s="181" t="s">
        <v>3</v>
      </c>
      <c r="F242" s="182" t="s">
        <v>313</v>
      </c>
      <c r="H242" s="181" t="s">
        <v>3</v>
      </c>
      <c r="I242" s="183"/>
      <c r="L242" s="180"/>
      <c r="M242" s="184"/>
      <c r="N242" s="185"/>
      <c r="O242" s="185"/>
      <c r="P242" s="185"/>
      <c r="Q242" s="185"/>
      <c r="R242" s="185"/>
      <c r="S242" s="185"/>
      <c r="T242" s="186"/>
      <c r="AT242" s="181" t="s">
        <v>126</v>
      </c>
      <c r="AU242" s="181" t="s">
        <v>77</v>
      </c>
      <c r="AV242" s="15" t="s">
        <v>80</v>
      </c>
      <c r="AW242" s="15" t="s">
        <v>33</v>
      </c>
      <c r="AX242" s="15" t="s">
        <v>72</v>
      </c>
      <c r="AY242" s="181" t="s">
        <v>115</v>
      </c>
    </row>
    <row r="243" spans="2:51" s="13" customFormat="1" ht="11.25">
      <c r="B243" s="153"/>
      <c r="D243" s="154" t="s">
        <v>126</v>
      </c>
      <c r="E243" s="155" t="s">
        <v>3</v>
      </c>
      <c r="F243" s="156" t="s">
        <v>80</v>
      </c>
      <c r="H243" s="157">
        <v>1</v>
      </c>
      <c r="I243" s="158"/>
      <c r="L243" s="153"/>
      <c r="M243" s="159"/>
      <c r="N243" s="160"/>
      <c r="O243" s="160"/>
      <c r="P243" s="160"/>
      <c r="Q243" s="160"/>
      <c r="R243" s="160"/>
      <c r="S243" s="160"/>
      <c r="T243" s="161"/>
      <c r="AT243" s="155" t="s">
        <v>126</v>
      </c>
      <c r="AU243" s="155" t="s">
        <v>77</v>
      </c>
      <c r="AV243" s="13" t="s">
        <v>77</v>
      </c>
      <c r="AW243" s="13" t="s">
        <v>33</v>
      </c>
      <c r="AX243" s="13" t="s">
        <v>72</v>
      </c>
      <c r="AY243" s="155" t="s">
        <v>115</v>
      </c>
    </row>
    <row r="244" spans="2:51" s="15" customFormat="1" ht="11.25">
      <c r="B244" s="180"/>
      <c r="D244" s="154" t="s">
        <v>126</v>
      </c>
      <c r="E244" s="181" t="s">
        <v>3</v>
      </c>
      <c r="F244" s="182" t="s">
        <v>314</v>
      </c>
      <c r="H244" s="181" t="s">
        <v>3</v>
      </c>
      <c r="I244" s="183"/>
      <c r="L244" s="180"/>
      <c r="M244" s="184"/>
      <c r="N244" s="185"/>
      <c r="O244" s="185"/>
      <c r="P244" s="185"/>
      <c r="Q244" s="185"/>
      <c r="R244" s="185"/>
      <c r="S244" s="185"/>
      <c r="T244" s="186"/>
      <c r="AT244" s="181" t="s">
        <v>126</v>
      </c>
      <c r="AU244" s="181" t="s">
        <v>77</v>
      </c>
      <c r="AV244" s="15" t="s">
        <v>80</v>
      </c>
      <c r="AW244" s="15" t="s">
        <v>33</v>
      </c>
      <c r="AX244" s="15" t="s">
        <v>72</v>
      </c>
      <c r="AY244" s="181" t="s">
        <v>115</v>
      </c>
    </row>
    <row r="245" spans="2:51" s="13" customFormat="1" ht="11.25">
      <c r="B245" s="153"/>
      <c r="D245" s="154" t="s">
        <v>126</v>
      </c>
      <c r="E245" s="155" t="s">
        <v>3</v>
      </c>
      <c r="F245" s="156" t="s">
        <v>80</v>
      </c>
      <c r="H245" s="157">
        <v>1</v>
      </c>
      <c r="I245" s="158"/>
      <c r="L245" s="153"/>
      <c r="M245" s="159"/>
      <c r="N245" s="160"/>
      <c r="O245" s="160"/>
      <c r="P245" s="160"/>
      <c r="Q245" s="160"/>
      <c r="R245" s="160"/>
      <c r="S245" s="160"/>
      <c r="T245" s="161"/>
      <c r="AT245" s="155" t="s">
        <v>126</v>
      </c>
      <c r="AU245" s="155" t="s">
        <v>77</v>
      </c>
      <c r="AV245" s="13" t="s">
        <v>77</v>
      </c>
      <c r="AW245" s="13" t="s">
        <v>33</v>
      </c>
      <c r="AX245" s="13" t="s">
        <v>72</v>
      </c>
      <c r="AY245" s="155" t="s">
        <v>115</v>
      </c>
    </row>
    <row r="246" spans="2:51" s="15" customFormat="1" ht="11.25">
      <c r="B246" s="180"/>
      <c r="D246" s="154" t="s">
        <v>126</v>
      </c>
      <c r="E246" s="181" t="s">
        <v>3</v>
      </c>
      <c r="F246" s="182" t="s">
        <v>315</v>
      </c>
      <c r="H246" s="181" t="s">
        <v>3</v>
      </c>
      <c r="I246" s="183"/>
      <c r="L246" s="180"/>
      <c r="M246" s="184"/>
      <c r="N246" s="185"/>
      <c r="O246" s="185"/>
      <c r="P246" s="185"/>
      <c r="Q246" s="185"/>
      <c r="R246" s="185"/>
      <c r="S246" s="185"/>
      <c r="T246" s="186"/>
      <c r="AT246" s="181" t="s">
        <v>126</v>
      </c>
      <c r="AU246" s="181" t="s">
        <v>77</v>
      </c>
      <c r="AV246" s="15" t="s">
        <v>80</v>
      </c>
      <c r="AW246" s="15" t="s">
        <v>33</v>
      </c>
      <c r="AX246" s="15" t="s">
        <v>72</v>
      </c>
      <c r="AY246" s="181" t="s">
        <v>115</v>
      </c>
    </row>
    <row r="247" spans="2:51" s="13" customFormat="1" ht="11.25">
      <c r="B247" s="153"/>
      <c r="D247" s="154" t="s">
        <v>126</v>
      </c>
      <c r="E247" s="155" t="s">
        <v>3</v>
      </c>
      <c r="F247" s="156" t="s">
        <v>80</v>
      </c>
      <c r="H247" s="157">
        <v>1</v>
      </c>
      <c r="I247" s="158"/>
      <c r="L247" s="153"/>
      <c r="M247" s="159"/>
      <c r="N247" s="160"/>
      <c r="O247" s="160"/>
      <c r="P247" s="160"/>
      <c r="Q247" s="160"/>
      <c r="R247" s="160"/>
      <c r="S247" s="160"/>
      <c r="T247" s="161"/>
      <c r="AT247" s="155" t="s">
        <v>126</v>
      </c>
      <c r="AU247" s="155" t="s">
        <v>77</v>
      </c>
      <c r="AV247" s="13" t="s">
        <v>77</v>
      </c>
      <c r="AW247" s="13" t="s">
        <v>33</v>
      </c>
      <c r="AX247" s="13" t="s">
        <v>72</v>
      </c>
      <c r="AY247" s="155" t="s">
        <v>115</v>
      </c>
    </row>
    <row r="248" spans="2:51" s="14" customFormat="1" ht="11.25">
      <c r="B248" s="162"/>
      <c r="D248" s="154" t="s">
        <v>126</v>
      </c>
      <c r="E248" s="163" t="s">
        <v>3</v>
      </c>
      <c r="F248" s="164" t="s">
        <v>141</v>
      </c>
      <c r="H248" s="165">
        <v>3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126</v>
      </c>
      <c r="AU248" s="163" t="s">
        <v>77</v>
      </c>
      <c r="AV248" s="14" t="s">
        <v>122</v>
      </c>
      <c r="AW248" s="14" t="s">
        <v>33</v>
      </c>
      <c r="AX248" s="14" t="s">
        <v>80</v>
      </c>
      <c r="AY248" s="163" t="s">
        <v>115</v>
      </c>
    </row>
    <row r="249" spans="1:65" s="2" customFormat="1" ht="16.5" customHeight="1">
      <c r="A249" s="33"/>
      <c r="B249" s="134"/>
      <c r="C249" s="170" t="s">
        <v>316</v>
      </c>
      <c r="D249" s="170" t="s">
        <v>233</v>
      </c>
      <c r="E249" s="171" t="s">
        <v>317</v>
      </c>
      <c r="F249" s="172" t="s">
        <v>318</v>
      </c>
      <c r="G249" s="173" t="s">
        <v>302</v>
      </c>
      <c r="H249" s="174">
        <v>2</v>
      </c>
      <c r="I249" s="175"/>
      <c r="J249" s="176">
        <f>ROUND(I249*H249,2)</f>
        <v>0</v>
      </c>
      <c r="K249" s="172" t="s">
        <v>311</v>
      </c>
      <c r="L249" s="177"/>
      <c r="M249" s="178" t="s">
        <v>3</v>
      </c>
      <c r="N249" s="179" t="s">
        <v>43</v>
      </c>
      <c r="O249" s="54"/>
      <c r="P249" s="144">
        <f>O249*H249</f>
        <v>0</v>
      </c>
      <c r="Q249" s="144">
        <v>0.051</v>
      </c>
      <c r="R249" s="144">
        <f>Q249*H249</f>
        <v>0.102</v>
      </c>
      <c r="S249" s="144">
        <v>0</v>
      </c>
      <c r="T249" s="145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46" t="s">
        <v>184</v>
      </c>
      <c r="AT249" s="146" t="s">
        <v>233</v>
      </c>
      <c r="AU249" s="146" t="s">
        <v>77</v>
      </c>
      <c r="AY249" s="18" t="s">
        <v>115</v>
      </c>
      <c r="BE249" s="147">
        <f>IF(N249="základní",J249,0)</f>
        <v>0</v>
      </c>
      <c r="BF249" s="147">
        <f>IF(N249="snížená",J249,0)</f>
        <v>0</v>
      </c>
      <c r="BG249" s="147">
        <f>IF(N249="zákl. přenesená",J249,0)</f>
        <v>0</v>
      </c>
      <c r="BH249" s="147">
        <f>IF(N249="sníž. přenesená",J249,0)</f>
        <v>0</v>
      </c>
      <c r="BI249" s="147">
        <f>IF(N249="nulová",J249,0)</f>
        <v>0</v>
      </c>
      <c r="BJ249" s="18" t="s">
        <v>80</v>
      </c>
      <c r="BK249" s="147">
        <f>ROUND(I249*H249,2)</f>
        <v>0</v>
      </c>
      <c r="BL249" s="18" t="s">
        <v>122</v>
      </c>
      <c r="BM249" s="146" t="s">
        <v>319</v>
      </c>
    </row>
    <row r="250" spans="2:51" s="15" customFormat="1" ht="11.25">
      <c r="B250" s="180"/>
      <c r="D250" s="154" t="s">
        <v>126</v>
      </c>
      <c r="E250" s="181" t="s">
        <v>3</v>
      </c>
      <c r="F250" s="182" t="s">
        <v>320</v>
      </c>
      <c r="H250" s="181" t="s">
        <v>3</v>
      </c>
      <c r="I250" s="183"/>
      <c r="L250" s="180"/>
      <c r="M250" s="184"/>
      <c r="N250" s="185"/>
      <c r="O250" s="185"/>
      <c r="P250" s="185"/>
      <c r="Q250" s="185"/>
      <c r="R250" s="185"/>
      <c r="S250" s="185"/>
      <c r="T250" s="186"/>
      <c r="AT250" s="181" t="s">
        <v>126</v>
      </c>
      <c r="AU250" s="181" t="s">
        <v>77</v>
      </c>
      <c r="AV250" s="15" t="s">
        <v>80</v>
      </c>
      <c r="AW250" s="15" t="s">
        <v>33</v>
      </c>
      <c r="AX250" s="15" t="s">
        <v>72</v>
      </c>
      <c r="AY250" s="181" t="s">
        <v>115</v>
      </c>
    </row>
    <row r="251" spans="2:51" s="13" customFormat="1" ht="11.25">
      <c r="B251" s="153"/>
      <c r="D251" s="154" t="s">
        <v>126</v>
      </c>
      <c r="E251" s="155" t="s">
        <v>3</v>
      </c>
      <c r="F251" s="156" t="s">
        <v>77</v>
      </c>
      <c r="H251" s="157">
        <v>2</v>
      </c>
      <c r="I251" s="158"/>
      <c r="L251" s="153"/>
      <c r="M251" s="159"/>
      <c r="N251" s="160"/>
      <c r="O251" s="160"/>
      <c r="P251" s="160"/>
      <c r="Q251" s="160"/>
      <c r="R251" s="160"/>
      <c r="S251" s="160"/>
      <c r="T251" s="161"/>
      <c r="AT251" s="155" t="s">
        <v>126</v>
      </c>
      <c r="AU251" s="155" t="s">
        <v>77</v>
      </c>
      <c r="AV251" s="13" t="s">
        <v>77</v>
      </c>
      <c r="AW251" s="13" t="s">
        <v>33</v>
      </c>
      <c r="AX251" s="13" t="s">
        <v>72</v>
      </c>
      <c r="AY251" s="155" t="s">
        <v>115</v>
      </c>
    </row>
    <row r="252" spans="2:51" s="14" customFormat="1" ht="11.25">
      <c r="B252" s="162"/>
      <c r="D252" s="154" t="s">
        <v>126</v>
      </c>
      <c r="E252" s="163" t="s">
        <v>3</v>
      </c>
      <c r="F252" s="164" t="s">
        <v>141</v>
      </c>
      <c r="H252" s="165">
        <v>2</v>
      </c>
      <c r="I252" s="166"/>
      <c r="L252" s="162"/>
      <c r="M252" s="167"/>
      <c r="N252" s="168"/>
      <c r="O252" s="168"/>
      <c r="P252" s="168"/>
      <c r="Q252" s="168"/>
      <c r="R252" s="168"/>
      <c r="S252" s="168"/>
      <c r="T252" s="169"/>
      <c r="AT252" s="163" t="s">
        <v>126</v>
      </c>
      <c r="AU252" s="163" t="s">
        <v>77</v>
      </c>
      <c r="AV252" s="14" t="s">
        <v>122</v>
      </c>
      <c r="AW252" s="14" t="s">
        <v>33</v>
      </c>
      <c r="AX252" s="14" t="s">
        <v>80</v>
      </c>
      <c r="AY252" s="163" t="s">
        <v>115</v>
      </c>
    </row>
    <row r="253" spans="1:65" s="2" customFormat="1" ht="16.5" customHeight="1">
      <c r="A253" s="33"/>
      <c r="B253" s="134"/>
      <c r="C253" s="170" t="s">
        <v>321</v>
      </c>
      <c r="D253" s="170" t="s">
        <v>233</v>
      </c>
      <c r="E253" s="171" t="s">
        <v>322</v>
      </c>
      <c r="F253" s="172" t="s">
        <v>323</v>
      </c>
      <c r="G253" s="173" t="s">
        <v>302</v>
      </c>
      <c r="H253" s="174">
        <v>2</v>
      </c>
      <c r="I253" s="175"/>
      <c r="J253" s="176">
        <f>ROUND(I253*H253,2)</f>
        <v>0</v>
      </c>
      <c r="K253" s="172" t="s">
        <v>311</v>
      </c>
      <c r="L253" s="177"/>
      <c r="M253" s="178" t="s">
        <v>3</v>
      </c>
      <c r="N253" s="179" t="s">
        <v>43</v>
      </c>
      <c r="O253" s="54"/>
      <c r="P253" s="144">
        <f>O253*H253</f>
        <v>0</v>
      </c>
      <c r="Q253" s="144">
        <v>0.068</v>
      </c>
      <c r="R253" s="144">
        <f>Q253*H253</f>
        <v>0.136</v>
      </c>
      <c r="S253" s="144">
        <v>0</v>
      </c>
      <c r="T253" s="145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46" t="s">
        <v>184</v>
      </c>
      <c r="AT253" s="146" t="s">
        <v>233</v>
      </c>
      <c r="AU253" s="146" t="s">
        <v>77</v>
      </c>
      <c r="AY253" s="18" t="s">
        <v>115</v>
      </c>
      <c r="BE253" s="147">
        <f>IF(N253="základní",J253,0)</f>
        <v>0</v>
      </c>
      <c r="BF253" s="147">
        <f>IF(N253="snížená",J253,0)</f>
        <v>0</v>
      </c>
      <c r="BG253" s="147">
        <f>IF(N253="zákl. přenesená",J253,0)</f>
        <v>0</v>
      </c>
      <c r="BH253" s="147">
        <f>IF(N253="sníž. přenesená",J253,0)</f>
        <v>0</v>
      </c>
      <c r="BI253" s="147">
        <f>IF(N253="nulová",J253,0)</f>
        <v>0</v>
      </c>
      <c r="BJ253" s="18" t="s">
        <v>80</v>
      </c>
      <c r="BK253" s="147">
        <f>ROUND(I253*H253,2)</f>
        <v>0</v>
      </c>
      <c r="BL253" s="18" t="s">
        <v>122</v>
      </c>
      <c r="BM253" s="146" t="s">
        <v>324</v>
      </c>
    </row>
    <row r="254" spans="2:51" s="15" customFormat="1" ht="11.25">
      <c r="B254" s="180"/>
      <c r="D254" s="154" t="s">
        <v>126</v>
      </c>
      <c r="E254" s="181" t="s">
        <v>3</v>
      </c>
      <c r="F254" s="182" t="s">
        <v>320</v>
      </c>
      <c r="H254" s="181" t="s">
        <v>3</v>
      </c>
      <c r="I254" s="183"/>
      <c r="L254" s="180"/>
      <c r="M254" s="184"/>
      <c r="N254" s="185"/>
      <c r="O254" s="185"/>
      <c r="P254" s="185"/>
      <c r="Q254" s="185"/>
      <c r="R254" s="185"/>
      <c r="S254" s="185"/>
      <c r="T254" s="186"/>
      <c r="AT254" s="181" t="s">
        <v>126</v>
      </c>
      <c r="AU254" s="181" t="s">
        <v>77</v>
      </c>
      <c r="AV254" s="15" t="s">
        <v>80</v>
      </c>
      <c r="AW254" s="15" t="s">
        <v>33</v>
      </c>
      <c r="AX254" s="15" t="s">
        <v>72</v>
      </c>
      <c r="AY254" s="181" t="s">
        <v>115</v>
      </c>
    </row>
    <row r="255" spans="2:51" s="13" customFormat="1" ht="11.25">
      <c r="B255" s="153"/>
      <c r="D255" s="154" t="s">
        <v>126</v>
      </c>
      <c r="E255" s="155" t="s">
        <v>3</v>
      </c>
      <c r="F255" s="156" t="s">
        <v>80</v>
      </c>
      <c r="H255" s="157">
        <v>1</v>
      </c>
      <c r="I255" s="158"/>
      <c r="L255" s="153"/>
      <c r="M255" s="159"/>
      <c r="N255" s="160"/>
      <c r="O255" s="160"/>
      <c r="P255" s="160"/>
      <c r="Q255" s="160"/>
      <c r="R255" s="160"/>
      <c r="S255" s="160"/>
      <c r="T255" s="161"/>
      <c r="AT255" s="155" t="s">
        <v>126</v>
      </c>
      <c r="AU255" s="155" t="s">
        <v>77</v>
      </c>
      <c r="AV255" s="13" t="s">
        <v>77</v>
      </c>
      <c r="AW255" s="13" t="s">
        <v>33</v>
      </c>
      <c r="AX255" s="13" t="s">
        <v>72</v>
      </c>
      <c r="AY255" s="155" t="s">
        <v>115</v>
      </c>
    </row>
    <row r="256" spans="2:51" s="15" customFormat="1" ht="11.25">
      <c r="B256" s="180"/>
      <c r="D256" s="154" t="s">
        <v>126</v>
      </c>
      <c r="E256" s="181" t="s">
        <v>3</v>
      </c>
      <c r="F256" s="182" t="s">
        <v>325</v>
      </c>
      <c r="H256" s="181" t="s">
        <v>3</v>
      </c>
      <c r="I256" s="183"/>
      <c r="L256" s="180"/>
      <c r="M256" s="184"/>
      <c r="N256" s="185"/>
      <c r="O256" s="185"/>
      <c r="P256" s="185"/>
      <c r="Q256" s="185"/>
      <c r="R256" s="185"/>
      <c r="S256" s="185"/>
      <c r="T256" s="186"/>
      <c r="AT256" s="181" t="s">
        <v>126</v>
      </c>
      <c r="AU256" s="181" t="s">
        <v>77</v>
      </c>
      <c r="AV256" s="15" t="s">
        <v>80</v>
      </c>
      <c r="AW256" s="15" t="s">
        <v>33</v>
      </c>
      <c r="AX256" s="15" t="s">
        <v>72</v>
      </c>
      <c r="AY256" s="181" t="s">
        <v>115</v>
      </c>
    </row>
    <row r="257" spans="2:51" s="13" customFormat="1" ht="11.25">
      <c r="B257" s="153"/>
      <c r="D257" s="154" t="s">
        <v>126</v>
      </c>
      <c r="E257" s="155" t="s">
        <v>3</v>
      </c>
      <c r="F257" s="156" t="s">
        <v>80</v>
      </c>
      <c r="H257" s="157">
        <v>1</v>
      </c>
      <c r="I257" s="158"/>
      <c r="L257" s="153"/>
      <c r="M257" s="159"/>
      <c r="N257" s="160"/>
      <c r="O257" s="160"/>
      <c r="P257" s="160"/>
      <c r="Q257" s="160"/>
      <c r="R257" s="160"/>
      <c r="S257" s="160"/>
      <c r="T257" s="161"/>
      <c r="AT257" s="155" t="s">
        <v>126</v>
      </c>
      <c r="AU257" s="155" t="s">
        <v>77</v>
      </c>
      <c r="AV257" s="13" t="s">
        <v>77</v>
      </c>
      <c r="AW257" s="13" t="s">
        <v>33</v>
      </c>
      <c r="AX257" s="13" t="s">
        <v>72</v>
      </c>
      <c r="AY257" s="155" t="s">
        <v>115</v>
      </c>
    </row>
    <row r="258" spans="2:51" s="14" customFormat="1" ht="11.25">
      <c r="B258" s="162"/>
      <c r="D258" s="154" t="s">
        <v>126</v>
      </c>
      <c r="E258" s="163" t="s">
        <v>3</v>
      </c>
      <c r="F258" s="164" t="s">
        <v>141</v>
      </c>
      <c r="H258" s="165">
        <v>2</v>
      </c>
      <c r="I258" s="166"/>
      <c r="L258" s="162"/>
      <c r="M258" s="167"/>
      <c r="N258" s="168"/>
      <c r="O258" s="168"/>
      <c r="P258" s="168"/>
      <c r="Q258" s="168"/>
      <c r="R258" s="168"/>
      <c r="S258" s="168"/>
      <c r="T258" s="169"/>
      <c r="AT258" s="163" t="s">
        <v>126</v>
      </c>
      <c r="AU258" s="163" t="s">
        <v>77</v>
      </c>
      <c r="AV258" s="14" t="s">
        <v>122</v>
      </c>
      <c r="AW258" s="14" t="s">
        <v>33</v>
      </c>
      <c r="AX258" s="14" t="s">
        <v>80</v>
      </c>
      <c r="AY258" s="163" t="s">
        <v>115</v>
      </c>
    </row>
    <row r="259" spans="1:65" s="2" customFormat="1" ht="24.2" customHeight="1">
      <c r="A259" s="33"/>
      <c r="B259" s="134"/>
      <c r="C259" s="135" t="s">
        <v>326</v>
      </c>
      <c r="D259" s="135" t="s">
        <v>117</v>
      </c>
      <c r="E259" s="136" t="s">
        <v>327</v>
      </c>
      <c r="F259" s="137" t="s">
        <v>328</v>
      </c>
      <c r="G259" s="138" t="s">
        <v>302</v>
      </c>
      <c r="H259" s="139">
        <v>5</v>
      </c>
      <c r="I259" s="140"/>
      <c r="J259" s="141">
        <f>ROUND(I259*H259,2)</f>
        <v>0</v>
      </c>
      <c r="K259" s="137" t="s">
        <v>121</v>
      </c>
      <c r="L259" s="34"/>
      <c r="M259" s="142" t="s">
        <v>3</v>
      </c>
      <c r="N259" s="143" t="s">
        <v>43</v>
      </c>
      <c r="O259" s="54"/>
      <c r="P259" s="144">
        <f>O259*H259</f>
        <v>0</v>
      </c>
      <c r="Q259" s="144">
        <v>0.17663984</v>
      </c>
      <c r="R259" s="144">
        <f>Q259*H259</f>
        <v>0.8831992</v>
      </c>
      <c r="S259" s="144">
        <v>0</v>
      </c>
      <c r="T259" s="145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46" t="s">
        <v>122</v>
      </c>
      <c r="AT259" s="146" t="s">
        <v>117</v>
      </c>
      <c r="AU259" s="146" t="s">
        <v>77</v>
      </c>
      <c r="AY259" s="18" t="s">
        <v>115</v>
      </c>
      <c r="BE259" s="147">
        <f>IF(N259="základní",J259,0)</f>
        <v>0</v>
      </c>
      <c r="BF259" s="147">
        <f>IF(N259="snížená",J259,0)</f>
        <v>0</v>
      </c>
      <c r="BG259" s="147">
        <f>IF(N259="zákl. přenesená",J259,0)</f>
        <v>0</v>
      </c>
      <c r="BH259" s="147">
        <f>IF(N259="sníž. přenesená",J259,0)</f>
        <v>0</v>
      </c>
      <c r="BI259" s="147">
        <f>IF(N259="nulová",J259,0)</f>
        <v>0</v>
      </c>
      <c r="BJ259" s="18" t="s">
        <v>80</v>
      </c>
      <c r="BK259" s="147">
        <f>ROUND(I259*H259,2)</f>
        <v>0</v>
      </c>
      <c r="BL259" s="18" t="s">
        <v>122</v>
      </c>
      <c r="BM259" s="146" t="s">
        <v>329</v>
      </c>
    </row>
    <row r="260" spans="1:47" s="2" customFormat="1" ht="11.25">
      <c r="A260" s="33"/>
      <c r="B260" s="34"/>
      <c r="C260" s="33"/>
      <c r="D260" s="148" t="s">
        <v>124</v>
      </c>
      <c r="E260" s="33"/>
      <c r="F260" s="149" t="s">
        <v>330</v>
      </c>
      <c r="G260" s="33"/>
      <c r="H260" s="33"/>
      <c r="I260" s="150"/>
      <c r="J260" s="33"/>
      <c r="K260" s="33"/>
      <c r="L260" s="34"/>
      <c r="M260" s="151"/>
      <c r="N260" s="152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124</v>
      </c>
      <c r="AU260" s="18" t="s">
        <v>77</v>
      </c>
    </row>
    <row r="261" spans="2:51" s="15" customFormat="1" ht="11.25">
      <c r="B261" s="180"/>
      <c r="D261" s="154" t="s">
        <v>126</v>
      </c>
      <c r="E261" s="181" t="s">
        <v>3</v>
      </c>
      <c r="F261" s="182" t="s">
        <v>331</v>
      </c>
      <c r="H261" s="181" t="s">
        <v>3</v>
      </c>
      <c r="I261" s="183"/>
      <c r="L261" s="180"/>
      <c r="M261" s="184"/>
      <c r="N261" s="185"/>
      <c r="O261" s="185"/>
      <c r="P261" s="185"/>
      <c r="Q261" s="185"/>
      <c r="R261" s="185"/>
      <c r="S261" s="185"/>
      <c r="T261" s="186"/>
      <c r="AT261" s="181" t="s">
        <v>126</v>
      </c>
      <c r="AU261" s="181" t="s">
        <v>77</v>
      </c>
      <c r="AV261" s="15" t="s">
        <v>80</v>
      </c>
      <c r="AW261" s="15" t="s">
        <v>33</v>
      </c>
      <c r="AX261" s="15" t="s">
        <v>72</v>
      </c>
      <c r="AY261" s="181" t="s">
        <v>115</v>
      </c>
    </row>
    <row r="262" spans="2:51" s="13" customFormat="1" ht="11.25">
      <c r="B262" s="153"/>
      <c r="D262" s="154" t="s">
        <v>126</v>
      </c>
      <c r="E262" s="155" t="s">
        <v>3</v>
      </c>
      <c r="F262" s="156" t="s">
        <v>166</v>
      </c>
      <c r="H262" s="157">
        <v>5</v>
      </c>
      <c r="I262" s="158"/>
      <c r="L262" s="153"/>
      <c r="M262" s="159"/>
      <c r="N262" s="160"/>
      <c r="O262" s="160"/>
      <c r="P262" s="160"/>
      <c r="Q262" s="160"/>
      <c r="R262" s="160"/>
      <c r="S262" s="160"/>
      <c r="T262" s="161"/>
      <c r="AT262" s="155" t="s">
        <v>126</v>
      </c>
      <c r="AU262" s="155" t="s">
        <v>77</v>
      </c>
      <c r="AV262" s="13" t="s">
        <v>77</v>
      </c>
      <c r="AW262" s="13" t="s">
        <v>33</v>
      </c>
      <c r="AX262" s="13" t="s">
        <v>80</v>
      </c>
      <c r="AY262" s="155" t="s">
        <v>115</v>
      </c>
    </row>
    <row r="263" spans="1:65" s="2" customFormat="1" ht="16.5" customHeight="1">
      <c r="A263" s="33"/>
      <c r="B263" s="134"/>
      <c r="C263" s="170" t="s">
        <v>332</v>
      </c>
      <c r="D263" s="170" t="s">
        <v>233</v>
      </c>
      <c r="E263" s="171" t="s">
        <v>333</v>
      </c>
      <c r="F263" s="172" t="s">
        <v>334</v>
      </c>
      <c r="G263" s="173" t="s">
        <v>302</v>
      </c>
      <c r="H263" s="174">
        <v>5</v>
      </c>
      <c r="I263" s="175"/>
      <c r="J263" s="176">
        <f>ROUND(I263*H263,2)</f>
        <v>0</v>
      </c>
      <c r="K263" s="172" t="s">
        <v>311</v>
      </c>
      <c r="L263" s="177"/>
      <c r="M263" s="178" t="s">
        <v>3</v>
      </c>
      <c r="N263" s="179" t="s">
        <v>43</v>
      </c>
      <c r="O263" s="54"/>
      <c r="P263" s="144">
        <f>O263*H263</f>
        <v>0</v>
      </c>
      <c r="Q263" s="144">
        <v>0.081</v>
      </c>
      <c r="R263" s="144">
        <f>Q263*H263</f>
        <v>0.405</v>
      </c>
      <c r="S263" s="144">
        <v>0</v>
      </c>
      <c r="T263" s="145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46" t="s">
        <v>184</v>
      </c>
      <c r="AT263" s="146" t="s">
        <v>233</v>
      </c>
      <c r="AU263" s="146" t="s">
        <v>77</v>
      </c>
      <c r="AY263" s="18" t="s">
        <v>115</v>
      </c>
      <c r="BE263" s="147">
        <f>IF(N263="základní",J263,0)</f>
        <v>0</v>
      </c>
      <c r="BF263" s="147">
        <f>IF(N263="snížená",J263,0)</f>
        <v>0</v>
      </c>
      <c r="BG263" s="147">
        <f>IF(N263="zákl. přenesená",J263,0)</f>
        <v>0</v>
      </c>
      <c r="BH263" s="147">
        <f>IF(N263="sníž. přenesená",J263,0)</f>
        <v>0</v>
      </c>
      <c r="BI263" s="147">
        <f>IF(N263="nulová",J263,0)</f>
        <v>0</v>
      </c>
      <c r="BJ263" s="18" t="s">
        <v>80</v>
      </c>
      <c r="BK263" s="147">
        <f>ROUND(I263*H263,2)</f>
        <v>0</v>
      </c>
      <c r="BL263" s="18" t="s">
        <v>122</v>
      </c>
      <c r="BM263" s="146" t="s">
        <v>335</v>
      </c>
    </row>
    <row r="264" spans="2:51" s="15" customFormat="1" ht="11.25">
      <c r="B264" s="180"/>
      <c r="D264" s="154" t="s">
        <v>126</v>
      </c>
      <c r="E264" s="181" t="s">
        <v>3</v>
      </c>
      <c r="F264" s="182" t="s">
        <v>336</v>
      </c>
      <c r="H264" s="181" t="s">
        <v>3</v>
      </c>
      <c r="I264" s="183"/>
      <c r="L264" s="180"/>
      <c r="M264" s="184"/>
      <c r="N264" s="185"/>
      <c r="O264" s="185"/>
      <c r="P264" s="185"/>
      <c r="Q264" s="185"/>
      <c r="R264" s="185"/>
      <c r="S264" s="185"/>
      <c r="T264" s="186"/>
      <c r="AT264" s="181" t="s">
        <v>126</v>
      </c>
      <c r="AU264" s="181" t="s">
        <v>77</v>
      </c>
      <c r="AV264" s="15" t="s">
        <v>80</v>
      </c>
      <c r="AW264" s="15" t="s">
        <v>33</v>
      </c>
      <c r="AX264" s="15" t="s">
        <v>72</v>
      </c>
      <c r="AY264" s="181" t="s">
        <v>115</v>
      </c>
    </row>
    <row r="265" spans="2:51" s="13" customFormat="1" ht="11.25">
      <c r="B265" s="153"/>
      <c r="D265" s="154" t="s">
        <v>126</v>
      </c>
      <c r="E265" s="155" t="s">
        <v>3</v>
      </c>
      <c r="F265" s="156" t="s">
        <v>80</v>
      </c>
      <c r="H265" s="157">
        <v>1</v>
      </c>
      <c r="I265" s="158"/>
      <c r="L265" s="153"/>
      <c r="M265" s="159"/>
      <c r="N265" s="160"/>
      <c r="O265" s="160"/>
      <c r="P265" s="160"/>
      <c r="Q265" s="160"/>
      <c r="R265" s="160"/>
      <c r="S265" s="160"/>
      <c r="T265" s="161"/>
      <c r="AT265" s="155" t="s">
        <v>126</v>
      </c>
      <c r="AU265" s="155" t="s">
        <v>77</v>
      </c>
      <c r="AV265" s="13" t="s">
        <v>77</v>
      </c>
      <c r="AW265" s="13" t="s">
        <v>33</v>
      </c>
      <c r="AX265" s="13" t="s">
        <v>72</v>
      </c>
      <c r="AY265" s="155" t="s">
        <v>115</v>
      </c>
    </row>
    <row r="266" spans="2:51" s="15" customFormat="1" ht="11.25">
      <c r="B266" s="180"/>
      <c r="D266" s="154" t="s">
        <v>126</v>
      </c>
      <c r="E266" s="181" t="s">
        <v>3</v>
      </c>
      <c r="F266" s="182" t="s">
        <v>337</v>
      </c>
      <c r="H266" s="181" t="s">
        <v>3</v>
      </c>
      <c r="I266" s="183"/>
      <c r="L266" s="180"/>
      <c r="M266" s="184"/>
      <c r="N266" s="185"/>
      <c r="O266" s="185"/>
      <c r="P266" s="185"/>
      <c r="Q266" s="185"/>
      <c r="R266" s="185"/>
      <c r="S266" s="185"/>
      <c r="T266" s="186"/>
      <c r="AT266" s="181" t="s">
        <v>126</v>
      </c>
      <c r="AU266" s="181" t="s">
        <v>77</v>
      </c>
      <c r="AV266" s="15" t="s">
        <v>80</v>
      </c>
      <c r="AW266" s="15" t="s">
        <v>33</v>
      </c>
      <c r="AX266" s="15" t="s">
        <v>72</v>
      </c>
      <c r="AY266" s="181" t="s">
        <v>115</v>
      </c>
    </row>
    <row r="267" spans="2:51" s="13" customFormat="1" ht="11.25">
      <c r="B267" s="153"/>
      <c r="D267" s="154" t="s">
        <v>126</v>
      </c>
      <c r="E267" s="155" t="s">
        <v>3</v>
      </c>
      <c r="F267" s="156" t="s">
        <v>152</v>
      </c>
      <c r="H267" s="157">
        <v>3</v>
      </c>
      <c r="I267" s="158"/>
      <c r="L267" s="153"/>
      <c r="M267" s="159"/>
      <c r="N267" s="160"/>
      <c r="O267" s="160"/>
      <c r="P267" s="160"/>
      <c r="Q267" s="160"/>
      <c r="R267" s="160"/>
      <c r="S267" s="160"/>
      <c r="T267" s="161"/>
      <c r="AT267" s="155" t="s">
        <v>126</v>
      </c>
      <c r="AU267" s="155" t="s">
        <v>77</v>
      </c>
      <c r="AV267" s="13" t="s">
        <v>77</v>
      </c>
      <c r="AW267" s="13" t="s">
        <v>33</v>
      </c>
      <c r="AX267" s="13" t="s">
        <v>72</v>
      </c>
      <c r="AY267" s="155" t="s">
        <v>115</v>
      </c>
    </row>
    <row r="268" spans="2:51" s="15" customFormat="1" ht="11.25">
      <c r="B268" s="180"/>
      <c r="D268" s="154" t="s">
        <v>126</v>
      </c>
      <c r="E268" s="181" t="s">
        <v>3</v>
      </c>
      <c r="F268" s="182" t="s">
        <v>338</v>
      </c>
      <c r="H268" s="181" t="s">
        <v>3</v>
      </c>
      <c r="I268" s="183"/>
      <c r="L268" s="180"/>
      <c r="M268" s="184"/>
      <c r="N268" s="185"/>
      <c r="O268" s="185"/>
      <c r="P268" s="185"/>
      <c r="Q268" s="185"/>
      <c r="R268" s="185"/>
      <c r="S268" s="185"/>
      <c r="T268" s="186"/>
      <c r="AT268" s="181" t="s">
        <v>126</v>
      </c>
      <c r="AU268" s="181" t="s">
        <v>77</v>
      </c>
      <c r="AV268" s="15" t="s">
        <v>80</v>
      </c>
      <c r="AW268" s="15" t="s">
        <v>33</v>
      </c>
      <c r="AX268" s="15" t="s">
        <v>72</v>
      </c>
      <c r="AY268" s="181" t="s">
        <v>115</v>
      </c>
    </row>
    <row r="269" spans="2:51" s="13" customFormat="1" ht="11.25">
      <c r="B269" s="153"/>
      <c r="D269" s="154" t="s">
        <v>126</v>
      </c>
      <c r="E269" s="155" t="s">
        <v>3</v>
      </c>
      <c r="F269" s="156" t="s">
        <v>80</v>
      </c>
      <c r="H269" s="157">
        <v>1</v>
      </c>
      <c r="I269" s="158"/>
      <c r="L269" s="153"/>
      <c r="M269" s="159"/>
      <c r="N269" s="160"/>
      <c r="O269" s="160"/>
      <c r="P269" s="160"/>
      <c r="Q269" s="160"/>
      <c r="R269" s="160"/>
      <c r="S269" s="160"/>
      <c r="T269" s="161"/>
      <c r="AT269" s="155" t="s">
        <v>126</v>
      </c>
      <c r="AU269" s="155" t="s">
        <v>77</v>
      </c>
      <c r="AV269" s="13" t="s">
        <v>77</v>
      </c>
      <c r="AW269" s="13" t="s">
        <v>33</v>
      </c>
      <c r="AX269" s="13" t="s">
        <v>72</v>
      </c>
      <c r="AY269" s="155" t="s">
        <v>115</v>
      </c>
    </row>
    <row r="270" spans="2:51" s="14" customFormat="1" ht="11.25">
      <c r="B270" s="162"/>
      <c r="D270" s="154" t="s">
        <v>126</v>
      </c>
      <c r="E270" s="163" t="s">
        <v>3</v>
      </c>
      <c r="F270" s="164" t="s">
        <v>141</v>
      </c>
      <c r="H270" s="165">
        <v>5</v>
      </c>
      <c r="I270" s="166"/>
      <c r="L270" s="162"/>
      <c r="M270" s="167"/>
      <c r="N270" s="168"/>
      <c r="O270" s="168"/>
      <c r="P270" s="168"/>
      <c r="Q270" s="168"/>
      <c r="R270" s="168"/>
      <c r="S270" s="168"/>
      <c r="T270" s="169"/>
      <c r="AT270" s="163" t="s">
        <v>126</v>
      </c>
      <c r="AU270" s="163" t="s">
        <v>77</v>
      </c>
      <c r="AV270" s="14" t="s">
        <v>122</v>
      </c>
      <c r="AW270" s="14" t="s">
        <v>33</v>
      </c>
      <c r="AX270" s="14" t="s">
        <v>80</v>
      </c>
      <c r="AY270" s="163" t="s">
        <v>115</v>
      </c>
    </row>
    <row r="271" spans="2:63" s="12" customFormat="1" ht="22.9" customHeight="1">
      <c r="B271" s="121"/>
      <c r="D271" s="122" t="s">
        <v>71</v>
      </c>
      <c r="E271" s="132" t="s">
        <v>184</v>
      </c>
      <c r="F271" s="132" t="s">
        <v>339</v>
      </c>
      <c r="I271" s="124"/>
      <c r="J271" s="133">
        <f>BK271</f>
        <v>0</v>
      </c>
      <c r="L271" s="121"/>
      <c r="M271" s="126"/>
      <c r="N271" s="127"/>
      <c r="O271" s="127"/>
      <c r="P271" s="128">
        <f>SUM(P272:P487)</f>
        <v>0</v>
      </c>
      <c r="Q271" s="127"/>
      <c r="R271" s="128">
        <f>SUM(R272:R487)</f>
        <v>145.19850400740003</v>
      </c>
      <c r="S271" s="127"/>
      <c r="T271" s="129">
        <f>SUM(T272:T487)</f>
        <v>0</v>
      </c>
      <c r="AR271" s="122" t="s">
        <v>80</v>
      </c>
      <c r="AT271" s="130" t="s">
        <v>71</v>
      </c>
      <c r="AU271" s="130" t="s">
        <v>80</v>
      </c>
      <c r="AY271" s="122" t="s">
        <v>115</v>
      </c>
      <c r="BK271" s="131">
        <f>SUM(BK272:BK487)</f>
        <v>0</v>
      </c>
    </row>
    <row r="272" spans="1:65" s="2" customFormat="1" ht="24.2" customHeight="1">
      <c r="A272" s="33"/>
      <c r="B272" s="134"/>
      <c r="C272" s="135" t="s">
        <v>340</v>
      </c>
      <c r="D272" s="135" t="s">
        <v>117</v>
      </c>
      <c r="E272" s="136" t="s">
        <v>341</v>
      </c>
      <c r="F272" s="137" t="s">
        <v>342</v>
      </c>
      <c r="G272" s="138" t="s">
        <v>302</v>
      </c>
      <c r="H272" s="139">
        <v>1</v>
      </c>
      <c r="I272" s="140"/>
      <c r="J272" s="141">
        <f>ROUND(I272*H272,2)</f>
        <v>0</v>
      </c>
      <c r="K272" s="137" t="s">
        <v>311</v>
      </c>
      <c r="L272" s="34"/>
      <c r="M272" s="142" t="s">
        <v>3</v>
      </c>
      <c r="N272" s="143" t="s">
        <v>43</v>
      </c>
      <c r="O272" s="54"/>
      <c r="P272" s="144">
        <f>O272*H272</f>
        <v>0</v>
      </c>
      <c r="Q272" s="144">
        <v>0.00365</v>
      </c>
      <c r="R272" s="144">
        <f>Q272*H272</f>
        <v>0.00365</v>
      </c>
      <c r="S272" s="144">
        <v>0</v>
      </c>
      <c r="T272" s="14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46" t="s">
        <v>122</v>
      </c>
      <c r="AT272" s="146" t="s">
        <v>117</v>
      </c>
      <c r="AU272" s="146" t="s">
        <v>77</v>
      </c>
      <c r="AY272" s="18" t="s">
        <v>115</v>
      </c>
      <c r="BE272" s="147">
        <f>IF(N272="základní",J272,0)</f>
        <v>0</v>
      </c>
      <c r="BF272" s="147">
        <f>IF(N272="snížená",J272,0)</f>
        <v>0</v>
      </c>
      <c r="BG272" s="147">
        <f>IF(N272="zákl. přenesená",J272,0)</f>
        <v>0</v>
      </c>
      <c r="BH272" s="147">
        <f>IF(N272="sníž. přenesená",J272,0)</f>
        <v>0</v>
      </c>
      <c r="BI272" s="147">
        <f>IF(N272="nulová",J272,0)</f>
        <v>0</v>
      </c>
      <c r="BJ272" s="18" t="s">
        <v>80</v>
      </c>
      <c r="BK272" s="147">
        <f>ROUND(I272*H272,2)</f>
        <v>0</v>
      </c>
      <c r="BL272" s="18" t="s">
        <v>122</v>
      </c>
      <c r="BM272" s="146" t="s">
        <v>343</v>
      </c>
    </row>
    <row r="273" spans="2:51" s="15" customFormat="1" ht="11.25">
      <c r="B273" s="180"/>
      <c r="D273" s="154" t="s">
        <v>126</v>
      </c>
      <c r="E273" s="181" t="s">
        <v>3</v>
      </c>
      <c r="F273" s="182" t="s">
        <v>344</v>
      </c>
      <c r="H273" s="181" t="s">
        <v>3</v>
      </c>
      <c r="I273" s="183"/>
      <c r="L273" s="180"/>
      <c r="M273" s="184"/>
      <c r="N273" s="185"/>
      <c r="O273" s="185"/>
      <c r="P273" s="185"/>
      <c r="Q273" s="185"/>
      <c r="R273" s="185"/>
      <c r="S273" s="185"/>
      <c r="T273" s="186"/>
      <c r="AT273" s="181" t="s">
        <v>126</v>
      </c>
      <c r="AU273" s="181" t="s">
        <v>77</v>
      </c>
      <c r="AV273" s="15" t="s">
        <v>80</v>
      </c>
      <c r="AW273" s="15" t="s">
        <v>33</v>
      </c>
      <c r="AX273" s="15" t="s">
        <v>72</v>
      </c>
      <c r="AY273" s="181" t="s">
        <v>115</v>
      </c>
    </row>
    <row r="274" spans="2:51" s="13" customFormat="1" ht="11.25">
      <c r="B274" s="153"/>
      <c r="D274" s="154" t="s">
        <v>126</v>
      </c>
      <c r="E274" s="155" t="s">
        <v>3</v>
      </c>
      <c r="F274" s="156" t="s">
        <v>80</v>
      </c>
      <c r="H274" s="157">
        <v>1</v>
      </c>
      <c r="I274" s="158"/>
      <c r="L274" s="153"/>
      <c r="M274" s="159"/>
      <c r="N274" s="160"/>
      <c r="O274" s="160"/>
      <c r="P274" s="160"/>
      <c r="Q274" s="160"/>
      <c r="R274" s="160"/>
      <c r="S274" s="160"/>
      <c r="T274" s="161"/>
      <c r="AT274" s="155" t="s">
        <v>126</v>
      </c>
      <c r="AU274" s="155" t="s">
        <v>77</v>
      </c>
      <c r="AV274" s="13" t="s">
        <v>77</v>
      </c>
      <c r="AW274" s="13" t="s">
        <v>33</v>
      </c>
      <c r="AX274" s="13" t="s">
        <v>80</v>
      </c>
      <c r="AY274" s="155" t="s">
        <v>115</v>
      </c>
    </row>
    <row r="275" spans="1:65" s="2" customFormat="1" ht="16.5" customHeight="1">
      <c r="A275" s="33"/>
      <c r="B275" s="134"/>
      <c r="C275" s="170" t="s">
        <v>345</v>
      </c>
      <c r="D275" s="170" t="s">
        <v>233</v>
      </c>
      <c r="E275" s="171" t="s">
        <v>346</v>
      </c>
      <c r="F275" s="172" t="s">
        <v>347</v>
      </c>
      <c r="G275" s="173" t="s">
        <v>302</v>
      </c>
      <c r="H275" s="174">
        <v>1</v>
      </c>
      <c r="I275" s="175"/>
      <c r="J275" s="176">
        <f>ROUND(I275*H275,2)</f>
        <v>0</v>
      </c>
      <c r="K275" s="172" t="s">
        <v>311</v>
      </c>
      <c r="L275" s="177"/>
      <c r="M275" s="178" t="s">
        <v>3</v>
      </c>
      <c r="N275" s="179" t="s">
        <v>43</v>
      </c>
      <c r="O275" s="54"/>
      <c r="P275" s="144">
        <f>O275*H275</f>
        <v>0</v>
      </c>
      <c r="Q275" s="144">
        <v>0</v>
      </c>
      <c r="R275" s="144">
        <f>Q275*H275</f>
        <v>0</v>
      </c>
      <c r="S275" s="144">
        <v>0</v>
      </c>
      <c r="T275" s="145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46" t="s">
        <v>184</v>
      </c>
      <c r="AT275" s="146" t="s">
        <v>233</v>
      </c>
      <c r="AU275" s="146" t="s">
        <v>77</v>
      </c>
      <c r="AY275" s="18" t="s">
        <v>115</v>
      </c>
      <c r="BE275" s="147">
        <f>IF(N275="základní",J275,0)</f>
        <v>0</v>
      </c>
      <c r="BF275" s="147">
        <f>IF(N275="snížená",J275,0)</f>
        <v>0</v>
      </c>
      <c r="BG275" s="147">
        <f>IF(N275="zákl. přenesená",J275,0)</f>
        <v>0</v>
      </c>
      <c r="BH275" s="147">
        <f>IF(N275="sníž. přenesená",J275,0)</f>
        <v>0</v>
      </c>
      <c r="BI275" s="147">
        <f>IF(N275="nulová",J275,0)</f>
        <v>0</v>
      </c>
      <c r="BJ275" s="18" t="s">
        <v>80</v>
      </c>
      <c r="BK275" s="147">
        <f>ROUND(I275*H275,2)</f>
        <v>0</v>
      </c>
      <c r="BL275" s="18" t="s">
        <v>122</v>
      </c>
      <c r="BM275" s="146" t="s">
        <v>348</v>
      </c>
    </row>
    <row r="276" spans="1:65" s="2" customFormat="1" ht="24.2" customHeight="1">
      <c r="A276" s="33"/>
      <c r="B276" s="134"/>
      <c r="C276" s="135" t="s">
        <v>349</v>
      </c>
      <c r="D276" s="135" t="s">
        <v>117</v>
      </c>
      <c r="E276" s="136" t="s">
        <v>350</v>
      </c>
      <c r="F276" s="137" t="s">
        <v>351</v>
      </c>
      <c r="G276" s="138" t="s">
        <v>259</v>
      </c>
      <c r="H276" s="139">
        <v>1</v>
      </c>
      <c r="I276" s="140"/>
      <c r="J276" s="141">
        <f>ROUND(I276*H276,2)</f>
        <v>0</v>
      </c>
      <c r="K276" s="137" t="s">
        <v>121</v>
      </c>
      <c r="L276" s="34"/>
      <c r="M276" s="142" t="s">
        <v>3</v>
      </c>
      <c r="N276" s="143" t="s">
        <v>43</v>
      </c>
      <c r="O276" s="54"/>
      <c r="P276" s="144">
        <f>O276*H276</f>
        <v>0</v>
      </c>
      <c r="Q276" s="144">
        <v>0.00017</v>
      </c>
      <c r="R276" s="144">
        <f>Q276*H276</f>
        <v>0.00017</v>
      </c>
      <c r="S276" s="144">
        <v>0</v>
      </c>
      <c r="T276" s="14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46" t="s">
        <v>122</v>
      </c>
      <c r="AT276" s="146" t="s">
        <v>117</v>
      </c>
      <c r="AU276" s="146" t="s">
        <v>77</v>
      </c>
      <c r="AY276" s="18" t="s">
        <v>115</v>
      </c>
      <c r="BE276" s="147">
        <f>IF(N276="základní",J276,0)</f>
        <v>0</v>
      </c>
      <c r="BF276" s="147">
        <f>IF(N276="snížená",J276,0)</f>
        <v>0</v>
      </c>
      <c r="BG276" s="147">
        <f>IF(N276="zákl. přenesená",J276,0)</f>
        <v>0</v>
      </c>
      <c r="BH276" s="147">
        <f>IF(N276="sníž. přenesená",J276,0)</f>
        <v>0</v>
      </c>
      <c r="BI276" s="147">
        <f>IF(N276="nulová",J276,0)</f>
        <v>0</v>
      </c>
      <c r="BJ276" s="18" t="s">
        <v>80</v>
      </c>
      <c r="BK276" s="147">
        <f>ROUND(I276*H276,2)</f>
        <v>0</v>
      </c>
      <c r="BL276" s="18" t="s">
        <v>122</v>
      </c>
      <c r="BM276" s="146" t="s">
        <v>352</v>
      </c>
    </row>
    <row r="277" spans="1:47" s="2" customFormat="1" ht="11.25">
      <c r="A277" s="33"/>
      <c r="B277" s="34"/>
      <c r="C277" s="33"/>
      <c r="D277" s="148" t="s">
        <v>124</v>
      </c>
      <c r="E277" s="33"/>
      <c r="F277" s="149" t="s">
        <v>353</v>
      </c>
      <c r="G277" s="33"/>
      <c r="H277" s="33"/>
      <c r="I277" s="150"/>
      <c r="J277" s="33"/>
      <c r="K277" s="33"/>
      <c r="L277" s="34"/>
      <c r="M277" s="151"/>
      <c r="N277" s="152"/>
      <c r="O277" s="54"/>
      <c r="P277" s="54"/>
      <c r="Q277" s="54"/>
      <c r="R277" s="54"/>
      <c r="S277" s="54"/>
      <c r="T277" s="55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8" t="s">
        <v>124</v>
      </c>
      <c r="AU277" s="18" t="s">
        <v>77</v>
      </c>
    </row>
    <row r="278" spans="1:65" s="2" customFormat="1" ht="16.5" customHeight="1">
      <c r="A278" s="33"/>
      <c r="B278" s="134"/>
      <c r="C278" s="170" t="s">
        <v>354</v>
      </c>
      <c r="D278" s="170" t="s">
        <v>233</v>
      </c>
      <c r="E278" s="171" t="s">
        <v>355</v>
      </c>
      <c r="F278" s="172" t="s">
        <v>356</v>
      </c>
      <c r="G278" s="173" t="s">
        <v>259</v>
      </c>
      <c r="H278" s="174">
        <v>1.01</v>
      </c>
      <c r="I278" s="175"/>
      <c r="J278" s="176">
        <f>ROUND(I278*H278,2)</f>
        <v>0</v>
      </c>
      <c r="K278" s="172" t="s">
        <v>121</v>
      </c>
      <c r="L278" s="177"/>
      <c r="M278" s="178" t="s">
        <v>3</v>
      </c>
      <c r="N278" s="179" t="s">
        <v>43</v>
      </c>
      <c r="O278" s="54"/>
      <c r="P278" s="144">
        <f>O278*H278</f>
        <v>0</v>
      </c>
      <c r="Q278" s="144">
        <v>0.2144</v>
      </c>
      <c r="R278" s="144">
        <f>Q278*H278</f>
        <v>0.21654400000000001</v>
      </c>
      <c r="S278" s="144">
        <v>0</v>
      </c>
      <c r="T278" s="14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46" t="s">
        <v>184</v>
      </c>
      <c r="AT278" s="146" t="s">
        <v>233</v>
      </c>
      <c r="AU278" s="146" t="s">
        <v>77</v>
      </c>
      <c r="AY278" s="18" t="s">
        <v>115</v>
      </c>
      <c r="BE278" s="147">
        <f>IF(N278="základní",J278,0)</f>
        <v>0</v>
      </c>
      <c r="BF278" s="147">
        <f>IF(N278="snížená",J278,0)</f>
        <v>0</v>
      </c>
      <c r="BG278" s="147">
        <f>IF(N278="zákl. přenesená",J278,0)</f>
        <v>0</v>
      </c>
      <c r="BH278" s="147">
        <f>IF(N278="sníž. přenesená",J278,0)</f>
        <v>0</v>
      </c>
      <c r="BI278" s="147">
        <f>IF(N278="nulová",J278,0)</f>
        <v>0</v>
      </c>
      <c r="BJ278" s="18" t="s">
        <v>80</v>
      </c>
      <c r="BK278" s="147">
        <f>ROUND(I278*H278,2)</f>
        <v>0</v>
      </c>
      <c r="BL278" s="18" t="s">
        <v>122</v>
      </c>
      <c r="BM278" s="146" t="s">
        <v>357</v>
      </c>
    </row>
    <row r="279" spans="1:47" s="2" customFormat="1" ht="11.25">
      <c r="A279" s="33"/>
      <c r="B279" s="34"/>
      <c r="C279" s="33"/>
      <c r="D279" s="148" t="s">
        <v>124</v>
      </c>
      <c r="E279" s="33"/>
      <c r="F279" s="149" t="s">
        <v>358</v>
      </c>
      <c r="G279" s="33"/>
      <c r="H279" s="33"/>
      <c r="I279" s="150"/>
      <c r="J279" s="33"/>
      <c r="K279" s="33"/>
      <c r="L279" s="34"/>
      <c r="M279" s="151"/>
      <c r="N279" s="152"/>
      <c r="O279" s="54"/>
      <c r="P279" s="54"/>
      <c r="Q279" s="54"/>
      <c r="R279" s="54"/>
      <c r="S279" s="54"/>
      <c r="T279" s="55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124</v>
      </c>
      <c r="AU279" s="18" t="s">
        <v>77</v>
      </c>
    </row>
    <row r="280" spans="2:51" s="15" customFormat="1" ht="11.25">
      <c r="B280" s="180"/>
      <c r="D280" s="154" t="s">
        <v>126</v>
      </c>
      <c r="E280" s="181" t="s">
        <v>3</v>
      </c>
      <c r="F280" s="182" t="s">
        <v>359</v>
      </c>
      <c r="H280" s="181" t="s">
        <v>3</v>
      </c>
      <c r="I280" s="183"/>
      <c r="L280" s="180"/>
      <c r="M280" s="184"/>
      <c r="N280" s="185"/>
      <c r="O280" s="185"/>
      <c r="P280" s="185"/>
      <c r="Q280" s="185"/>
      <c r="R280" s="185"/>
      <c r="S280" s="185"/>
      <c r="T280" s="186"/>
      <c r="AT280" s="181" t="s">
        <v>126</v>
      </c>
      <c r="AU280" s="181" t="s">
        <v>77</v>
      </c>
      <c r="AV280" s="15" t="s">
        <v>80</v>
      </c>
      <c r="AW280" s="15" t="s">
        <v>33</v>
      </c>
      <c r="AX280" s="15" t="s">
        <v>72</v>
      </c>
      <c r="AY280" s="181" t="s">
        <v>115</v>
      </c>
    </row>
    <row r="281" spans="2:51" s="13" customFormat="1" ht="11.25">
      <c r="B281" s="153"/>
      <c r="D281" s="154" t="s">
        <v>126</v>
      </c>
      <c r="E281" s="155" t="s">
        <v>3</v>
      </c>
      <c r="F281" s="156" t="s">
        <v>80</v>
      </c>
      <c r="H281" s="157">
        <v>1</v>
      </c>
      <c r="I281" s="158"/>
      <c r="L281" s="153"/>
      <c r="M281" s="159"/>
      <c r="N281" s="160"/>
      <c r="O281" s="160"/>
      <c r="P281" s="160"/>
      <c r="Q281" s="160"/>
      <c r="R281" s="160"/>
      <c r="S281" s="160"/>
      <c r="T281" s="161"/>
      <c r="AT281" s="155" t="s">
        <v>126</v>
      </c>
      <c r="AU281" s="155" t="s">
        <v>77</v>
      </c>
      <c r="AV281" s="13" t="s">
        <v>77</v>
      </c>
      <c r="AW281" s="13" t="s">
        <v>33</v>
      </c>
      <c r="AX281" s="13" t="s">
        <v>80</v>
      </c>
      <c r="AY281" s="155" t="s">
        <v>115</v>
      </c>
    </row>
    <row r="282" spans="2:51" s="13" customFormat="1" ht="11.25">
      <c r="B282" s="153"/>
      <c r="D282" s="154" t="s">
        <v>126</v>
      </c>
      <c r="F282" s="156" t="s">
        <v>360</v>
      </c>
      <c r="H282" s="157">
        <v>1.01</v>
      </c>
      <c r="I282" s="158"/>
      <c r="L282" s="153"/>
      <c r="M282" s="159"/>
      <c r="N282" s="160"/>
      <c r="O282" s="160"/>
      <c r="P282" s="160"/>
      <c r="Q282" s="160"/>
      <c r="R282" s="160"/>
      <c r="S282" s="160"/>
      <c r="T282" s="161"/>
      <c r="AT282" s="155" t="s">
        <v>126</v>
      </c>
      <c r="AU282" s="155" t="s">
        <v>77</v>
      </c>
      <c r="AV282" s="13" t="s">
        <v>77</v>
      </c>
      <c r="AW282" s="13" t="s">
        <v>4</v>
      </c>
      <c r="AX282" s="13" t="s">
        <v>80</v>
      </c>
      <c r="AY282" s="155" t="s">
        <v>115</v>
      </c>
    </row>
    <row r="283" spans="1:65" s="2" customFormat="1" ht="24.2" customHeight="1">
      <c r="A283" s="33"/>
      <c r="B283" s="134"/>
      <c r="C283" s="135" t="s">
        <v>361</v>
      </c>
      <c r="D283" s="135" t="s">
        <v>117</v>
      </c>
      <c r="E283" s="136" t="s">
        <v>362</v>
      </c>
      <c r="F283" s="137" t="s">
        <v>363</v>
      </c>
      <c r="G283" s="138" t="s">
        <v>259</v>
      </c>
      <c r="H283" s="139">
        <v>20</v>
      </c>
      <c r="I283" s="140"/>
      <c r="J283" s="141">
        <f>ROUND(I283*H283,2)</f>
        <v>0</v>
      </c>
      <c r="K283" s="137" t="s">
        <v>121</v>
      </c>
      <c r="L283" s="34"/>
      <c r="M283" s="142" t="s">
        <v>3</v>
      </c>
      <c r="N283" s="143" t="s">
        <v>43</v>
      </c>
      <c r="O283" s="54"/>
      <c r="P283" s="144">
        <f>O283*H283</f>
        <v>0</v>
      </c>
      <c r="Q283" s="144">
        <v>0.0004</v>
      </c>
      <c r="R283" s="144">
        <f>Q283*H283</f>
        <v>0.008</v>
      </c>
      <c r="S283" s="144">
        <v>0</v>
      </c>
      <c r="T283" s="145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46" t="s">
        <v>122</v>
      </c>
      <c r="AT283" s="146" t="s">
        <v>117</v>
      </c>
      <c r="AU283" s="146" t="s">
        <v>77</v>
      </c>
      <c r="AY283" s="18" t="s">
        <v>115</v>
      </c>
      <c r="BE283" s="147">
        <f>IF(N283="základní",J283,0)</f>
        <v>0</v>
      </c>
      <c r="BF283" s="147">
        <f>IF(N283="snížená",J283,0)</f>
        <v>0</v>
      </c>
      <c r="BG283" s="147">
        <f>IF(N283="zákl. přenesená",J283,0)</f>
        <v>0</v>
      </c>
      <c r="BH283" s="147">
        <f>IF(N283="sníž. přenesená",J283,0)</f>
        <v>0</v>
      </c>
      <c r="BI283" s="147">
        <f>IF(N283="nulová",J283,0)</f>
        <v>0</v>
      </c>
      <c r="BJ283" s="18" t="s">
        <v>80</v>
      </c>
      <c r="BK283" s="147">
        <f>ROUND(I283*H283,2)</f>
        <v>0</v>
      </c>
      <c r="BL283" s="18" t="s">
        <v>122</v>
      </c>
      <c r="BM283" s="146" t="s">
        <v>364</v>
      </c>
    </row>
    <row r="284" spans="1:47" s="2" customFormat="1" ht="11.25">
      <c r="A284" s="33"/>
      <c r="B284" s="34"/>
      <c r="C284" s="33"/>
      <c r="D284" s="148" t="s">
        <v>124</v>
      </c>
      <c r="E284" s="33"/>
      <c r="F284" s="149" t="s">
        <v>365</v>
      </c>
      <c r="G284" s="33"/>
      <c r="H284" s="33"/>
      <c r="I284" s="150"/>
      <c r="J284" s="33"/>
      <c r="K284" s="33"/>
      <c r="L284" s="34"/>
      <c r="M284" s="151"/>
      <c r="N284" s="152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124</v>
      </c>
      <c r="AU284" s="18" t="s">
        <v>77</v>
      </c>
    </row>
    <row r="285" spans="2:51" s="15" customFormat="1" ht="11.25">
      <c r="B285" s="180"/>
      <c r="D285" s="154" t="s">
        <v>126</v>
      </c>
      <c r="E285" s="181" t="s">
        <v>3</v>
      </c>
      <c r="F285" s="182" t="s">
        <v>366</v>
      </c>
      <c r="H285" s="181" t="s">
        <v>3</v>
      </c>
      <c r="I285" s="183"/>
      <c r="L285" s="180"/>
      <c r="M285" s="184"/>
      <c r="N285" s="185"/>
      <c r="O285" s="185"/>
      <c r="P285" s="185"/>
      <c r="Q285" s="185"/>
      <c r="R285" s="185"/>
      <c r="S285" s="185"/>
      <c r="T285" s="186"/>
      <c r="AT285" s="181" t="s">
        <v>126</v>
      </c>
      <c r="AU285" s="181" t="s">
        <v>77</v>
      </c>
      <c r="AV285" s="15" t="s">
        <v>80</v>
      </c>
      <c r="AW285" s="15" t="s">
        <v>33</v>
      </c>
      <c r="AX285" s="15" t="s">
        <v>72</v>
      </c>
      <c r="AY285" s="181" t="s">
        <v>115</v>
      </c>
    </row>
    <row r="286" spans="2:51" s="13" customFormat="1" ht="11.25">
      <c r="B286" s="153"/>
      <c r="D286" s="154" t="s">
        <v>126</v>
      </c>
      <c r="E286" s="155" t="s">
        <v>3</v>
      </c>
      <c r="F286" s="156" t="s">
        <v>367</v>
      </c>
      <c r="H286" s="157">
        <v>19.62</v>
      </c>
      <c r="I286" s="158"/>
      <c r="L286" s="153"/>
      <c r="M286" s="159"/>
      <c r="N286" s="160"/>
      <c r="O286" s="160"/>
      <c r="P286" s="160"/>
      <c r="Q286" s="160"/>
      <c r="R286" s="160"/>
      <c r="S286" s="160"/>
      <c r="T286" s="161"/>
      <c r="AT286" s="155" t="s">
        <v>126</v>
      </c>
      <c r="AU286" s="155" t="s">
        <v>77</v>
      </c>
      <c r="AV286" s="13" t="s">
        <v>77</v>
      </c>
      <c r="AW286" s="13" t="s">
        <v>33</v>
      </c>
      <c r="AX286" s="13" t="s">
        <v>72</v>
      </c>
      <c r="AY286" s="155" t="s">
        <v>115</v>
      </c>
    </row>
    <row r="287" spans="2:51" s="14" customFormat="1" ht="11.25">
      <c r="B287" s="162"/>
      <c r="D287" s="154" t="s">
        <v>126</v>
      </c>
      <c r="E287" s="163" t="s">
        <v>3</v>
      </c>
      <c r="F287" s="164" t="s">
        <v>141</v>
      </c>
      <c r="H287" s="165">
        <v>19.62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126</v>
      </c>
      <c r="AU287" s="163" t="s">
        <v>77</v>
      </c>
      <c r="AV287" s="14" t="s">
        <v>122</v>
      </c>
      <c r="AW287" s="14" t="s">
        <v>33</v>
      </c>
      <c r="AX287" s="14" t="s">
        <v>72</v>
      </c>
      <c r="AY287" s="163" t="s">
        <v>115</v>
      </c>
    </row>
    <row r="288" spans="2:51" s="13" customFormat="1" ht="11.25">
      <c r="B288" s="153"/>
      <c r="D288" s="154" t="s">
        <v>126</v>
      </c>
      <c r="E288" s="155" t="s">
        <v>3</v>
      </c>
      <c r="F288" s="156" t="s">
        <v>279</v>
      </c>
      <c r="H288" s="157">
        <v>20</v>
      </c>
      <c r="I288" s="158"/>
      <c r="L288" s="153"/>
      <c r="M288" s="159"/>
      <c r="N288" s="160"/>
      <c r="O288" s="160"/>
      <c r="P288" s="160"/>
      <c r="Q288" s="160"/>
      <c r="R288" s="160"/>
      <c r="S288" s="160"/>
      <c r="T288" s="161"/>
      <c r="AT288" s="155" t="s">
        <v>126</v>
      </c>
      <c r="AU288" s="155" t="s">
        <v>77</v>
      </c>
      <c r="AV288" s="13" t="s">
        <v>77</v>
      </c>
      <c r="AW288" s="13" t="s">
        <v>33</v>
      </c>
      <c r="AX288" s="13" t="s">
        <v>72</v>
      </c>
      <c r="AY288" s="155" t="s">
        <v>115</v>
      </c>
    </row>
    <row r="289" spans="2:51" s="14" customFormat="1" ht="11.25">
      <c r="B289" s="162"/>
      <c r="D289" s="154" t="s">
        <v>126</v>
      </c>
      <c r="E289" s="163" t="s">
        <v>3</v>
      </c>
      <c r="F289" s="164" t="s">
        <v>141</v>
      </c>
      <c r="H289" s="165">
        <v>20</v>
      </c>
      <c r="I289" s="166"/>
      <c r="L289" s="162"/>
      <c r="M289" s="167"/>
      <c r="N289" s="168"/>
      <c r="O289" s="168"/>
      <c r="P289" s="168"/>
      <c r="Q289" s="168"/>
      <c r="R289" s="168"/>
      <c r="S289" s="168"/>
      <c r="T289" s="169"/>
      <c r="AT289" s="163" t="s">
        <v>126</v>
      </c>
      <c r="AU289" s="163" t="s">
        <v>77</v>
      </c>
      <c r="AV289" s="14" t="s">
        <v>122</v>
      </c>
      <c r="AW289" s="14" t="s">
        <v>33</v>
      </c>
      <c r="AX289" s="14" t="s">
        <v>80</v>
      </c>
      <c r="AY289" s="163" t="s">
        <v>115</v>
      </c>
    </row>
    <row r="290" spans="1:65" s="2" customFormat="1" ht="16.5" customHeight="1">
      <c r="A290" s="33"/>
      <c r="B290" s="134"/>
      <c r="C290" s="170" t="s">
        <v>368</v>
      </c>
      <c r="D290" s="170" t="s">
        <v>233</v>
      </c>
      <c r="E290" s="171" t="s">
        <v>369</v>
      </c>
      <c r="F290" s="172" t="s">
        <v>370</v>
      </c>
      <c r="G290" s="173" t="s">
        <v>259</v>
      </c>
      <c r="H290" s="174">
        <v>20.2</v>
      </c>
      <c r="I290" s="175"/>
      <c r="J290" s="176">
        <f>ROUND(I290*H290,2)</f>
        <v>0</v>
      </c>
      <c r="K290" s="172" t="s">
        <v>121</v>
      </c>
      <c r="L290" s="177"/>
      <c r="M290" s="178" t="s">
        <v>3</v>
      </c>
      <c r="N290" s="179" t="s">
        <v>43</v>
      </c>
      <c r="O290" s="54"/>
      <c r="P290" s="144">
        <f>O290*H290</f>
        <v>0</v>
      </c>
      <c r="Q290" s="144">
        <v>0.98</v>
      </c>
      <c r="R290" s="144">
        <f>Q290*H290</f>
        <v>19.796</v>
      </c>
      <c r="S290" s="144">
        <v>0</v>
      </c>
      <c r="T290" s="14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46" t="s">
        <v>184</v>
      </c>
      <c r="AT290" s="146" t="s">
        <v>233</v>
      </c>
      <c r="AU290" s="146" t="s">
        <v>77</v>
      </c>
      <c r="AY290" s="18" t="s">
        <v>115</v>
      </c>
      <c r="BE290" s="147">
        <f>IF(N290="základní",J290,0)</f>
        <v>0</v>
      </c>
      <c r="BF290" s="147">
        <f>IF(N290="snížená",J290,0)</f>
        <v>0</v>
      </c>
      <c r="BG290" s="147">
        <f>IF(N290="zákl. přenesená",J290,0)</f>
        <v>0</v>
      </c>
      <c r="BH290" s="147">
        <f>IF(N290="sníž. přenesená",J290,0)</f>
        <v>0</v>
      </c>
      <c r="BI290" s="147">
        <f>IF(N290="nulová",J290,0)</f>
        <v>0</v>
      </c>
      <c r="BJ290" s="18" t="s">
        <v>80</v>
      </c>
      <c r="BK290" s="147">
        <f>ROUND(I290*H290,2)</f>
        <v>0</v>
      </c>
      <c r="BL290" s="18" t="s">
        <v>122</v>
      </c>
      <c r="BM290" s="146" t="s">
        <v>371</v>
      </c>
    </row>
    <row r="291" spans="1:47" s="2" customFormat="1" ht="11.25">
      <c r="A291" s="33"/>
      <c r="B291" s="34"/>
      <c r="C291" s="33"/>
      <c r="D291" s="148" t="s">
        <v>124</v>
      </c>
      <c r="E291" s="33"/>
      <c r="F291" s="149" t="s">
        <v>372</v>
      </c>
      <c r="G291" s="33"/>
      <c r="H291" s="33"/>
      <c r="I291" s="150"/>
      <c r="J291" s="33"/>
      <c r="K291" s="33"/>
      <c r="L291" s="34"/>
      <c r="M291" s="151"/>
      <c r="N291" s="152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124</v>
      </c>
      <c r="AU291" s="18" t="s">
        <v>77</v>
      </c>
    </row>
    <row r="292" spans="2:51" s="15" customFormat="1" ht="11.25">
      <c r="B292" s="180"/>
      <c r="D292" s="154" t="s">
        <v>126</v>
      </c>
      <c r="E292" s="181" t="s">
        <v>3</v>
      </c>
      <c r="F292" s="182" t="s">
        <v>359</v>
      </c>
      <c r="H292" s="181" t="s">
        <v>3</v>
      </c>
      <c r="I292" s="183"/>
      <c r="L292" s="180"/>
      <c r="M292" s="184"/>
      <c r="N292" s="185"/>
      <c r="O292" s="185"/>
      <c r="P292" s="185"/>
      <c r="Q292" s="185"/>
      <c r="R292" s="185"/>
      <c r="S292" s="185"/>
      <c r="T292" s="186"/>
      <c r="AT292" s="181" t="s">
        <v>126</v>
      </c>
      <c r="AU292" s="181" t="s">
        <v>77</v>
      </c>
      <c r="AV292" s="15" t="s">
        <v>80</v>
      </c>
      <c r="AW292" s="15" t="s">
        <v>33</v>
      </c>
      <c r="AX292" s="15" t="s">
        <v>72</v>
      </c>
      <c r="AY292" s="181" t="s">
        <v>115</v>
      </c>
    </row>
    <row r="293" spans="2:51" s="13" customFormat="1" ht="11.25">
      <c r="B293" s="153"/>
      <c r="D293" s="154" t="s">
        <v>126</v>
      </c>
      <c r="E293" s="155" t="s">
        <v>3</v>
      </c>
      <c r="F293" s="156" t="s">
        <v>279</v>
      </c>
      <c r="H293" s="157">
        <v>20</v>
      </c>
      <c r="I293" s="158"/>
      <c r="L293" s="153"/>
      <c r="M293" s="159"/>
      <c r="N293" s="160"/>
      <c r="O293" s="160"/>
      <c r="P293" s="160"/>
      <c r="Q293" s="160"/>
      <c r="R293" s="160"/>
      <c r="S293" s="160"/>
      <c r="T293" s="161"/>
      <c r="AT293" s="155" t="s">
        <v>126</v>
      </c>
      <c r="AU293" s="155" t="s">
        <v>77</v>
      </c>
      <c r="AV293" s="13" t="s">
        <v>77</v>
      </c>
      <c r="AW293" s="13" t="s">
        <v>33</v>
      </c>
      <c r="AX293" s="13" t="s">
        <v>80</v>
      </c>
      <c r="AY293" s="155" t="s">
        <v>115</v>
      </c>
    </row>
    <row r="294" spans="2:51" s="13" customFormat="1" ht="11.25">
      <c r="B294" s="153"/>
      <c r="D294" s="154" t="s">
        <v>126</v>
      </c>
      <c r="F294" s="156" t="s">
        <v>373</v>
      </c>
      <c r="H294" s="157">
        <v>20.2</v>
      </c>
      <c r="I294" s="158"/>
      <c r="L294" s="153"/>
      <c r="M294" s="159"/>
      <c r="N294" s="160"/>
      <c r="O294" s="160"/>
      <c r="P294" s="160"/>
      <c r="Q294" s="160"/>
      <c r="R294" s="160"/>
      <c r="S294" s="160"/>
      <c r="T294" s="161"/>
      <c r="AT294" s="155" t="s">
        <v>126</v>
      </c>
      <c r="AU294" s="155" t="s">
        <v>77</v>
      </c>
      <c r="AV294" s="13" t="s">
        <v>77</v>
      </c>
      <c r="AW294" s="13" t="s">
        <v>4</v>
      </c>
      <c r="AX294" s="13" t="s">
        <v>80</v>
      </c>
      <c r="AY294" s="155" t="s">
        <v>115</v>
      </c>
    </row>
    <row r="295" spans="1:65" s="2" customFormat="1" ht="24.2" customHeight="1">
      <c r="A295" s="33"/>
      <c r="B295" s="134"/>
      <c r="C295" s="135" t="s">
        <v>374</v>
      </c>
      <c r="D295" s="135" t="s">
        <v>117</v>
      </c>
      <c r="E295" s="136" t="s">
        <v>375</v>
      </c>
      <c r="F295" s="137" t="s">
        <v>376</v>
      </c>
      <c r="G295" s="138" t="s">
        <v>259</v>
      </c>
      <c r="H295" s="139">
        <v>5.5</v>
      </c>
      <c r="I295" s="140"/>
      <c r="J295" s="141">
        <f>ROUND(I295*H295,2)</f>
        <v>0</v>
      </c>
      <c r="K295" s="137" t="s">
        <v>121</v>
      </c>
      <c r="L295" s="34"/>
      <c r="M295" s="142" t="s">
        <v>3</v>
      </c>
      <c r="N295" s="143" t="s">
        <v>43</v>
      </c>
      <c r="O295" s="54"/>
      <c r="P295" s="144">
        <f>O295*H295</f>
        <v>0</v>
      </c>
      <c r="Q295" s="144">
        <v>0.0027611</v>
      </c>
      <c r="R295" s="144">
        <f>Q295*H295</f>
        <v>0.01518605</v>
      </c>
      <c r="S295" s="144">
        <v>0</v>
      </c>
      <c r="T295" s="145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46" t="s">
        <v>122</v>
      </c>
      <c r="AT295" s="146" t="s">
        <v>117</v>
      </c>
      <c r="AU295" s="146" t="s">
        <v>77</v>
      </c>
      <c r="AY295" s="18" t="s">
        <v>115</v>
      </c>
      <c r="BE295" s="147">
        <f>IF(N295="základní",J295,0)</f>
        <v>0</v>
      </c>
      <c r="BF295" s="147">
        <f>IF(N295="snížená",J295,0)</f>
        <v>0</v>
      </c>
      <c r="BG295" s="147">
        <f>IF(N295="zákl. přenesená",J295,0)</f>
        <v>0</v>
      </c>
      <c r="BH295" s="147">
        <f>IF(N295="sníž. přenesená",J295,0)</f>
        <v>0</v>
      </c>
      <c r="BI295" s="147">
        <f>IF(N295="nulová",J295,0)</f>
        <v>0</v>
      </c>
      <c r="BJ295" s="18" t="s">
        <v>80</v>
      </c>
      <c r="BK295" s="147">
        <f>ROUND(I295*H295,2)</f>
        <v>0</v>
      </c>
      <c r="BL295" s="18" t="s">
        <v>122</v>
      </c>
      <c r="BM295" s="146" t="s">
        <v>377</v>
      </c>
    </row>
    <row r="296" spans="1:47" s="2" customFormat="1" ht="11.25">
      <c r="A296" s="33"/>
      <c r="B296" s="34"/>
      <c r="C296" s="33"/>
      <c r="D296" s="148" t="s">
        <v>124</v>
      </c>
      <c r="E296" s="33"/>
      <c r="F296" s="149" t="s">
        <v>378</v>
      </c>
      <c r="G296" s="33"/>
      <c r="H296" s="33"/>
      <c r="I296" s="150"/>
      <c r="J296" s="33"/>
      <c r="K296" s="33"/>
      <c r="L296" s="34"/>
      <c r="M296" s="151"/>
      <c r="N296" s="152"/>
      <c r="O296" s="54"/>
      <c r="P296" s="54"/>
      <c r="Q296" s="54"/>
      <c r="R296" s="54"/>
      <c r="S296" s="54"/>
      <c r="T296" s="55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8" t="s">
        <v>124</v>
      </c>
      <c r="AU296" s="18" t="s">
        <v>77</v>
      </c>
    </row>
    <row r="297" spans="2:51" s="15" customFormat="1" ht="11.25">
      <c r="B297" s="180"/>
      <c r="D297" s="154" t="s">
        <v>126</v>
      </c>
      <c r="E297" s="181" t="s">
        <v>3</v>
      </c>
      <c r="F297" s="182" t="s">
        <v>379</v>
      </c>
      <c r="H297" s="181" t="s">
        <v>3</v>
      </c>
      <c r="I297" s="183"/>
      <c r="L297" s="180"/>
      <c r="M297" s="184"/>
      <c r="N297" s="185"/>
      <c r="O297" s="185"/>
      <c r="P297" s="185"/>
      <c r="Q297" s="185"/>
      <c r="R297" s="185"/>
      <c r="S297" s="185"/>
      <c r="T297" s="186"/>
      <c r="AT297" s="181" t="s">
        <v>126</v>
      </c>
      <c r="AU297" s="181" t="s">
        <v>77</v>
      </c>
      <c r="AV297" s="15" t="s">
        <v>80</v>
      </c>
      <c r="AW297" s="15" t="s">
        <v>33</v>
      </c>
      <c r="AX297" s="15" t="s">
        <v>72</v>
      </c>
      <c r="AY297" s="181" t="s">
        <v>115</v>
      </c>
    </row>
    <row r="298" spans="2:51" s="13" customFormat="1" ht="11.25">
      <c r="B298" s="153"/>
      <c r="D298" s="154" t="s">
        <v>126</v>
      </c>
      <c r="E298" s="155" t="s">
        <v>3</v>
      </c>
      <c r="F298" s="156" t="s">
        <v>380</v>
      </c>
      <c r="H298" s="157">
        <v>5.406</v>
      </c>
      <c r="I298" s="158"/>
      <c r="L298" s="153"/>
      <c r="M298" s="159"/>
      <c r="N298" s="160"/>
      <c r="O298" s="160"/>
      <c r="P298" s="160"/>
      <c r="Q298" s="160"/>
      <c r="R298" s="160"/>
      <c r="S298" s="160"/>
      <c r="T298" s="161"/>
      <c r="AT298" s="155" t="s">
        <v>126</v>
      </c>
      <c r="AU298" s="155" t="s">
        <v>77</v>
      </c>
      <c r="AV298" s="13" t="s">
        <v>77</v>
      </c>
      <c r="AW298" s="13" t="s">
        <v>33</v>
      </c>
      <c r="AX298" s="13" t="s">
        <v>72</v>
      </c>
      <c r="AY298" s="155" t="s">
        <v>115</v>
      </c>
    </row>
    <row r="299" spans="2:51" s="14" customFormat="1" ht="11.25">
      <c r="B299" s="162"/>
      <c r="D299" s="154" t="s">
        <v>126</v>
      </c>
      <c r="E299" s="163" t="s">
        <v>3</v>
      </c>
      <c r="F299" s="164" t="s">
        <v>141</v>
      </c>
      <c r="H299" s="165">
        <v>5.406</v>
      </c>
      <c r="I299" s="166"/>
      <c r="L299" s="162"/>
      <c r="M299" s="167"/>
      <c r="N299" s="168"/>
      <c r="O299" s="168"/>
      <c r="P299" s="168"/>
      <c r="Q299" s="168"/>
      <c r="R299" s="168"/>
      <c r="S299" s="168"/>
      <c r="T299" s="169"/>
      <c r="AT299" s="163" t="s">
        <v>126</v>
      </c>
      <c r="AU299" s="163" t="s">
        <v>77</v>
      </c>
      <c r="AV299" s="14" t="s">
        <v>122</v>
      </c>
      <c r="AW299" s="14" t="s">
        <v>33</v>
      </c>
      <c r="AX299" s="14" t="s">
        <v>72</v>
      </c>
      <c r="AY299" s="163" t="s">
        <v>115</v>
      </c>
    </row>
    <row r="300" spans="2:51" s="13" customFormat="1" ht="11.25">
      <c r="B300" s="153"/>
      <c r="D300" s="154" t="s">
        <v>126</v>
      </c>
      <c r="E300" s="155" t="s">
        <v>3</v>
      </c>
      <c r="F300" s="156" t="s">
        <v>381</v>
      </c>
      <c r="H300" s="157">
        <v>5.5</v>
      </c>
      <c r="I300" s="158"/>
      <c r="L300" s="153"/>
      <c r="M300" s="159"/>
      <c r="N300" s="160"/>
      <c r="O300" s="160"/>
      <c r="P300" s="160"/>
      <c r="Q300" s="160"/>
      <c r="R300" s="160"/>
      <c r="S300" s="160"/>
      <c r="T300" s="161"/>
      <c r="AT300" s="155" t="s">
        <v>126</v>
      </c>
      <c r="AU300" s="155" t="s">
        <v>77</v>
      </c>
      <c r="AV300" s="13" t="s">
        <v>77</v>
      </c>
      <c r="AW300" s="13" t="s">
        <v>33</v>
      </c>
      <c r="AX300" s="13" t="s">
        <v>72</v>
      </c>
      <c r="AY300" s="155" t="s">
        <v>115</v>
      </c>
    </row>
    <row r="301" spans="2:51" s="14" customFormat="1" ht="11.25">
      <c r="B301" s="162"/>
      <c r="D301" s="154" t="s">
        <v>126</v>
      </c>
      <c r="E301" s="163" t="s">
        <v>3</v>
      </c>
      <c r="F301" s="164" t="s">
        <v>141</v>
      </c>
      <c r="H301" s="165">
        <v>5.5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126</v>
      </c>
      <c r="AU301" s="163" t="s">
        <v>77</v>
      </c>
      <c r="AV301" s="14" t="s">
        <v>122</v>
      </c>
      <c r="AW301" s="14" t="s">
        <v>33</v>
      </c>
      <c r="AX301" s="14" t="s">
        <v>80</v>
      </c>
      <c r="AY301" s="163" t="s">
        <v>115</v>
      </c>
    </row>
    <row r="302" spans="1:65" s="2" customFormat="1" ht="24.2" customHeight="1">
      <c r="A302" s="33"/>
      <c r="B302" s="134"/>
      <c r="C302" s="135" t="s">
        <v>382</v>
      </c>
      <c r="D302" s="135" t="s">
        <v>117</v>
      </c>
      <c r="E302" s="136" t="s">
        <v>383</v>
      </c>
      <c r="F302" s="137" t="s">
        <v>384</v>
      </c>
      <c r="G302" s="138" t="s">
        <v>259</v>
      </c>
      <c r="H302" s="139">
        <v>33</v>
      </c>
      <c r="I302" s="140"/>
      <c r="J302" s="141">
        <f>ROUND(I302*H302,2)</f>
        <v>0</v>
      </c>
      <c r="K302" s="137" t="s">
        <v>121</v>
      </c>
      <c r="L302" s="34"/>
      <c r="M302" s="142" t="s">
        <v>3</v>
      </c>
      <c r="N302" s="143" t="s">
        <v>43</v>
      </c>
      <c r="O302" s="54"/>
      <c r="P302" s="144">
        <f>O302*H302</f>
        <v>0</v>
      </c>
      <c r="Q302" s="144">
        <v>0.0044008</v>
      </c>
      <c r="R302" s="144">
        <f>Q302*H302</f>
        <v>0.1452264</v>
      </c>
      <c r="S302" s="144">
        <v>0</v>
      </c>
      <c r="T302" s="145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46" t="s">
        <v>122</v>
      </c>
      <c r="AT302" s="146" t="s">
        <v>117</v>
      </c>
      <c r="AU302" s="146" t="s">
        <v>77</v>
      </c>
      <c r="AY302" s="18" t="s">
        <v>115</v>
      </c>
      <c r="BE302" s="147">
        <f>IF(N302="základní",J302,0)</f>
        <v>0</v>
      </c>
      <c r="BF302" s="147">
        <f>IF(N302="snížená",J302,0)</f>
        <v>0</v>
      </c>
      <c r="BG302" s="147">
        <f>IF(N302="zákl. přenesená",J302,0)</f>
        <v>0</v>
      </c>
      <c r="BH302" s="147">
        <f>IF(N302="sníž. přenesená",J302,0)</f>
        <v>0</v>
      </c>
      <c r="BI302" s="147">
        <f>IF(N302="nulová",J302,0)</f>
        <v>0</v>
      </c>
      <c r="BJ302" s="18" t="s">
        <v>80</v>
      </c>
      <c r="BK302" s="147">
        <f>ROUND(I302*H302,2)</f>
        <v>0</v>
      </c>
      <c r="BL302" s="18" t="s">
        <v>122</v>
      </c>
      <c r="BM302" s="146" t="s">
        <v>385</v>
      </c>
    </row>
    <row r="303" spans="1:47" s="2" customFormat="1" ht="11.25">
      <c r="A303" s="33"/>
      <c r="B303" s="34"/>
      <c r="C303" s="33"/>
      <c r="D303" s="148" t="s">
        <v>124</v>
      </c>
      <c r="E303" s="33"/>
      <c r="F303" s="149" t="s">
        <v>386</v>
      </c>
      <c r="G303" s="33"/>
      <c r="H303" s="33"/>
      <c r="I303" s="150"/>
      <c r="J303" s="33"/>
      <c r="K303" s="33"/>
      <c r="L303" s="34"/>
      <c r="M303" s="151"/>
      <c r="N303" s="152"/>
      <c r="O303" s="54"/>
      <c r="P303" s="54"/>
      <c r="Q303" s="54"/>
      <c r="R303" s="54"/>
      <c r="S303" s="54"/>
      <c r="T303" s="55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T303" s="18" t="s">
        <v>124</v>
      </c>
      <c r="AU303" s="18" t="s">
        <v>77</v>
      </c>
    </row>
    <row r="304" spans="2:51" s="13" customFormat="1" ht="11.25">
      <c r="B304" s="153"/>
      <c r="D304" s="154" t="s">
        <v>126</v>
      </c>
      <c r="E304" s="155" t="s">
        <v>3</v>
      </c>
      <c r="F304" s="156" t="s">
        <v>387</v>
      </c>
      <c r="H304" s="157">
        <v>32.624</v>
      </c>
      <c r="I304" s="158"/>
      <c r="L304" s="153"/>
      <c r="M304" s="159"/>
      <c r="N304" s="160"/>
      <c r="O304" s="160"/>
      <c r="P304" s="160"/>
      <c r="Q304" s="160"/>
      <c r="R304" s="160"/>
      <c r="S304" s="160"/>
      <c r="T304" s="161"/>
      <c r="AT304" s="155" t="s">
        <v>126</v>
      </c>
      <c r="AU304" s="155" t="s">
        <v>77</v>
      </c>
      <c r="AV304" s="13" t="s">
        <v>77</v>
      </c>
      <c r="AW304" s="13" t="s">
        <v>33</v>
      </c>
      <c r="AX304" s="13" t="s">
        <v>72</v>
      </c>
      <c r="AY304" s="155" t="s">
        <v>115</v>
      </c>
    </row>
    <row r="305" spans="2:51" s="14" customFormat="1" ht="11.25">
      <c r="B305" s="162"/>
      <c r="D305" s="154" t="s">
        <v>126</v>
      </c>
      <c r="E305" s="163" t="s">
        <v>3</v>
      </c>
      <c r="F305" s="164" t="s">
        <v>141</v>
      </c>
      <c r="H305" s="165">
        <v>32.624</v>
      </c>
      <c r="I305" s="166"/>
      <c r="L305" s="162"/>
      <c r="M305" s="167"/>
      <c r="N305" s="168"/>
      <c r="O305" s="168"/>
      <c r="P305" s="168"/>
      <c r="Q305" s="168"/>
      <c r="R305" s="168"/>
      <c r="S305" s="168"/>
      <c r="T305" s="169"/>
      <c r="AT305" s="163" t="s">
        <v>126</v>
      </c>
      <c r="AU305" s="163" t="s">
        <v>77</v>
      </c>
      <c r="AV305" s="14" t="s">
        <v>122</v>
      </c>
      <c r="AW305" s="14" t="s">
        <v>33</v>
      </c>
      <c r="AX305" s="14" t="s">
        <v>72</v>
      </c>
      <c r="AY305" s="163" t="s">
        <v>115</v>
      </c>
    </row>
    <row r="306" spans="2:51" s="13" customFormat="1" ht="11.25">
      <c r="B306" s="153"/>
      <c r="D306" s="154" t="s">
        <v>126</v>
      </c>
      <c r="E306" s="155" t="s">
        <v>3</v>
      </c>
      <c r="F306" s="156" t="s">
        <v>361</v>
      </c>
      <c r="H306" s="157">
        <v>33</v>
      </c>
      <c r="I306" s="158"/>
      <c r="L306" s="153"/>
      <c r="M306" s="159"/>
      <c r="N306" s="160"/>
      <c r="O306" s="160"/>
      <c r="P306" s="160"/>
      <c r="Q306" s="160"/>
      <c r="R306" s="160"/>
      <c r="S306" s="160"/>
      <c r="T306" s="161"/>
      <c r="AT306" s="155" t="s">
        <v>126</v>
      </c>
      <c r="AU306" s="155" t="s">
        <v>77</v>
      </c>
      <c r="AV306" s="13" t="s">
        <v>77</v>
      </c>
      <c r="AW306" s="13" t="s">
        <v>33</v>
      </c>
      <c r="AX306" s="13" t="s">
        <v>72</v>
      </c>
      <c r="AY306" s="155" t="s">
        <v>115</v>
      </c>
    </row>
    <row r="307" spans="2:51" s="14" customFormat="1" ht="11.25">
      <c r="B307" s="162"/>
      <c r="D307" s="154" t="s">
        <v>126</v>
      </c>
      <c r="E307" s="163" t="s">
        <v>3</v>
      </c>
      <c r="F307" s="164" t="s">
        <v>141</v>
      </c>
      <c r="H307" s="165">
        <v>33</v>
      </c>
      <c r="I307" s="166"/>
      <c r="L307" s="162"/>
      <c r="M307" s="167"/>
      <c r="N307" s="168"/>
      <c r="O307" s="168"/>
      <c r="P307" s="168"/>
      <c r="Q307" s="168"/>
      <c r="R307" s="168"/>
      <c r="S307" s="168"/>
      <c r="T307" s="169"/>
      <c r="AT307" s="163" t="s">
        <v>126</v>
      </c>
      <c r="AU307" s="163" t="s">
        <v>77</v>
      </c>
      <c r="AV307" s="14" t="s">
        <v>122</v>
      </c>
      <c r="AW307" s="14" t="s">
        <v>33</v>
      </c>
      <c r="AX307" s="14" t="s">
        <v>80</v>
      </c>
      <c r="AY307" s="163" t="s">
        <v>115</v>
      </c>
    </row>
    <row r="308" spans="1:65" s="2" customFormat="1" ht="24.2" customHeight="1">
      <c r="A308" s="33"/>
      <c r="B308" s="134"/>
      <c r="C308" s="135" t="s">
        <v>388</v>
      </c>
      <c r="D308" s="135" t="s">
        <v>117</v>
      </c>
      <c r="E308" s="136" t="s">
        <v>389</v>
      </c>
      <c r="F308" s="137" t="s">
        <v>390</v>
      </c>
      <c r="G308" s="138" t="s">
        <v>259</v>
      </c>
      <c r="H308" s="139">
        <v>26</v>
      </c>
      <c r="I308" s="140"/>
      <c r="J308" s="141">
        <f>ROUND(I308*H308,2)</f>
        <v>0</v>
      </c>
      <c r="K308" s="137" t="s">
        <v>121</v>
      </c>
      <c r="L308" s="34"/>
      <c r="M308" s="142" t="s">
        <v>3</v>
      </c>
      <c r="N308" s="143" t="s">
        <v>43</v>
      </c>
      <c r="O308" s="54"/>
      <c r="P308" s="144">
        <f>O308*H308</f>
        <v>0</v>
      </c>
      <c r="Q308" s="144">
        <v>0.0065564239</v>
      </c>
      <c r="R308" s="144">
        <f>Q308*H308</f>
        <v>0.1704670214</v>
      </c>
      <c r="S308" s="144">
        <v>0</v>
      </c>
      <c r="T308" s="145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46" t="s">
        <v>122</v>
      </c>
      <c r="AT308" s="146" t="s">
        <v>117</v>
      </c>
      <c r="AU308" s="146" t="s">
        <v>77</v>
      </c>
      <c r="AY308" s="18" t="s">
        <v>115</v>
      </c>
      <c r="BE308" s="147">
        <f>IF(N308="základní",J308,0)</f>
        <v>0</v>
      </c>
      <c r="BF308" s="147">
        <f>IF(N308="snížená",J308,0)</f>
        <v>0</v>
      </c>
      <c r="BG308" s="147">
        <f>IF(N308="zákl. přenesená",J308,0)</f>
        <v>0</v>
      </c>
      <c r="BH308" s="147">
        <f>IF(N308="sníž. přenesená",J308,0)</f>
        <v>0</v>
      </c>
      <c r="BI308" s="147">
        <f>IF(N308="nulová",J308,0)</f>
        <v>0</v>
      </c>
      <c r="BJ308" s="18" t="s">
        <v>80</v>
      </c>
      <c r="BK308" s="147">
        <f>ROUND(I308*H308,2)</f>
        <v>0</v>
      </c>
      <c r="BL308" s="18" t="s">
        <v>122</v>
      </c>
      <c r="BM308" s="146" t="s">
        <v>391</v>
      </c>
    </row>
    <row r="309" spans="1:47" s="2" customFormat="1" ht="11.25">
      <c r="A309" s="33"/>
      <c r="B309" s="34"/>
      <c r="C309" s="33"/>
      <c r="D309" s="148" t="s">
        <v>124</v>
      </c>
      <c r="E309" s="33"/>
      <c r="F309" s="149" t="s">
        <v>392</v>
      </c>
      <c r="G309" s="33"/>
      <c r="H309" s="33"/>
      <c r="I309" s="150"/>
      <c r="J309" s="33"/>
      <c r="K309" s="33"/>
      <c r="L309" s="34"/>
      <c r="M309" s="151"/>
      <c r="N309" s="152"/>
      <c r="O309" s="54"/>
      <c r="P309" s="54"/>
      <c r="Q309" s="54"/>
      <c r="R309" s="54"/>
      <c r="S309" s="54"/>
      <c r="T309" s="55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T309" s="18" t="s">
        <v>124</v>
      </c>
      <c r="AU309" s="18" t="s">
        <v>77</v>
      </c>
    </row>
    <row r="310" spans="2:51" s="13" customFormat="1" ht="11.25">
      <c r="B310" s="153"/>
      <c r="D310" s="154" t="s">
        <v>126</v>
      </c>
      <c r="E310" s="155" t="s">
        <v>3</v>
      </c>
      <c r="F310" s="156" t="s">
        <v>393</v>
      </c>
      <c r="H310" s="157">
        <v>25.637</v>
      </c>
      <c r="I310" s="158"/>
      <c r="L310" s="153"/>
      <c r="M310" s="159"/>
      <c r="N310" s="160"/>
      <c r="O310" s="160"/>
      <c r="P310" s="160"/>
      <c r="Q310" s="160"/>
      <c r="R310" s="160"/>
      <c r="S310" s="160"/>
      <c r="T310" s="161"/>
      <c r="AT310" s="155" t="s">
        <v>126</v>
      </c>
      <c r="AU310" s="155" t="s">
        <v>77</v>
      </c>
      <c r="AV310" s="13" t="s">
        <v>77</v>
      </c>
      <c r="AW310" s="13" t="s">
        <v>33</v>
      </c>
      <c r="AX310" s="13" t="s">
        <v>72</v>
      </c>
      <c r="AY310" s="155" t="s">
        <v>115</v>
      </c>
    </row>
    <row r="311" spans="2:51" s="14" customFormat="1" ht="11.25">
      <c r="B311" s="162"/>
      <c r="D311" s="154" t="s">
        <v>126</v>
      </c>
      <c r="E311" s="163" t="s">
        <v>3</v>
      </c>
      <c r="F311" s="164" t="s">
        <v>141</v>
      </c>
      <c r="H311" s="165">
        <v>25.637</v>
      </c>
      <c r="I311" s="166"/>
      <c r="L311" s="162"/>
      <c r="M311" s="167"/>
      <c r="N311" s="168"/>
      <c r="O311" s="168"/>
      <c r="P311" s="168"/>
      <c r="Q311" s="168"/>
      <c r="R311" s="168"/>
      <c r="S311" s="168"/>
      <c r="T311" s="169"/>
      <c r="AT311" s="163" t="s">
        <v>126</v>
      </c>
      <c r="AU311" s="163" t="s">
        <v>77</v>
      </c>
      <c r="AV311" s="14" t="s">
        <v>122</v>
      </c>
      <c r="AW311" s="14" t="s">
        <v>33</v>
      </c>
      <c r="AX311" s="14" t="s">
        <v>72</v>
      </c>
      <c r="AY311" s="163" t="s">
        <v>115</v>
      </c>
    </row>
    <row r="312" spans="2:51" s="13" customFormat="1" ht="11.25">
      <c r="B312" s="153"/>
      <c r="D312" s="154" t="s">
        <v>126</v>
      </c>
      <c r="E312" s="155" t="s">
        <v>3</v>
      </c>
      <c r="F312" s="156" t="s">
        <v>321</v>
      </c>
      <c r="H312" s="157">
        <v>26</v>
      </c>
      <c r="I312" s="158"/>
      <c r="L312" s="153"/>
      <c r="M312" s="159"/>
      <c r="N312" s="160"/>
      <c r="O312" s="160"/>
      <c r="P312" s="160"/>
      <c r="Q312" s="160"/>
      <c r="R312" s="160"/>
      <c r="S312" s="160"/>
      <c r="T312" s="161"/>
      <c r="AT312" s="155" t="s">
        <v>126</v>
      </c>
      <c r="AU312" s="155" t="s">
        <v>77</v>
      </c>
      <c r="AV312" s="13" t="s">
        <v>77</v>
      </c>
      <c r="AW312" s="13" t="s">
        <v>33</v>
      </c>
      <c r="AX312" s="13" t="s">
        <v>72</v>
      </c>
      <c r="AY312" s="155" t="s">
        <v>115</v>
      </c>
    </row>
    <row r="313" spans="2:51" s="14" customFormat="1" ht="11.25">
      <c r="B313" s="162"/>
      <c r="D313" s="154" t="s">
        <v>126</v>
      </c>
      <c r="E313" s="163" t="s">
        <v>3</v>
      </c>
      <c r="F313" s="164" t="s">
        <v>141</v>
      </c>
      <c r="H313" s="165">
        <v>26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126</v>
      </c>
      <c r="AU313" s="163" t="s">
        <v>77</v>
      </c>
      <c r="AV313" s="14" t="s">
        <v>122</v>
      </c>
      <c r="AW313" s="14" t="s">
        <v>33</v>
      </c>
      <c r="AX313" s="14" t="s">
        <v>80</v>
      </c>
      <c r="AY313" s="163" t="s">
        <v>115</v>
      </c>
    </row>
    <row r="314" spans="1:65" s="2" customFormat="1" ht="24.2" customHeight="1">
      <c r="A314" s="33"/>
      <c r="B314" s="134"/>
      <c r="C314" s="135" t="s">
        <v>394</v>
      </c>
      <c r="D314" s="135" t="s">
        <v>117</v>
      </c>
      <c r="E314" s="136" t="s">
        <v>395</v>
      </c>
      <c r="F314" s="137" t="s">
        <v>396</v>
      </c>
      <c r="G314" s="138" t="s">
        <v>259</v>
      </c>
      <c r="H314" s="139">
        <v>18</v>
      </c>
      <c r="I314" s="140"/>
      <c r="J314" s="141">
        <f>ROUND(I314*H314,2)</f>
        <v>0</v>
      </c>
      <c r="K314" s="137" t="s">
        <v>121</v>
      </c>
      <c r="L314" s="34"/>
      <c r="M314" s="142" t="s">
        <v>3</v>
      </c>
      <c r="N314" s="143" t="s">
        <v>43</v>
      </c>
      <c r="O314" s="54"/>
      <c r="P314" s="144">
        <f>O314*H314</f>
        <v>0</v>
      </c>
      <c r="Q314" s="144">
        <v>0.013225729</v>
      </c>
      <c r="R314" s="144">
        <f>Q314*H314</f>
        <v>0.23806312200000002</v>
      </c>
      <c r="S314" s="144">
        <v>0</v>
      </c>
      <c r="T314" s="145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46" t="s">
        <v>122</v>
      </c>
      <c r="AT314" s="146" t="s">
        <v>117</v>
      </c>
      <c r="AU314" s="146" t="s">
        <v>77</v>
      </c>
      <c r="AY314" s="18" t="s">
        <v>115</v>
      </c>
      <c r="BE314" s="147">
        <f>IF(N314="základní",J314,0)</f>
        <v>0</v>
      </c>
      <c r="BF314" s="147">
        <f>IF(N314="snížená",J314,0)</f>
        <v>0</v>
      </c>
      <c r="BG314" s="147">
        <f>IF(N314="zákl. přenesená",J314,0)</f>
        <v>0</v>
      </c>
      <c r="BH314" s="147">
        <f>IF(N314="sníž. přenesená",J314,0)</f>
        <v>0</v>
      </c>
      <c r="BI314" s="147">
        <f>IF(N314="nulová",J314,0)</f>
        <v>0</v>
      </c>
      <c r="BJ314" s="18" t="s">
        <v>80</v>
      </c>
      <c r="BK314" s="147">
        <f>ROUND(I314*H314,2)</f>
        <v>0</v>
      </c>
      <c r="BL314" s="18" t="s">
        <v>122</v>
      </c>
      <c r="BM314" s="146" t="s">
        <v>397</v>
      </c>
    </row>
    <row r="315" spans="1:47" s="2" customFormat="1" ht="11.25">
      <c r="A315" s="33"/>
      <c r="B315" s="34"/>
      <c r="C315" s="33"/>
      <c r="D315" s="148" t="s">
        <v>124</v>
      </c>
      <c r="E315" s="33"/>
      <c r="F315" s="149" t="s">
        <v>398</v>
      </c>
      <c r="G315" s="33"/>
      <c r="H315" s="33"/>
      <c r="I315" s="150"/>
      <c r="J315" s="33"/>
      <c r="K315" s="33"/>
      <c r="L315" s="34"/>
      <c r="M315" s="151"/>
      <c r="N315" s="152"/>
      <c r="O315" s="54"/>
      <c r="P315" s="54"/>
      <c r="Q315" s="54"/>
      <c r="R315" s="54"/>
      <c r="S315" s="54"/>
      <c r="T315" s="55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T315" s="18" t="s">
        <v>124</v>
      </c>
      <c r="AU315" s="18" t="s">
        <v>77</v>
      </c>
    </row>
    <row r="316" spans="2:51" s="13" customFormat="1" ht="11.25">
      <c r="B316" s="153"/>
      <c r="D316" s="154" t="s">
        <v>126</v>
      </c>
      <c r="E316" s="155" t="s">
        <v>3</v>
      </c>
      <c r="F316" s="156" t="s">
        <v>399</v>
      </c>
      <c r="H316" s="157">
        <v>17.669</v>
      </c>
      <c r="I316" s="158"/>
      <c r="L316" s="153"/>
      <c r="M316" s="159"/>
      <c r="N316" s="160"/>
      <c r="O316" s="160"/>
      <c r="P316" s="160"/>
      <c r="Q316" s="160"/>
      <c r="R316" s="160"/>
      <c r="S316" s="160"/>
      <c r="T316" s="161"/>
      <c r="AT316" s="155" t="s">
        <v>126</v>
      </c>
      <c r="AU316" s="155" t="s">
        <v>77</v>
      </c>
      <c r="AV316" s="13" t="s">
        <v>77</v>
      </c>
      <c r="AW316" s="13" t="s">
        <v>33</v>
      </c>
      <c r="AX316" s="13" t="s">
        <v>72</v>
      </c>
      <c r="AY316" s="155" t="s">
        <v>115</v>
      </c>
    </row>
    <row r="317" spans="2:51" s="14" customFormat="1" ht="11.25">
      <c r="B317" s="162"/>
      <c r="D317" s="154" t="s">
        <v>126</v>
      </c>
      <c r="E317" s="163" t="s">
        <v>3</v>
      </c>
      <c r="F317" s="164" t="s">
        <v>141</v>
      </c>
      <c r="H317" s="165">
        <v>17.669</v>
      </c>
      <c r="I317" s="166"/>
      <c r="L317" s="162"/>
      <c r="M317" s="167"/>
      <c r="N317" s="168"/>
      <c r="O317" s="168"/>
      <c r="P317" s="168"/>
      <c r="Q317" s="168"/>
      <c r="R317" s="168"/>
      <c r="S317" s="168"/>
      <c r="T317" s="169"/>
      <c r="AT317" s="163" t="s">
        <v>126</v>
      </c>
      <c r="AU317" s="163" t="s">
        <v>77</v>
      </c>
      <c r="AV317" s="14" t="s">
        <v>122</v>
      </c>
      <c r="AW317" s="14" t="s">
        <v>33</v>
      </c>
      <c r="AX317" s="14" t="s">
        <v>72</v>
      </c>
      <c r="AY317" s="163" t="s">
        <v>115</v>
      </c>
    </row>
    <row r="318" spans="2:51" s="13" customFormat="1" ht="11.25">
      <c r="B318" s="153"/>
      <c r="D318" s="154" t="s">
        <v>126</v>
      </c>
      <c r="E318" s="155" t="s">
        <v>3</v>
      </c>
      <c r="F318" s="156" t="s">
        <v>263</v>
      </c>
      <c r="H318" s="157">
        <v>18</v>
      </c>
      <c r="I318" s="158"/>
      <c r="L318" s="153"/>
      <c r="M318" s="159"/>
      <c r="N318" s="160"/>
      <c r="O318" s="160"/>
      <c r="P318" s="160"/>
      <c r="Q318" s="160"/>
      <c r="R318" s="160"/>
      <c r="S318" s="160"/>
      <c r="T318" s="161"/>
      <c r="AT318" s="155" t="s">
        <v>126</v>
      </c>
      <c r="AU318" s="155" t="s">
        <v>77</v>
      </c>
      <c r="AV318" s="13" t="s">
        <v>77</v>
      </c>
      <c r="AW318" s="13" t="s">
        <v>33</v>
      </c>
      <c r="AX318" s="13" t="s">
        <v>72</v>
      </c>
      <c r="AY318" s="155" t="s">
        <v>115</v>
      </c>
    </row>
    <row r="319" spans="2:51" s="14" customFormat="1" ht="11.25">
      <c r="B319" s="162"/>
      <c r="D319" s="154" t="s">
        <v>126</v>
      </c>
      <c r="E319" s="163" t="s">
        <v>3</v>
      </c>
      <c r="F319" s="164" t="s">
        <v>141</v>
      </c>
      <c r="H319" s="165">
        <v>18</v>
      </c>
      <c r="I319" s="166"/>
      <c r="L319" s="162"/>
      <c r="M319" s="167"/>
      <c r="N319" s="168"/>
      <c r="O319" s="168"/>
      <c r="P319" s="168"/>
      <c r="Q319" s="168"/>
      <c r="R319" s="168"/>
      <c r="S319" s="168"/>
      <c r="T319" s="169"/>
      <c r="AT319" s="163" t="s">
        <v>126</v>
      </c>
      <c r="AU319" s="163" t="s">
        <v>77</v>
      </c>
      <c r="AV319" s="14" t="s">
        <v>122</v>
      </c>
      <c r="AW319" s="14" t="s">
        <v>33</v>
      </c>
      <c r="AX319" s="14" t="s">
        <v>80</v>
      </c>
      <c r="AY319" s="163" t="s">
        <v>115</v>
      </c>
    </row>
    <row r="320" spans="1:65" s="2" customFormat="1" ht="24.2" customHeight="1">
      <c r="A320" s="33"/>
      <c r="B320" s="134"/>
      <c r="C320" s="135" t="s">
        <v>400</v>
      </c>
      <c r="D320" s="135" t="s">
        <v>117</v>
      </c>
      <c r="E320" s="136" t="s">
        <v>401</v>
      </c>
      <c r="F320" s="137" t="s">
        <v>402</v>
      </c>
      <c r="G320" s="138" t="s">
        <v>302</v>
      </c>
      <c r="H320" s="139">
        <v>1</v>
      </c>
      <c r="I320" s="140"/>
      <c r="J320" s="141">
        <f>ROUND(I320*H320,2)</f>
        <v>0</v>
      </c>
      <c r="K320" s="137" t="s">
        <v>121</v>
      </c>
      <c r="L320" s="34"/>
      <c r="M320" s="142" t="s">
        <v>3</v>
      </c>
      <c r="N320" s="143" t="s">
        <v>43</v>
      </c>
      <c r="O320" s="54"/>
      <c r="P320" s="144">
        <f>O320*H320</f>
        <v>0</v>
      </c>
      <c r="Q320" s="144">
        <v>3.75E-06</v>
      </c>
      <c r="R320" s="144">
        <f>Q320*H320</f>
        <v>3.75E-06</v>
      </c>
      <c r="S320" s="144">
        <v>0</v>
      </c>
      <c r="T320" s="145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46" t="s">
        <v>122</v>
      </c>
      <c r="AT320" s="146" t="s">
        <v>117</v>
      </c>
      <c r="AU320" s="146" t="s">
        <v>77</v>
      </c>
      <c r="AY320" s="18" t="s">
        <v>115</v>
      </c>
      <c r="BE320" s="147">
        <f>IF(N320="základní",J320,0)</f>
        <v>0</v>
      </c>
      <c r="BF320" s="147">
        <f>IF(N320="snížená",J320,0)</f>
        <v>0</v>
      </c>
      <c r="BG320" s="147">
        <f>IF(N320="zákl. přenesená",J320,0)</f>
        <v>0</v>
      </c>
      <c r="BH320" s="147">
        <f>IF(N320="sníž. přenesená",J320,0)</f>
        <v>0</v>
      </c>
      <c r="BI320" s="147">
        <f>IF(N320="nulová",J320,0)</f>
        <v>0</v>
      </c>
      <c r="BJ320" s="18" t="s">
        <v>80</v>
      </c>
      <c r="BK320" s="147">
        <f>ROUND(I320*H320,2)</f>
        <v>0</v>
      </c>
      <c r="BL320" s="18" t="s">
        <v>122</v>
      </c>
      <c r="BM320" s="146" t="s">
        <v>403</v>
      </c>
    </row>
    <row r="321" spans="1:47" s="2" customFormat="1" ht="11.25">
      <c r="A321" s="33"/>
      <c r="B321" s="34"/>
      <c r="C321" s="33"/>
      <c r="D321" s="148" t="s">
        <v>124</v>
      </c>
      <c r="E321" s="33"/>
      <c r="F321" s="149" t="s">
        <v>404</v>
      </c>
      <c r="G321" s="33"/>
      <c r="H321" s="33"/>
      <c r="I321" s="150"/>
      <c r="J321" s="33"/>
      <c r="K321" s="33"/>
      <c r="L321" s="34"/>
      <c r="M321" s="151"/>
      <c r="N321" s="152"/>
      <c r="O321" s="54"/>
      <c r="P321" s="54"/>
      <c r="Q321" s="54"/>
      <c r="R321" s="54"/>
      <c r="S321" s="54"/>
      <c r="T321" s="55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8" t="s">
        <v>124</v>
      </c>
      <c r="AU321" s="18" t="s">
        <v>77</v>
      </c>
    </row>
    <row r="322" spans="2:51" s="15" customFormat="1" ht="11.25">
      <c r="B322" s="180"/>
      <c r="D322" s="154" t="s">
        <v>126</v>
      </c>
      <c r="E322" s="181" t="s">
        <v>3</v>
      </c>
      <c r="F322" s="182" t="s">
        <v>405</v>
      </c>
      <c r="H322" s="181" t="s">
        <v>3</v>
      </c>
      <c r="I322" s="183"/>
      <c r="L322" s="180"/>
      <c r="M322" s="184"/>
      <c r="N322" s="185"/>
      <c r="O322" s="185"/>
      <c r="P322" s="185"/>
      <c r="Q322" s="185"/>
      <c r="R322" s="185"/>
      <c r="S322" s="185"/>
      <c r="T322" s="186"/>
      <c r="AT322" s="181" t="s">
        <v>126</v>
      </c>
      <c r="AU322" s="181" t="s">
        <v>77</v>
      </c>
      <c r="AV322" s="15" t="s">
        <v>80</v>
      </c>
      <c r="AW322" s="15" t="s">
        <v>33</v>
      </c>
      <c r="AX322" s="15" t="s">
        <v>72</v>
      </c>
      <c r="AY322" s="181" t="s">
        <v>115</v>
      </c>
    </row>
    <row r="323" spans="2:51" s="13" customFormat="1" ht="11.25">
      <c r="B323" s="153"/>
      <c r="D323" s="154" t="s">
        <v>126</v>
      </c>
      <c r="E323" s="155" t="s">
        <v>3</v>
      </c>
      <c r="F323" s="156" t="s">
        <v>80</v>
      </c>
      <c r="H323" s="157">
        <v>1</v>
      </c>
      <c r="I323" s="158"/>
      <c r="L323" s="153"/>
      <c r="M323" s="159"/>
      <c r="N323" s="160"/>
      <c r="O323" s="160"/>
      <c r="P323" s="160"/>
      <c r="Q323" s="160"/>
      <c r="R323" s="160"/>
      <c r="S323" s="160"/>
      <c r="T323" s="161"/>
      <c r="AT323" s="155" t="s">
        <v>126</v>
      </c>
      <c r="AU323" s="155" t="s">
        <v>77</v>
      </c>
      <c r="AV323" s="13" t="s">
        <v>77</v>
      </c>
      <c r="AW323" s="13" t="s">
        <v>33</v>
      </c>
      <c r="AX323" s="13" t="s">
        <v>80</v>
      </c>
      <c r="AY323" s="155" t="s">
        <v>115</v>
      </c>
    </row>
    <row r="324" spans="1:65" s="2" customFormat="1" ht="16.5" customHeight="1">
      <c r="A324" s="33"/>
      <c r="B324" s="134"/>
      <c r="C324" s="170" t="s">
        <v>406</v>
      </c>
      <c r="D324" s="170" t="s">
        <v>233</v>
      </c>
      <c r="E324" s="171" t="s">
        <v>407</v>
      </c>
      <c r="F324" s="172" t="s">
        <v>408</v>
      </c>
      <c r="G324" s="173" t="s">
        <v>302</v>
      </c>
      <c r="H324" s="174">
        <v>1</v>
      </c>
      <c r="I324" s="175"/>
      <c r="J324" s="176">
        <f>ROUND(I324*H324,2)</f>
        <v>0</v>
      </c>
      <c r="K324" s="172" t="s">
        <v>311</v>
      </c>
      <c r="L324" s="177"/>
      <c r="M324" s="178" t="s">
        <v>3</v>
      </c>
      <c r="N324" s="179" t="s">
        <v>43</v>
      </c>
      <c r="O324" s="54"/>
      <c r="P324" s="144">
        <f>O324*H324</f>
        <v>0</v>
      </c>
      <c r="Q324" s="144">
        <v>0.002</v>
      </c>
      <c r="R324" s="144">
        <f>Q324*H324</f>
        <v>0.002</v>
      </c>
      <c r="S324" s="144">
        <v>0</v>
      </c>
      <c r="T324" s="145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46" t="s">
        <v>184</v>
      </c>
      <c r="AT324" s="146" t="s">
        <v>233</v>
      </c>
      <c r="AU324" s="146" t="s">
        <v>77</v>
      </c>
      <c r="AY324" s="18" t="s">
        <v>115</v>
      </c>
      <c r="BE324" s="147">
        <f>IF(N324="základní",J324,0)</f>
        <v>0</v>
      </c>
      <c r="BF324" s="147">
        <f>IF(N324="snížená",J324,0)</f>
        <v>0</v>
      </c>
      <c r="BG324" s="147">
        <f>IF(N324="zákl. přenesená",J324,0)</f>
        <v>0</v>
      </c>
      <c r="BH324" s="147">
        <f>IF(N324="sníž. přenesená",J324,0)</f>
        <v>0</v>
      </c>
      <c r="BI324" s="147">
        <f>IF(N324="nulová",J324,0)</f>
        <v>0</v>
      </c>
      <c r="BJ324" s="18" t="s">
        <v>80</v>
      </c>
      <c r="BK324" s="147">
        <f>ROUND(I324*H324,2)</f>
        <v>0</v>
      </c>
      <c r="BL324" s="18" t="s">
        <v>122</v>
      </c>
      <c r="BM324" s="146" t="s">
        <v>409</v>
      </c>
    </row>
    <row r="325" spans="2:51" s="15" customFormat="1" ht="11.25">
      <c r="B325" s="180"/>
      <c r="D325" s="154" t="s">
        <v>126</v>
      </c>
      <c r="E325" s="181" t="s">
        <v>3</v>
      </c>
      <c r="F325" s="182" t="s">
        <v>405</v>
      </c>
      <c r="H325" s="181" t="s">
        <v>3</v>
      </c>
      <c r="I325" s="183"/>
      <c r="L325" s="180"/>
      <c r="M325" s="184"/>
      <c r="N325" s="185"/>
      <c r="O325" s="185"/>
      <c r="P325" s="185"/>
      <c r="Q325" s="185"/>
      <c r="R325" s="185"/>
      <c r="S325" s="185"/>
      <c r="T325" s="186"/>
      <c r="AT325" s="181" t="s">
        <v>126</v>
      </c>
      <c r="AU325" s="181" t="s">
        <v>77</v>
      </c>
      <c r="AV325" s="15" t="s">
        <v>80</v>
      </c>
      <c r="AW325" s="15" t="s">
        <v>33</v>
      </c>
      <c r="AX325" s="15" t="s">
        <v>72</v>
      </c>
      <c r="AY325" s="181" t="s">
        <v>115</v>
      </c>
    </row>
    <row r="326" spans="2:51" s="13" customFormat="1" ht="11.25">
      <c r="B326" s="153"/>
      <c r="D326" s="154" t="s">
        <v>126</v>
      </c>
      <c r="E326" s="155" t="s">
        <v>3</v>
      </c>
      <c r="F326" s="156" t="s">
        <v>80</v>
      </c>
      <c r="H326" s="157">
        <v>1</v>
      </c>
      <c r="I326" s="158"/>
      <c r="L326" s="153"/>
      <c r="M326" s="159"/>
      <c r="N326" s="160"/>
      <c r="O326" s="160"/>
      <c r="P326" s="160"/>
      <c r="Q326" s="160"/>
      <c r="R326" s="160"/>
      <c r="S326" s="160"/>
      <c r="T326" s="161"/>
      <c r="AT326" s="155" t="s">
        <v>126</v>
      </c>
      <c r="AU326" s="155" t="s">
        <v>77</v>
      </c>
      <c r="AV326" s="13" t="s">
        <v>77</v>
      </c>
      <c r="AW326" s="13" t="s">
        <v>33</v>
      </c>
      <c r="AX326" s="13" t="s">
        <v>80</v>
      </c>
      <c r="AY326" s="155" t="s">
        <v>115</v>
      </c>
    </row>
    <row r="327" spans="1:65" s="2" customFormat="1" ht="24.2" customHeight="1">
      <c r="A327" s="33"/>
      <c r="B327" s="134"/>
      <c r="C327" s="135" t="s">
        <v>410</v>
      </c>
      <c r="D327" s="135" t="s">
        <v>117</v>
      </c>
      <c r="E327" s="136" t="s">
        <v>401</v>
      </c>
      <c r="F327" s="137" t="s">
        <v>402</v>
      </c>
      <c r="G327" s="138" t="s">
        <v>302</v>
      </c>
      <c r="H327" s="139">
        <v>2</v>
      </c>
      <c r="I327" s="140"/>
      <c r="J327" s="141">
        <f>ROUND(I327*H327,2)</f>
        <v>0</v>
      </c>
      <c r="K327" s="137" t="s">
        <v>121</v>
      </c>
      <c r="L327" s="34"/>
      <c r="M327" s="142" t="s">
        <v>3</v>
      </c>
      <c r="N327" s="143" t="s">
        <v>43</v>
      </c>
      <c r="O327" s="54"/>
      <c r="P327" s="144">
        <f>O327*H327</f>
        <v>0</v>
      </c>
      <c r="Q327" s="144">
        <v>3.75E-06</v>
      </c>
      <c r="R327" s="144">
        <f>Q327*H327</f>
        <v>7.5E-06</v>
      </c>
      <c r="S327" s="144">
        <v>0</v>
      </c>
      <c r="T327" s="145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46" t="s">
        <v>122</v>
      </c>
      <c r="AT327" s="146" t="s">
        <v>117</v>
      </c>
      <c r="AU327" s="146" t="s">
        <v>77</v>
      </c>
      <c r="AY327" s="18" t="s">
        <v>115</v>
      </c>
      <c r="BE327" s="147">
        <f>IF(N327="základní",J327,0)</f>
        <v>0</v>
      </c>
      <c r="BF327" s="147">
        <f>IF(N327="snížená",J327,0)</f>
        <v>0</v>
      </c>
      <c r="BG327" s="147">
        <f>IF(N327="zákl. přenesená",J327,0)</f>
        <v>0</v>
      </c>
      <c r="BH327" s="147">
        <f>IF(N327="sníž. přenesená",J327,0)</f>
        <v>0</v>
      </c>
      <c r="BI327" s="147">
        <f>IF(N327="nulová",J327,0)</f>
        <v>0</v>
      </c>
      <c r="BJ327" s="18" t="s">
        <v>80</v>
      </c>
      <c r="BK327" s="147">
        <f>ROUND(I327*H327,2)</f>
        <v>0</v>
      </c>
      <c r="BL327" s="18" t="s">
        <v>122</v>
      </c>
      <c r="BM327" s="146" t="s">
        <v>411</v>
      </c>
    </row>
    <row r="328" spans="1:47" s="2" customFormat="1" ht="11.25">
      <c r="A328" s="33"/>
      <c r="B328" s="34"/>
      <c r="C328" s="33"/>
      <c r="D328" s="148" t="s">
        <v>124</v>
      </c>
      <c r="E328" s="33"/>
      <c r="F328" s="149" t="s">
        <v>404</v>
      </c>
      <c r="G328" s="33"/>
      <c r="H328" s="33"/>
      <c r="I328" s="150"/>
      <c r="J328" s="33"/>
      <c r="K328" s="33"/>
      <c r="L328" s="34"/>
      <c r="M328" s="151"/>
      <c r="N328" s="152"/>
      <c r="O328" s="54"/>
      <c r="P328" s="54"/>
      <c r="Q328" s="54"/>
      <c r="R328" s="54"/>
      <c r="S328" s="54"/>
      <c r="T328" s="55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T328" s="18" t="s">
        <v>124</v>
      </c>
      <c r="AU328" s="18" t="s">
        <v>77</v>
      </c>
    </row>
    <row r="329" spans="2:51" s="13" customFormat="1" ht="11.25">
      <c r="B329" s="153"/>
      <c r="D329" s="154" t="s">
        <v>126</v>
      </c>
      <c r="E329" s="155" t="s">
        <v>3</v>
      </c>
      <c r="F329" s="156" t="s">
        <v>77</v>
      </c>
      <c r="H329" s="157">
        <v>2</v>
      </c>
      <c r="I329" s="158"/>
      <c r="L329" s="153"/>
      <c r="M329" s="159"/>
      <c r="N329" s="160"/>
      <c r="O329" s="160"/>
      <c r="P329" s="160"/>
      <c r="Q329" s="160"/>
      <c r="R329" s="160"/>
      <c r="S329" s="160"/>
      <c r="T329" s="161"/>
      <c r="AT329" s="155" t="s">
        <v>126</v>
      </c>
      <c r="AU329" s="155" t="s">
        <v>77</v>
      </c>
      <c r="AV329" s="13" t="s">
        <v>77</v>
      </c>
      <c r="AW329" s="13" t="s">
        <v>33</v>
      </c>
      <c r="AX329" s="13" t="s">
        <v>80</v>
      </c>
      <c r="AY329" s="155" t="s">
        <v>115</v>
      </c>
    </row>
    <row r="330" spans="1:65" s="2" customFormat="1" ht="16.5" customHeight="1">
      <c r="A330" s="33"/>
      <c r="B330" s="134"/>
      <c r="C330" s="170" t="s">
        <v>412</v>
      </c>
      <c r="D330" s="170" t="s">
        <v>233</v>
      </c>
      <c r="E330" s="171" t="s">
        <v>413</v>
      </c>
      <c r="F330" s="172" t="s">
        <v>414</v>
      </c>
      <c r="G330" s="173" t="s">
        <v>302</v>
      </c>
      <c r="H330" s="174">
        <v>2</v>
      </c>
      <c r="I330" s="175"/>
      <c r="J330" s="176">
        <f>ROUND(I330*H330,2)</f>
        <v>0</v>
      </c>
      <c r="K330" s="172" t="s">
        <v>121</v>
      </c>
      <c r="L330" s="177"/>
      <c r="M330" s="178" t="s">
        <v>3</v>
      </c>
      <c r="N330" s="179" t="s">
        <v>43</v>
      </c>
      <c r="O330" s="54"/>
      <c r="P330" s="144">
        <f>O330*H330</f>
        <v>0</v>
      </c>
      <c r="Q330" s="144">
        <v>0.00065</v>
      </c>
      <c r="R330" s="144">
        <f>Q330*H330</f>
        <v>0.0013</v>
      </c>
      <c r="S330" s="144">
        <v>0</v>
      </c>
      <c r="T330" s="145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46" t="s">
        <v>184</v>
      </c>
      <c r="AT330" s="146" t="s">
        <v>233</v>
      </c>
      <c r="AU330" s="146" t="s">
        <v>77</v>
      </c>
      <c r="AY330" s="18" t="s">
        <v>115</v>
      </c>
      <c r="BE330" s="147">
        <f>IF(N330="základní",J330,0)</f>
        <v>0</v>
      </c>
      <c r="BF330" s="147">
        <f>IF(N330="snížená",J330,0)</f>
        <v>0</v>
      </c>
      <c r="BG330" s="147">
        <f>IF(N330="zákl. přenesená",J330,0)</f>
        <v>0</v>
      </c>
      <c r="BH330" s="147">
        <f>IF(N330="sníž. přenesená",J330,0)</f>
        <v>0</v>
      </c>
      <c r="BI330" s="147">
        <f>IF(N330="nulová",J330,0)</f>
        <v>0</v>
      </c>
      <c r="BJ330" s="18" t="s">
        <v>80</v>
      </c>
      <c r="BK330" s="147">
        <f>ROUND(I330*H330,2)</f>
        <v>0</v>
      </c>
      <c r="BL330" s="18" t="s">
        <v>122</v>
      </c>
      <c r="BM330" s="146" t="s">
        <v>415</v>
      </c>
    </row>
    <row r="331" spans="1:47" s="2" customFormat="1" ht="11.25">
      <c r="A331" s="33"/>
      <c r="B331" s="34"/>
      <c r="C331" s="33"/>
      <c r="D331" s="148" t="s">
        <v>124</v>
      </c>
      <c r="E331" s="33"/>
      <c r="F331" s="149" t="s">
        <v>416</v>
      </c>
      <c r="G331" s="33"/>
      <c r="H331" s="33"/>
      <c r="I331" s="150"/>
      <c r="J331" s="33"/>
      <c r="K331" s="33"/>
      <c r="L331" s="34"/>
      <c r="M331" s="151"/>
      <c r="N331" s="152"/>
      <c r="O331" s="54"/>
      <c r="P331" s="54"/>
      <c r="Q331" s="54"/>
      <c r="R331" s="54"/>
      <c r="S331" s="54"/>
      <c r="T331" s="55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T331" s="18" t="s">
        <v>124</v>
      </c>
      <c r="AU331" s="18" t="s">
        <v>77</v>
      </c>
    </row>
    <row r="332" spans="2:51" s="15" customFormat="1" ht="11.25">
      <c r="B332" s="180"/>
      <c r="D332" s="154" t="s">
        <v>126</v>
      </c>
      <c r="E332" s="181" t="s">
        <v>3</v>
      </c>
      <c r="F332" s="182" t="s">
        <v>417</v>
      </c>
      <c r="H332" s="181" t="s">
        <v>3</v>
      </c>
      <c r="I332" s="183"/>
      <c r="L332" s="180"/>
      <c r="M332" s="184"/>
      <c r="N332" s="185"/>
      <c r="O332" s="185"/>
      <c r="P332" s="185"/>
      <c r="Q332" s="185"/>
      <c r="R332" s="185"/>
      <c r="S332" s="185"/>
      <c r="T332" s="186"/>
      <c r="AT332" s="181" t="s">
        <v>126</v>
      </c>
      <c r="AU332" s="181" t="s">
        <v>77</v>
      </c>
      <c r="AV332" s="15" t="s">
        <v>80</v>
      </c>
      <c r="AW332" s="15" t="s">
        <v>33</v>
      </c>
      <c r="AX332" s="15" t="s">
        <v>72</v>
      </c>
      <c r="AY332" s="181" t="s">
        <v>115</v>
      </c>
    </row>
    <row r="333" spans="2:51" s="13" customFormat="1" ht="11.25">
      <c r="B333" s="153"/>
      <c r="D333" s="154" t="s">
        <v>126</v>
      </c>
      <c r="E333" s="155" t="s">
        <v>3</v>
      </c>
      <c r="F333" s="156" t="s">
        <v>77</v>
      </c>
      <c r="H333" s="157">
        <v>2</v>
      </c>
      <c r="I333" s="158"/>
      <c r="L333" s="153"/>
      <c r="M333" s="159"/>
      <c r="N333" s="160"/>
      <c r="O333" s="160"/>
      <c r="P333" s="160"/>
      <c r="Q333" s="160"/>
      <c r="R333" s="160"/>
      <c r="S333" s="160"/>
      <c r="T333" s="161"/>
      <c r="AT333" s="155" t="s">
        <v>126</v>
      </c>
      <c r="AU333" s="155" t="s">
        <v>77</v>
      </c>
      <c r="AV333" s="13" t="s">
        <v>77</v>
      </c>
      <c r="AW333" s="13" t="s">
        <v>33</v>
      </c>
      <c r="AX333" s="13" t="s">
        <v>80</v>
      </c>
      <c r="AY333" s="155" t="s">
        <v>115</v>
      </c>
    </row>
    <row r="334" spans="1:65" s="2" customFormat="1" ht="24.2" customHeight="1">
      <c r="A334" s="33"/>
      <c r="B334" s="134"/>
      <c r="C334" s="135" t="s">
        <v>418</v>
      </c>
      <c r="D334" s="135" t="s">
        <v>117</v>
      </c>
      <c r="E334" s="136" t="s">
        <v>419</v>
      </c>
      <c r="F334" s="137" t="s">
        <v>420</v>
      </c>
      <c r="G334" s="138" t="s">
        <v>302</v>
      </c>
      <c r="H334" s="139">
        <v>2</v>
      </c>
      <c r="I334" s="140"/>
      <c r="J334" s="141">
        <f>ROUND(I334*H334,2)</f>
        <v>0</v>
      </c>
      <c r="K334" s="137" t="s">
        <v>121</v>
      </c>
      <c r="L334" s="34"/>
      <c r="M334" s="142" t="s">
        <v>3</v>
      </c>
      <c r="N334" s="143" t="s">
        <v>43</v>
      </c>
      <c r="O334" s="54"/>
      <c r="P334" s="144">
        <f>O334*H334</f>
        <v>0</v>
      </c>
      <c r="Q334" s="144">
        <v>5.75E-06</v>
      </c>
      <c r="R334" s="144">
        <f>Q334*H334</f>
        <v>1.15E-05</v>
      </c>
      <c r="S334" s="144">
        <v>0</v>
      </c>
      <c r="T334" s="145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46" t="s">
        <v>122</v>
      </c>
      <c r="AT334" s="146" t="s">
        <v>117</v>
      </c>
      <c r="AU334" s="146" t="s">
        <v>77</v>
      </c>
      <c r="AY334" s="18" t="s">
        <v>115</v>
      </c>
      <c r="BE334" s="147">
        <f>IF(N334="základní",J334,0)</f>
        <v>0</v>
      </c>
      <c r="BF334" s="147">
        <f>IF(N334="snížená",J334,0)</f>
        <v>0</v>
      </c>
      <c r="BG334" s="147">
        <f>IF(N334="zákl. přenesená",J334,0)</f>
        <v>0</v>
      </c>
      <c r="BH334" s="147">
        <f>IF(N334="sníž. přenesená",J334,0)</f>
        <v>0</v>
      </c>
      <c r="BI334" s="147">
        <f>IF(N334="nulová",J334,0)</f>
        <v>0</v>
      </c>
      <c r="BJ334" s="18" t="s">
        <v>80</v>
      </c>
      <c r="BK334" s="147">
        <f>ROUND(I334*H334,2)</f>
        <v>0</v>
      </c>
      <c r="BL334" s="18" t="s">
        <v>122</v>
      </c>
      <c r="BM334" s="146" t="s">
        <v>421</v>
      </c>
    </row>
    <row r="335" spans="1:47" s="2" customFormat="1" ht="11.25">
      <c r="A335" s="33"/>
      <c r="B335" s="34"/>
      <c r="C335" s="33"/>
      <c r="D335" s="148" t="s">
        <v>124</v>
      </c>
      <c r="E335" s="33"/>
      <c r="F335" s="149" t="s">
        <v>422</v>
      </c>
      <c r="G335" s="33"/>
      <c r="H335" s="33"/>
      <c r="I335" s="150"/>
      <c r="J335" s="33"/>
      <c r="K335" s="33"/>
      <c r="L335" s="34"/>
      <c r="M335" s="151"/>
      <c r="N335" s="152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124</v>
      </c>
      <c r="AU335" s="18" t="s">
        <v>77</v>
      </c>
    </row>
    <row r="336" spans="2:51" s="13" customFormat="1" ht="11.25">
      <c r="B336" s="153"/>
      <c r="D336" s="154" t="s">
        <v>126</v>
      </c>
      <c r="E336" s="155" t="s">
        <v>3</v>
      </c>
      <c r="F336" s="156" t="s">
        <v>423</v>
      </c>
      <c r="H336" s="157">
        <v>2</v>
      </c>
      <c r="I336" s="158"/>
      <c r="L336" s="153"/>
      <c r="M336" s="159"/>
      <c r="N336" s="160"/>
      <c r="O336" s="160"/>
      <c r="P336" s="160"/>
      <c r="Q336" s="160"/>
      <c r="R336" s="160"/>
      <c r="S336" s="160"/>
      <c r="T336" s="161"/>
      <c r="AT336" s="155" t="s">
        <v>126</v>
      </c>
      <c r="AU336" s="155" t="s">
        <v>77</v>
      </c>
      <c r="AV336" s="13" t="s">
        <v>77</v>
      </c>
      <c r="AW336" s="13" t="s">
        <v>33</v>
      </c>
      <c r="AX336" s="13" t="s">
        <v>80</v>
      </c>
      <c r="AY336" s="155" t="s">
        <v>115</v>
      </c>
    </row>
    <row r="337" spans="1:65" s="2" customFormat="1" ht="16.5" customHeight="1">
      <c r="A337" s="33"/>
      <c r="B337" s="134"/>
      <c r="C337" s="170" t="s">
        <v>424</v>
      </c>
      <c r="D337" s="170" t="s">
        <v>233</v>
      </c>
      <c r="E337" s="171" t="s">
        <v>425</v>
      </c>
      <c r="F337" s="172" t="s">
        <v>426</v>
      </c>
      <c r="G337" s="173" t="s">
        <v>302</v>
      </c>
      <c r="H337" s="174">
        <v>1</v>
      </c>
      <c r="I337" s="175"/>
      <c r="J337" s="176">
        <f>ROUND(I337*H337,2)</f>
        <v>0</v>
      </c>
      <c r="K337" s="172" t="s">
        <v>311</v>
      </c>
      <c r="L337" s="177"/>
      <c r="M337" s="178" t="s">
        <v>3</v>
      </c>
      <c r="N337" s="179" t="s">
        <v>43</v>
      </c>
      <c r="O337" s="54"/>
      <c r="P337" s="144">
        <f>O337*H337</f>
        <v>0</v>
      </c>
      <c r="Q337" s="144">
        <v>0.0012</v>
      </c>
      <c r="R337" s="144">
        <f>Q337*H337</f>
        <v>0.0012</v>
      </c>
      <c r="S337" s="144">
        <v>0</v>
      </c>
      <c r="T337" s="145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46" t="s">
        <v>184</v>
      </c>
      <c r="AT337" s="146" t="s">
        <v>233</v>
      </c>
      <c r="AU337" s="146" t="s">
        <v>77</v>
      </c>
      <c r="AY337" s="18" t="s">
        <v>115</v>
      </c>
      <c r="BE337" s="147">
        <f>IF(N337="základní",J337,0)</f>
        <v>0</v>
      </c>
      <c r="BF337" s="147">
        <f>IF(N337="snížená",J337,0)</f>
        <v>0</v>
      </c>
      <c r="BG337" s="147">
        <f>IF(N337="zákl. přenesená",J337,0)</f>
        <v>0</v>
      </c>
      <c r="BH337" s="147">
        <f>IF(N337="sníž. přenesená",J337,0)</f>
        <v>0</v>
      </c>
      <c r="BI337" s="147">
        <f>IF(N337="nulová",J337,0)</f>
        <v>0</v>
      </c>
      <c r="BJ337" s="18" t="s">
        <v>80</v>
      </c>
      <c r="BK337" s="147">
        <f>ROUND(I337*H337,2)</f>
        <v>0</v>
      </c>
      <c r="BL337" s="18" t="s">
        <v>122</v>
      </c>
      <c r="BM337" s="146" t="s">
        <v>427</v>
      </c>
    </row>
    <row r="338" spans="2:51" s="13" customFormat="1" ht="11.25">
      <c r="B338" s="153"/>
      <c r="D338" s="154" t="s">
        <v>126</v>
      </c>
      <c r="E338" s="155" t="s">
        <v>3</v>
      </c>
      <c r="F338" s="156" t="s">
        <v>80</v>
      </c>
      <c r="H338" s="157">
        <v>1</v>
      </c>
      <c r="I338" s="158"/>
      <c r="L338" s="153"/>
      <c r="M338" s="159"/>
      <c r="N338" s="160"/>
      <c r="O338" s="160"/>
      <c r="P338" s="160"/>
      <c r="Q338" s="160"/>
      <c r="R338" s="160"/>
      <c r="S338" s="160"/>
      <c r="T338" s="161"/>
      <c r="AT338" s="155" t="s">
        <v>126</v>
      </c>
      <c r="AU338" s="155" t="s">
        <v>77</v>
      </c>
      <c r="AV338" s="13" t="s">
        <v>77</v>
      </c>
      <c r="AW338" s="13" t="s">
        <v>33</v>
      </c>
      <c r="AX338" s="13" t="s">
        <v>80</v>
      </c>
      <c r="AY338" s="155" t="s">
        <v>115</v>
      </c>
    </row>
    <row r="339" spans="1:65" s="2" customFormat="1" ht="16.5" customHeight="1">
      <c r="A339" s="33"/>
      <c r="B339" s="134"/>
      <c r="C339" s="170" t="s">
        <v>428</v>
      </c>
      <c r="D339" s="170" t="s">
        <v>233</v>
      </c>
      <c r="E339" s="171" t="s">
        <v>429</v>
      </c>
      <c r="F339" s="172" t="s">
        <v>430</v>
      </c>
      <c r="G339" s="173" t="s">
        <v>302</v>
      </c>
      <c r="H339" s="174">
        <v>1</v>
      </c>
      <c r="I339" s="175"/>
      <c r="J339" s="176">
        <f>ROUND(I339*H339,2)</f>
        <v>0</v>
      </c>
      <c r="K339" s="172" t="s">
        <v>311</v>
      </c>
      <c r="L339" s="177"/>
      <c r="M339" s="178" t="s">
        <v>3</v>
      </c>
      <c r="N339" s="179" t="s">
        <v>43</v>
      </c>
      <c r="O339" s="54"/>
      <c r="P339" s="144">
        <f>O339*H339</f>
        <v>0</v>
      </c>
      <c r="Q339" s="144">
        <v>0.0034</v>
      </c>
      <c r="R339" s="144">
        <f>Q339*H339</f>
        <v>0.0034</v>
      </c>
      <c r="S339" s="144">
        <v>0</v>
      </c>
      <c r="T339" s="145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46" t="s">
        <v>184</v>
      </c>
      <c r="AT339" s="146" t="s">
        <v>233</v>
      </c>
      <c r="AU339" s="146" t="s">
        <v>77</v>
      </c>
      <c r="AY339" s="18" t="s">
        <v>115</v>
      </c>
      <c r="BE339" s="147">
        <f>IF(N339="základní",J339,0)</f>
        <v>0</v>
      </c>
      <c r="BF339" s="147">
        <f>IF(N339="snížená",J339,0)</f>
        <v>0</v>
      </c>
      <c r="BG339" s="147">
        <f>IF(N339="zákl. přenesená",J339,0)</f>
        <v>0</v>
      </c>
      <c r="BH339" s="147">
        <f>IF(N339="sníž. přenesená",J339,0)</f>
        <v>0</v>
      </c>
      <c r="BI339" s="147">
        <f>IF(N339="nulová",J339,0)</f>
        <v>0</v>
      </c>
      <c r="BJ339" s="18" t="s">
        <v>80</v>
      </c>
      <c r="BK339" s="147">
        <f>ROUND(I339*H339,2)</f>
        <v>0</v>
      </c>
      <c r="BL339" s="18" t="s">
        <v>122</v>
      </c>
      <c r="BM339" s="146" t="s">
        <v>431</v>
      </c>
    </row>
    <row r="340" spans="2:51" s="15" customFormat="1" ht="11.25">
      <c r="B340" s="180"/>
      <c r="D340" s="154" t="s">
        <v>126</v>
      </c>
      <c r="E340" s="181" t="s">
        <v>3</v>
      </c>
      <c r="F340" s="182" t="s">
        <v>313</v>
      </c>
      <c r="H340" s="181" t="s">
        <v>3</v>
      </c>
      <c r="I340" s="183"/>
      <c r="L340" s="180"/>
      <c r="M340" s="184"/>
      <c r="N340" s="185"/>
      <c r="O340" s="185"/>
      <c r="P340" s="185"/>
      <c r="Q340" s="185"/>
      <c r="R340" s="185"/>
      <c r="S340" s="185"/>
      <c r="T340" s="186"/>
      <c r="AT340" s="181" t="s">
        <v>126</v>
      </c>
      <c r="AU340" s="181" t="s">
        <v>77</v>
      </c>
      <c r="AV340" s="15" t="s">
        <v>80</v>
      </c>
      <c r="AW340" s="15" t="s">
        <v>33</v>
      </c>
      <c r="AX340" s="15" t="s">
        <v>72</v>
      </c>
      <c r="AY340" s="181" t="s">
        <v>115</v>
      </c>
    </row>
    <row r="341" spans="2:51" s="15" customFormat="1" ht="11.25">
      <c r="B341" s="180"/>
      <c r="D341" s="154" t="s">
        <v>126</v>
      </c>
      <c r="E341" s="181" t="s">
        <v>3</v>
      </c>
      <c r="F341" s="182" t="s">
        <v>430</v>
      </c>
      <c r="H341" s="181" t="s">
        <v>3</v>
      </c>
      <c r="I341" s="183"/>
      <c r="L341" s="180"/>
      <c r="M341" s="184"/>
      <c r="N341" s="185"/>
      <c r="O341" s="185"/>
      <c r="P341" s="185"/>
      <c r="Q341" s="185"/>
      <c r="R341" s="185"/>
      <c r="S341" s="185"/>
      <c r="T341" s="186"/>
      <c r="AT341" s="181" t="s">
        <v>126</v>
      </c>
      <c r="AU341" s="181" t="s">
        <v>77</v>
      </c>
      <c r="AV341" s="15" t="s">
        <v>80</v>
      </c>
      <c r="AW341" s="15" t="s">
        <v>33</v>
      </c>
      <c r="AX341" s="15" t="s">
        <v>72</v>
      </c>
      <c r="AY341" s="181" t="s">
        <v>115</v>
      </c>
    </row>
    <row r="342" spans="2:51" s="13" customFormat="1" ht="11.25">
      <c r="B342" s="153"/>
      <c r="D342" s="154" t="s">
        <v>126</v>
      </c>
      <c r="E342" s="155" t="s">
        <v>3</v>
      </c>
      <c r="F342" s="156" t="s">
        <v>80</v>
      </c>
      <c r="H342" s="157">
        <v>1</v>
      </c>
      <c r="I342" s="158"/>
      <c r="L342" s="153"/>
      <c r="M342" s="159"/>
      <c r="N342" s="160"/>
      <c r="O342" s="160"/>
      <c r="P342" s="160"/>
      <c r="Q342" s="160"/>
      <c r="R342" s="160"/>
      <c r="S342" s="160"/>
      <c r="T342" s="161"/>
      <c r="AT342" s="155" t="s">
        <v>126</v>
      </c>
      <c r="AU342" s="155" t="s">
        <v>77</v>
      </c>
      <c r="AV342" s="13" t="s">
        <v>77</v>
      </c>
      <c r="AW342" s="13" t="s">
        <v>33</v>
      </c>
      <c r="AX342" s="13" t="s">
        <v>80</v>
      </c>
      <c r="AY342" s="155" t="s">
        <v>115</v>
      </c>
    </row>
    <row r="343" spans="1:65" s="2" customFormat="1" ht="16.5" customHeight="1">
      <c r="A343" s="33"/>
      <c r="B343" s="134"/>
      <c r="C343" s="135" t="s">
        <v>432</v>
      </c>
      <c r="D343" s="135" t="s">
        <v>117</v>
      </c>
      <c r="E343" s="136" t="s">
        <v>433</v>
      </c>
      <c r="F343" s="137" t="s">
        <v>434</v>
      </c>
      <c r="G343" s="138" t="s">
        <v>259</v>
      </c>
      <c r="H343" s="139">
        <v>62</v>
      </c>
      <c r="I343" s="140"/>
      <c r="J343" s="141">
        <f>ROUND(I343*H343,2)</f>
        <v>0</v>
      </c>
      <c r="K343" s="137" t="s">
        <v>121</v>
      </c>
      <c r="L343" s="34"/>
      <c r="M343" s="142" t="s">
        <v>3</v>
      </c>
      <c r="N343" s="143" t="s">
        <v>43</v>
      </c>
      <c r="O343" s="54"/>
      <c r="P343" s="144">
        <f>O343*H343</f>
        <v>0</v>
      </c>
      <c r="Q343" s="144">
        <v>0</v>
      </c>
      <c r="R343" s="144">
        <f>Q343*H343</f>
        <v>0</v>
      </c>
      <c r="S343" s="144">
        <v>0</v>
      </c>
      <c r="T343" s="145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46" t="s">
        <v>122</v>
      </c>
      <c r="AT343" s="146" t="s">
        <v>117</v>
      </c>
      <c r="AU343" s="146" t="s">
        <v>77</v>
      </c>
      <c r="AY343" s="18" t="s">
        <v>115</v>
      </c>
      <c r="BE343" s="147">
        <f>IF(N343="základní",J343,0)</f>
        <v>0</v>
      </c>
      <c r="BF343" s="147">
        <f>IF(N343="snížená",J343,0)</f>
        <v>0</v>
      </c>
      <c r="BG343" s="147">
        <f>IF(N343="zákl. přenesená",J343,0)</f>
        <v>0</v>
      </c>
      <c r="BH343" s="147">
        <f>IF(N343="sníž. přenesená",J343,0)</f>
        <v>0</v>
      </c>
      <c r="BI343" s="147">
        <f>IF(N343="nulová",J343,0)</f>
        <v>0</v>
      </c>
      <c r="BJ343" s="18" t="s">
        <v>80</v>
      </c>
      <c r="BK343" s="147">
        <f>ROUND(I343*H343,2)</f>
        <v>0</v>
      </c>
      <c r="BL343" s="18" t="s">
        <v>122</v>
      </c>
      <c r="BM343" s="146" t="s">
        <v>435</v>
      </c>
    </row>
    <row r="344" spans="1:47" s="2" customFormat="1" ht="11.25">
      <c r="A344" s="33"/>
      <c r="B344" s="34"/>
      <c r="C344" s="33"/>
      <c r="D344" s="148" t="s">
        <v>124</v>
      </c>
      <c r="E344" s="33"/>
      <c r="F344" s="149" t="s">
        <v>436</v>
      </c>
      <c r="G344" s="33"/>
      <c r="H344" s="33"/>
      <c r="I344" s="150"/>
      <c r="J344" s="33"/>
      <c r="K344" s="33"/>
      <c r="L344" s="34"/>
      <c r="M344" s="151"/>
      <c r="N344" s="152"/>
      <c r="O344" s="54"/>
      <c r="P344" s="54"/>
      <c r="Q344" s="54"/>
      <c r="R344" s="54"/>
      <c r="S344" s="54"/>
      <c r="T344" s="55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T344" s="18" t="s">
        <v>124</v>
      </c>
      <c r="AU344" s="18" t="s">
        <v>77</v>
      </c>
    </row>
    <row r="345" spans="2:51" s="13" customFormat="1" ht="11.25">
      <c r="B345" s="153"/>
      <c r="D345" s="154" t="s">
        <v>126</v>
      </c>
      <c r="E345" s="155" t="s">
        <v>3</v>
      </c>
      <c r="F345" s="156" t="s">
        <v>437</v>
      </c>
      <c r="H345" s="157">
        <v>62</v>
      </c>
      <c r="I345" s="158"/>
      <c r="L345" s="153"/>
      <c r="M345" s="159"/>
      <c r="N345" s="160"/>
      <c r="O345" s="160"/>
      <c r="P345" s="160"/>
      <c r="Q345" s="160"/>
      <c r="R345" s="160"/>
      <c r="S345" s="160"/>
      <c r="T345" s="161"/>
      <c r="AT345" s="155" t="s">
        <v>126</v>
      </c>
      <c r="AU345" s="155" t="s">
        <v>77</v>
      </c>
      <c r="AV345" s="13" t="s">
        <v>77</v>
      </c>
      <c r="AW345" s="13" t="s">
        <v>33</v>
      </c>
      <c r="AX345" s="13" t="s">
        <v>80</v>
      </c>
      <c r="AY345" s="155" t="s">
        <v>115</v>
      </c>
    </row>
    <row r="346" spans="1:65" s="2" customFormat="1" ht="16.5" customHeight="1">
      <c r="A346" s="33"/>
      <c r="B346" s="134"/>
      <c r="C346" s="135" t="s">
        <v>438</v>
      </c>
      <c r="D346" s="135" t="s">
        <v>117</v>
      </c>
      <c r="E346" s="136" t="s">
        <v>439</v>
      </c>
      <c r="F346" s="137" t="s">
        <v>440</v>
      </c>
      <c r="G346" s="138" t="s">
        <v>259</v>
      </c>
      <c r="H346" s="139">
        <v>18</v>
      </c>
      <c r="I346" s="140"/>
      <c r="J346" s="141">
        <f>ROUND(I346*H346,2)</f>
        <v>0</v>
      </c>
      <c r="K346" s="137" t="s">
        <v>121</v>
      </c>
      <c r="L346" s="34"/>
      <c r="M346" s="142" t="s">
        <v>3</v>
      </c>
      <c r="N346" s="143" t="s">
        <v>43</v>
      </c>
      <c r="O346" s="54"/>
      <c r="P346" s="144">
        <f>O346*H346</f>
        <v>0</v>
      </c>
      <c r="Q346" s="144">
        <v>0</v>
      </c>
      <c r="R346" s="144">
        <f>Q346*H346</f>
        <v>0</v>
      </c>
      <c r="S346" s="144">
        <v>0</v>
      </c>
      <c r="T346" s="145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46" t="s">
        <v>122</v>
      </c>
      <c r="AT346" s="146" t="s">
        <v>117</v>
      </c>
      <c r="AU346" s="146" t="s">
        <v>77</v>
      </c>
      <c r="AY346" s="18" t="s">
        <v>115</v>
      </c>
      <c r="BE346" s="147">
        <f>IF(N346="základní",J346,0)</f>
        <v>0</v>
      </c>
      <c r="BF346" s="147">
        <f>IF(N346="snížená",J346,0)</f>
        <v>0</v>
      </c>
      <c r="BG346" s="147">
        <f>IF(N346="zákl. přenesená",J346,0)</f>
        <v>0</v>
      </c>
      <c r="BH346" s="147">
        <f>IF(N346="sníž. přenesená",J346,0)</f>
        <v>0</v>
      </c>
      <c r="BI346" s="147">
        <f>IF(N346="nulová",J346,0)</f>
        <v>0</v>
      </c>
      <c r="BJ346" s="18" t="s">
        <v>80</v>
      </c>
      <c r="BK346" s="147">
        <f>ROUND(I346*H346,2)</f>
        <v>0</v>
      </c>
      <c r="BL346" s="18" t="s">
        <v>122</v>
      </c>
      <c r="BM346" s="146" t="s">
        <v>441</v>
      </c>
    </row>
    <row r="347" spans="1:47" s="2" customFormat="1" ht="11.25">
      <c r="A347" s="33"/>
      <c r="B347" s="34"/>
      <c r="C347" s="33"/>
      <c r="D347" s="148" t="s">
        <v>124</v>
      </c>
      <c r="E347" s="33"/>
      <c r="F347" s="149" t="s">
        <v>442</v>
      </c>
      <c r="G347" s="33"/>
      <c r="H347" s="33"/>
      <c r="I347" s="150"/>
      <c r="J347" s="33"/>
      <c r="K347" s="33"/>
      <c r="L347" s="34"/>
      <c r="M347" s="151"/>
      <c r="N347" s="152"/>
      <c r="O347" s="54"/>
      <c r="P347" s="54"/>
      <c r="Q347" s="54"/>
      <c r="R347" s="54"/>
      <c r="S347" s="54"/>
      <c r="T347" s="55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T347" s="18" t="s">
        <v>124</v>
      </c>
      <c r="AU347" s="18" t="s">
        <v>77</v>
      </c>
    </row>
    <row r="348" spans="2:51" s="13" customFormat="1" ht="11.25">
      <c r="B348" s="153"/>
      <c r="D348" s="154" t="s">
        <v>126</v>
      </c>
      <c r="E348" s="155" t="s">
        <v>3</v>
      </c>
      <c r="F348" s="156" t="s">
        <v>263</v>
      </c>
      <c r="H348" s="157">
        <v>18</v>
      </c>
      <c r="I348" s="158"/>
      <c r="L348" s="153"/>
      <c r="M348" s="159"/>
      <c r="N348" s="160"/>
      <c r="O348" s="160"/>
      <c r="P348" s="160"/>
      <c r="Q348" s="160"/>
      <c r="R348" s="160"/>
      <c r="S348" s="160"/>
      <c r="T348" s="161"/>
      <c r="AT348" s="155" t="s">
        <v>126</v>
      </c>
      <c r="AU348" s="155" t="s">
        <v>77</v>
      </c>
      <c r="AV348" s="13" t="s">
        <v>77</v>
      </c>
      <c r="AW348" s="13" t="s">
        <v>33</v>
      </c>
      <c r="AX348" s="13" t="s">
        <v>80</v>
      </c>
      <c r="AY348" s="155" t="s">
        <v>115</v>
      </c>
    </row>
    <row r="349" spans="1:65" s="2" customFormat="1" ht="16.5" customHeight="1">
      <c r="A349" s="33"/>
      <c r="B349" s="134"/>
      <c r="C349" s="135" t="s">
        <v>443</v>
      </c>
      <c r="D349" s="135" t="s">
        <v>117</v>
      </c>
      <c r="E349" s="136" t="s">
        <v>444</v>
      </c>
      <c r="F349" s="137" t="s">
        <v>445</v>
      </c>
      <c r="G349" s="138" t="s">
        <v>259</v>
      </c>
      <c r="H349" s="139">
        <v>20</v>
      </c>
      <c r="I349" s="140"/>
      <c r="J349" s="141">
        <f>ROUND(I349*H349,2)</f>
        <v>0</v>
      </c>
      <c r="K349" s="137" t="s">
        <v>121</v>
      </c>
      <c r="L349" s="34"/>
      <c r="M349" s="142" t="s">
        <v>3</v>
      </c>
      <c r="N349" s="143" t="s">
        <v>43</v>
      </c>
      <c r="O349" s="54"/>
      <c r="P349" s="144">
        <f>O349*H349</f>
        <v>0</v>
      </c>
      <c r="Q349" s="144">
        <v>0</v>
      </c>
      <c r="R349" s="144">
        <f>Q349*H349</f>
        <v>0</v>
      </c>
      <c r="S349" s="144">
        <v>0</v>
      </c>
      <c r="T349" s="145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46" t="s">
        <v>122</v>
      </c>
      <c r="AT349" s="146" t="s">
        <v>117</v>
      </c>
      <c r="AU349" s="146" t="s">
        <v>77</v>
      </c>
      <c r="AY349" s="18" t="s">
        <v>115</v>
      </c>
      <c r="BE349" s="147">
        <f>IF(N349="základní",J349,0)</f>
        <v>0</v>
      </c>
      <c r="BF349" s="147">
        <f>IF(N349="snížená",J349,0)</f>
        <v>0</v>
      </c>
      <c r="BG349" s="147">
        <f>IF(N349="zákl. přenesená",J349,0)</f>
        <v>0</v>
      </c>
      <c r="BH349" s="147">
        <f>IF(N349="sníž. přenesená",J349,0)</f>
        <v>0</v>
      </c>
      <c r="BI349" s="147">
        <f>IF(N349="nulová",J349,0)</f>
        <v>0</v>
      </c>
      <c r="BJ349" s="18" t="s">
        <v>80</v>
      </c>
      <c r="BK349" s="147">
        <f>ROUND(I349*H349,2)</f>
        <v>0</v>
      </c>
      <c r="BL349" s="18" t="s">
        <v>122</v>
      </c>
      <c r="BM349" s="146" t="s">
        <v>446</v>
      </c>
    </row>
    <row r="350" spans="1:47" s="2" customFormat="1" ht="11.25">
      <c r="A350" s="33"/>
      <c r="B350" s="34"/>
      <c r="C350" s="33"/>
      <c r="D350" s="148" t="s">
        <v>124</v>
      </c>
      <c r="E350" s="33"/>
      <c r="F350" s="149" t="s">
        <v>447</v>
      </c>
      <c r="G350" s="33"/>
      <c r="H350" s="33"/>
      <c r="I350" s="150"/>
      <c r="J350" s="33"/>
      <c r="K350" s="33"/>
      <c r="L350" s="34"/>
      <c r="M350" s="151"/>
      <c r="N350" s="152"/>
      <c r="O350" s="54"/>
      <c r="P350" s="54"/>
      <c r="Q350" s="54"/>
      <c r="R350" s="54"/>
      <c r="S350" s="54"/>
      <c r="T350" s="55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T350" s="18" t="s">
        <v>124</v>
      </c>
      <c r="AU350" s="18" t="s">
        <v>77</v>
      </c>
    </row>
    <row r="351" spans="2:51" s="13" customFormat="1" ht="11.25">
      <c r="B351" s="153"/>
      <c r="D351" s="154" t="s">
        <v>126</v>
      </c>
      <c r="E351" s="155" t="s">
        <v>3</v>
      </c>
      <c r="F351" s="156" t="s">
        <v>279</v>
      </c>
      <c r="H351" s="157">
        <v>20</v>
      </c>
      <c r="I351" s="158"/>
      <c r="L351" s="153"/>
      <c r="M351" s="159"/>
      <c r="N351" s="160"/>
      <c r="O351" s="160"/>
      <c r="P351" s="160"/>
      <c r="Q351" s="160"/>
      <c r="R351" s="160"/>
      <c r="S351" s="160"/>
      <c r="T351" s="161"/>
      <c r="AT351" s="155" t="s">
        <v>126</v>
      </c>
      <c r="AU351" s="155" t="s">
        <v>77</v>
      </c>
      <c r="AV351" s="13" t="s">
        <v>77</v>
      </c>
      <c r="AW351" s="13" t="s">
        <v>33</v>
      </c>
      <c r="AX351" s="13" t="s">
        <v>80</v>
      </c>
      <c r="AY351" s="155" t="s">
        <v>115</v>
      </c>
    </row>
    <row r="352" spans="1:65" s="2" customFormat="1" ht="16.5" customHeight="1">
      <c r="A352" s="33"/>
      <c r="B352" s="134"/>
      <c r="C352" s="135" t="s">
        <v>448</v>
      </c>
      <c r="D352" s="135" t="s">
        <v>117</v>
      </c>
      <c r="E352" s="136" t="s">
        <v>449</v>
      </c>
      <c r="F352" s="137" t="s">
        <v>450</v>
      </c>
      <c r="G352" s="138" t="s">
        <v>302</v>
      </c>
      <c r="H352" s="139">
        <v>13</v>
      </c>
      <c r="I352" s="140"/>
      <c r="J352" s="141">
        <f>ROUND(I352*H352,2)</f>
        <v>0</v>
      </c>
      <c r="K352" s="137" t="s">
        <v>121</v>
      </c>
      <c r="L352" s="34"/>
      <c r="M352" s="142" t="s">
        <v>3</v>
      </c>
      <c r="N352" s="143" t="s">
        <v>43</v>
      </c>
      <c r="O352" s="54"/>
      <c r="P352" s="144">
        <f>O352*H352</f>
        <v>0</v>
      </c>
      <c r="Q352" s="144">
        <v>0.010186</v>
      </c>
      <c r="R352" s="144">
        <f>Q352*H352</f>
        <v>0.132418</v>
      </c>
      <c r="S352" s="144">
        <v>0</v>
      </c>
      <c r="T352" s="145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46" t="s">
        <v>122</v>
      </c>
      <c r="AT352" s="146" t="s">
        <v>117</v>
      </c>
      <c r="AU352" s="146" t="s">
        <v>77</v>
      </c>
      <c r="AY352" s="18" t="s">
        <v>115</v>
      </c>
      <c r="BE352" s="147">
        <f>IF(N352="základní",J352,0)</f>
        <v>0</v>
      </c>
      <c r="BF352" s="147">
        <f>IF(N352="snížená",J352,0)</f>
        <v>0</v>
      </c>
      <c r="BG352" s="147">
        <f>IF(N352="zákl. přenesená",J352,0)</f>
        <v>0</v>
      </c>
      <c r="BH352" s="147">
        <f>IF(N352="sníž. přenesená",J352,0)</f>
        <v>0</v>
      </c>
      <c r="BI352" s="147">
        <f>IF(N352="nulová",J352,0)</f>
        <v>0</v>
      </c>
      <c r="BJ352" s="18" t="s">
        <v>80</v>
      </c>
      <c r="BK352" s="147">
        <f>ROUND(I352*H352,2)</f>
        <v>0</v>
      </c>
      <c r="BL352" s="18" t="s">
        <v>122</v>
      </c>
      <c r="BM352" s="146" t="s">
        <v>451</v>
      </c>
    </row>
    <row r="353" spans="1:47" s="2" customFormat="1" ht="11.25">
      <c r="A353" s="33"/>
      <c r="B353" s="34"/>
      <c r="C353" s="33"/>
      <c r="D353" s="148" t="s">
        <v>124</v>
      </c>
      <c r="E353" s="33"/>
      <c r="F353" s="149" t="s">
        <v>452</v>
      </c>
      <c r="G353" s="33"/>
      <c r="H353" s="33"/>
      <c r="I353" s="150"/>
      <c r="J353" s="33"/>
      <c r="K353" s="33"/>
      <c r="L353" s="34"/>
      <c r="M353" s="151"/>
      <c r="N353" s="152"/>
      <c r="O353" s="54"/>
      <c r="P353" s="54"/>
      <c r="Q353" s="54"/>
      <c r="R353" s="54"/>
      <c r="S353" s="54"/>
      <c r="T353" s="55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T353" s="18" t="s">
        <v>124</v>
      </c>
      <c r="AU353" s="18" t="s">
        <v>77</v>
      </c>
    </row>
    <row r="354" spans="2:51" s="13" customFormat="1" ht="11.25">
      <c r="B354" s="153"/>
      <c r="D354" s="154" t="s">
        <v>126</v>
      </c>
      <c r="E354" s="155" t="s">
        <v>3</v>
      </c>
      <c r="F354" s="156" t="s">
        <v>453</v>
      </c>
      <c r="H354" s="157">
        <v>13</v>
      </c>
      <c r="I354" s="158"/>
      <c r="L354" s="153"/>
      <c r="M354" s="159"/>
      <c r="N354" s="160"/>
      <c r="O354" s="160"/>
      <c r="P354" s="160"/>
      <c r="Q354" s="160"/>
      <c r="R354" s="160"/>
      <c r="S354" s="160"/>
      <c r="T354" s="161"/>
      <c r="AT354" s="155" t="s">
        <v>126</v>
      </c>
      <c r="AU354" s="155" t="s">
        <v>77</v>
      </c>
      <c r="AV354" s="13" t="s">
        <v>77</v>
      </c>
      <c r="AW354" s="13" t="s">
        <v>33</v>
      </c>
      <c r="AX354" s="13" t="s">
        <v>80</v>
      </c>
      <c r="AY354" s="155" t="s">
        <v>115</v>
      </c>
    </row>
    <row r="355" spans="1:65" s="2" customFormat="1" ht="16.5" customHeight="1">
      <c r="A355" s="33"/>
      <c r="B355" s="134"/>
      <c r="C355" s="170" t="s">
        <v>454</v>
      </c>
      <c r="D355" s="170" t="s">
        <v>233</v>
      </c>
      <c r="E355" s="171" t="s">
        <v>455</v>
      </c>
      <c r="F355" s="172" t="s">
        <v>456</v>
      </c>
      <c r="G355" s="173" t="s">
        <v>302</v>
      </c>
      <c r="H355" s="174">
        <v>3</v>
      </c>
      <c r="I355" s="175"/>
      <c r="J355" s="176">
        <f>ROUND(I355*H355,2)</f>
        <v>0</v>
      </c>
      <c r="K355" s="172" t="s">
        <v>121</v>
      </c>
      <c r="L355" s="177"/>
      <c r="M355" s="178" t="s">
        <v>3</v>
      </c>
      <c r="N355" s="179" t="s">
        <v>43</v>
      </c>
      <c r="O355" s="54"/>
      <c r="P355" s="144">
        <f>O355*H355</f>
        <v>0</v>
      </c>
      <c r="Q355" s="144">
        <v>0.254</v>
      </c>
      <c r="R355" s="144">
        <f>Q355*H355</f>
        <v>0.762</v>
      </c>
      <c r="S355" s="144">
        <v>0</v>
      </c>
      <c r="T355" s="145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46" t="s">
        <v>184</v>
      </c>
      <c r="AT355" s="146" t="s">
        <v>233</v>
      </c>
      <c r="AU355" s="146" t="s">
        <v>77</v>
      </c>
      <c r="AY355" s="18" t="s">
        <v>115</v>
      </c>
      <c r="BE355" s="147">
        <f>IF(N355="základní",J355,0)</f>
        <v>0</v>
      </c>
      <c r="BF355" s="147">
        <f>IF(N355="snížená",J355,0)</f>
        <v>0</v>
      </c>
      <c r="BG355" s="147">
        <f>IF(N355="zákl. přenesená",J355,0)</f>
        <v>0</v>
      </c>
      <c r="BH355" s="147">
        <f>IF(N355="sníž. přenesená",J355,0)</f>
        <v>0</v>
      </c>
      <c r="BI355" s="147">
        <f>IF(N355="nulová",J355,0)</f>
        <v>0</v>
      </c>
      <c r="BJ355" s="18" t="s">
        <v>80</v>
      </c>
      <c r="BK355" s="147">
        <f>ROUND(I355*H355,2)</f>
        <v>0</v>
      </c>
      <c r="BL355" s="18" t="s">
        <v>122</v>
      </c>
      <c r="BM355" s="146" t="s">
        <v>457</v>
      </c>
    </row>
    <row r="356" spans="1:47" s="2" customFormat="1" ht="11.25">
      <c r="A356" s="33"/>
      <c r="B356" s="34"/>
      <c r="C356" s="33"/>
      <c r="D356" s="148" t="s">
        <v>124</v>
      </c>
      <c r="E356" s="33"/>
      <c r="F356" s="149" t="s">
        <v>458</v>
      </c>
      <c r="G356" s="33"/>
      <c r="H356" s="33"/>
      <c r="I356" s="150"/>
      <c r="J356" s="33"/>
      <c r="K356" s="33"/>
      <c r="L356" s="34"/>
      <c r="M356" s="151"/>
      <c r="N356" s="152"/>
      <c r="O356" s="54"/>
      <c r="P356" s="54"/>
      <c r="Q356" s="54"/>
      <c r="R356" s="54"/>
      <c r="S356" s="54"/>
      <c r="T356" s="55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T356" s="18" t="s">
        <v>124</v>
      </c>
      <c r="AU356" s="18" t="s">
        <v>77</v>
      </c>
    </row>
    <row r="357" spans="2:51" s="15" customFormat="1" ht="11.25">
      <c r="B357" s="180"/>
      <c r="D357" s="154" t="s">
        <v>126</v>
      </c>
      <c r="E357" s="181" t="s">
        <v>3</v>
      </c>
      <c r="F357" s="182" t="s">
        <v>459</v>
      </c>
      <c r="H357" s="181" t="s">
        <v>3</v>
      </c>
      <c r="I357" s="183"/>
      <c r="L357" s="180"/>
      <c r="M357" s="184"/>
      <c r="N357" s="185"/>
      <c r="O357" s="185"/>
      <c r="P357" s="185"/>
      <c r="Q357" s="185"/>
      <c r="R357" s="185"/>
      <c r="S357" s="185"/>
      <c r="T357" s="186"/>
      <c r="AT357" s="181" t="s">
        <v>126</v>
      </c>
      <c r="AU357" s="181" t="s">
        <v>77</v>
      </c>
      <c r="AV357" s="15" t="s">
        <v>80</v>
      </c>
      <c r="AW357" s="15" t="s">
        <v>33</v>
      </c>
      <c r="AX357" s="15" t="s">
        <v>72</v>
      </c>
      <c r="AY357" s="181" t="s">
        <v>115</v>
      </c>
    </row>
    <row r="358" spans="2:51" s="13" customFormat="1" ht="11.25">
      <c r="B358" s="153"/>
      <c r="D358" s="154" t="s">
        <v>126</v>
      </c>
      <c r="E358" s="155" t="s">
        <v>3</v>
      </c>
      <c r="F358" s="156" t="s">
        <v>460</v>
      </c>
      <c r="H358" s="157">
        <v>3</v>
      </c>
      <c r="I358" s="158"/>
      <c r="L358" s="153"/>
      <c r="M358" s="159"/>
      <c r="N358" s="160"/>
      <c r="O358" s="160"/>
      <c r="P358" s="160"/>
      <c r="Q358" s="160"/>
      <c r="R358" s="160"/>
      <c r="S358" s="160"/>
      <c r="T358" s="161"/>
      <c r="AT358" s="155" t="s">
        <v>126</v>
      </c>
      <c r="AU358" s="155" t="s">
        <v>77</v>
      </c>
      <c r="AV358" s="13" t="s">
        <v>77</v>
      </c>
      <c r="AW358" s="13" t="s">
        <v>33</v>
      </c>
      <c r="AX358" s="13" t="s">
        <v>80</v>
      </c>
      <c r="AY358" s="155" t="s">
        <v>115</v>
      </c>
    </row>
    <row r="359" spans="1:65" s="2" customFormat="1" ht="16.5" customHeight="1">
      <c r="A359" s="33"/>
      <c r="B359" s="134"/>
      <c r="C359" s="170" t="s">
        <v>461</v>
      </c>
      <c r="D359" s="170" t="s">
        <v>233</v>
      </c>
      <c r="E359" s="171" t="s">
        <v>462</v>
      </c>
      <c r="F359" s="172" t="s">
        <v>463</v>
      </c>
      <c r="G359" s="173" t="s">
        <v>302</v>
      </c>
      <c r="H359" s="174">
        <v>5</v>
      </c>
      <c r="I359" s="175"/>
      <c r="J359" s="176">
        <f>ROUND(I359*H359,2)</f>
        <v>0</v>
      </c>
      <c r="K359" s="172" t="s">
        <v>121</v>
      </c>
      <c r="L359" s="177"/>
      <c r="M359" s="178" t="s">
        <v>3</v>
      </c>
      <c r="N359" s="179" t="s">
        <v>43</v>
      </c>
      <c r="O359" s="54"/>
      <c r="P359" s="144">
        <f>O359*H359</f>
        <v>0</v>
      </c>
      <c r="Q359" s="144">
        <v>0.506</v>
      </c>
      <c r="R359" s="144">
        <f>Q359*H359</f>
        <v>2.5300000000000002</v>
      </c>
      <c r="S359" s="144">
        <v>0</v>
      </c>
      <c r="T359" s="145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46" t="s">
        <v>184</v>
      </c>
      <c r="AT359" s="146" t="s">
        <v>233</v>
      </c>
      <c r="AU359" s="146" t="s">
        <v>77</v>
      </c>
      <c r="AY359" s="18" t="s">
        <v>115</v>
      </c>
      <c r="BE359" s="147">
        <f>IF(N359="základní",J359,0)</f>
        <v>0</v>
      </c>
      <c r="BF359" s="147">
        <f>IF(N359="snížená",J359,0)</f>
        <v>0</v>
      </c>
      <c r="BG359" s="147">
        <f>IF(N359="zákl. přenesená",J359,0)</f>
        <v>0</v>
      </c>
      <c r="BH359" s="147">
        <f>IF(N359="sníž. přenesená",J359,0)</f>
        <v>0</v>
      </c>
      <c r="BI359" s="147">
        <f>IF(N359="nulová",J359,0)</f>
        <v>0</v>
      </c>
      <c r="BJ359" s="18" t="s">
        <v>80</v>
      </c>
      <c r="BK359" s="147">
        <f>ROUND(I359*H359,2)</f>
        <v>0</v>
      </c>
      <c r="BL359" s="18" t="s">
        <v>122</v>
      </c>
      <c r="BM359" s="146" t="s">
        <v>464</v>
      </c>
    </row>
    <row r="360" spans="1:47" s="2" customFormat="1" ht="11.25">
      <c r="A360" s="33"/>
      <c r="B360" s="34"/>
      <c r="C360" s="33"/>
      <c r="D360" s="148" t="s">
        <v>124</v>
      </c>
      <c r="E360" s="33"/>
      <c r="F360" s="149" t="s">
        <v>465</v>
      </c>
      <c r="G360" s="33"/>
      <c r="H360" s="33"/>
      <c r="I360" s="150"/>
      <c r="J360" s="33"/>
      <c r="K360" s="33"/>
      <c r="L360" s="34"/>
      <c r="M360" s="151"/>
      <c r="N360" s="152"/>
      <c r="O360" s="54"/>
      <c r="P360" s="54"/>
      <c r="Q360" s="54"/>
      <c r="R360" s="54"/>
      <c r="S360" s="54"/>
      <c r="T360" s="55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T360" s="18" t="s">
        <v>124</v>
      </c>
      <c r="AU360" s="18" t="s">
        <v>77</v>
      </c>
    </row>
    <row r="361" spans="2:51" s="15" customFormat="1" ht="11.25">
      <c r="B361" s="180"/>
      <c r="D361" s="154" t="s">
        <v>126</v>
      </c>
      <c r="E361" s="181" t="s">
        <v>3</v>
      </c>
      <c r="F361" s="182" t="s">
        <v>466</v>
      </c>
      <c r="H361" s="181" t="s">
        <v>3</v>
      </c>
      <c r="I361" s="183"/>
      <c r="L361" s="180"/>
      <c r="M361" s="184"/>
      <c r="N361" s="185"/>
      <c r="O361" s="185"/>
      <c r="P361" s="185"/>
      <c r="Q361" s="185"/>
      <c r="R361" s="185"/>
      <c r="S361" s="185"/>
      <c r="T361" s="186"/>
      <c r="AT361" s="181" t="s">
        <v>126</v>
      </c>
      <c r="AU361" s="181" t="s">
        <v>77</v>
      </c>
      <c r="AV361" s="15" t="s">
        <v>80</v>
      </c>
      <c r="AW361" s="15" t="s">
        <v>33</v>
      </c>
      <c r="AX361" s="15" t="s">
        <v>72</v>
      </c>
      <c r="AY361" s="181" t="s">
        <v>115</v>
      </c>
    </row>
    <row r="362" spans="2:51" s="13" customFormat="1" ht="11.25">
      <c r="B362" s="153"/>
      <c r="D362" s="154" t="s">
        <v>126</v>
      </c>
      <c r="E362" s="155" t="s">
        <v>3</v>
      </c>
      <c r="F362" s="156" t="s">
        <v>467</v>
      </c>
      <c r="H362" s="157">
        <v>5</v>
      </c>
      <c r="I362" s="158"/>
      <c r="L362" s="153"/>
      <c r="M362" s="159"/>
      <c r="N362" s="160"/>
      <c r="O362" s="160"/>
      <c r="P362" s="160"/>
      <c r="Q362" s="160"/>
      <c r="R362" s="160"/>
      <c r="S362" s="160"/>
      <c r="T362" s="161"/>
      <c r="AT362" s="155" t="s">
        <v>126</v>
      </c>
      <c r="AU362" s="155" t="s">
        <v>77</v>
      </c>
      <c r="AV362" s="13" t="s">
        <v>77</v>
      </c>
      <c r="AW362" s="13" t="s">
        <v>33</v>
      </c>
      <c r="AX362" s="13" t="s">
        <v>80</v>
      </c>
      <c r="AY362" s="155" t="s">
        <v>115</v>
      </c>
    </row>
    <row r="363" spans="1:65" s="2" customFormat="1" ht="16.5" customHeight="1">
      <c r="A363" s="33"/>
      <c r="B363" s="134"/>
      <c r="C363" s="170" t="s">
        <v>468</v>
      </c>
      <c r="D363" s="170" t="s">
        <v>233</v>
      </c>
      <c r="E363" s="171" t="s">
        <v>469</v>
      </c>
      <c r="F363" s="172" t="s">
        <v>470</v>
      </c>
      <c r="G363" s="173" t="s">
        <v>302</v>
      </c>
      <c r="H363" s="174">
        <v>5</v>
      </c>
      <c r="I363" s="175"/>
      <c r="J363" s="176">
        <f>ROUND(I363*H363,2)</f>
        <v>0</v>
      </c>
      <c r="K363" s="172" t="s">
        <v>121</v>
      </c>
      <c r="L363" s="177"/>
      <c r="M363" s="178" t="s">
        <v>3</v>
      </c>
      <c r="N363" s="179" t="s">
        <v>43</v>
      </c>
      <c r="O363" s="54"/>
      <c r="P363" s="144">
        <f>O363*H363</f>
        <v>0</v>
      </c>
      <c r="Q363" s="144">
        <v>1.013</v>
      </c>
      <c r="R363" s="144">
        <f>Q363*H363</f>
        <v>5.0649999999999995</v>
      </c>
      <c r="S363" s="144">
        <v>0</v>
      </c>
      <c r="T363" s="145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46" t="s">
        <v>184</v>
      </c>
      <c r="AT363" s="146" t="s">
        <v>233</v>
      </c>
      <c r="AU363" s="146" t="s">
        <v>77</v>
      </c>
      <c r="AY363" s="18" t="s">
        <v>115</v>
      </c>
      <c r="BE363" s="147">
        <f>IF(N363="základní",J363,0)</f>
        <v>0</v>
      </c>
      <c r="BF363" s="147">
        <f>IF(N363="snížená",J363,0)</f>
        <v>0</v>
      </c>
      <c r="BG363" s="147">
        <f>IF(N363="zákl. přenesená",J363,0)</f>
        <v>0</v>
      </c>
      <c r="BH363" s="147">
        <f>IF(N363="sníž. přenesená",J363,0)</f>
        <v>0</v>
      </c>
      <c r="BI363" s="147">
        <f>IF(N363="nulová",J363,0)</f>
        <v>0</v>
      </c>
      <c r="BJ363" s="18" t="s">
        <v>80</v>
      </c>
      <c r="BK363" s="147">
        <f>ROUND(I363*H363,2)</f>
        <v>0</v>
      </c>
      <c r="BL363" s="18" t="s">
        <v>122</v>
      </c>
      <c r="BM363" s="146" t="s">
        <v>471</v>
      </c>
    </row>
    <row r="364" spans="1:47" s="2" customFormat="1" ht="11.25">
      <c r="A364" s="33"/>
      <c r="B364" s="34"/>
      <c r="C364" s="33"/>
      <c r="D364" s="148" t="s">
        <v>124</v>
      </c>
      <c r="E364" s="33"/>
      <c r="F364" s="149" t="s">
        <v>472</v>
      </c>
      <c r="G364" s="33"/>
      <c r="H364" s="33"/>
      <c r="I364" s="150"/>
      <c r="J364" s="33"/>
      <c r="K364" s="33"/>
      <c r="L364" s="34"/>
      <c r="M364" s="151"/>
      <c r="N364" s="152"/>
      <c r="O364" s="54"/>
      <c r="P364" s="54"/>
      <c r="Q364" s="54"/>
      <c r="R364" s="54"/>
      <c r="S364" s="54"/>
      <c r="T364" s="55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T364" s="18" t="s">
        <v>124</v>
      </c>
      <c r="AU364" s="18" t="s">
        <v>77</v>
      </c>
    </row>
    <row r="365" spans="2:51" s="15" customFormat="1" ht="11.25">
      <c r="B365" s="180"/>
      <c r="D365" s="154" t="s">
        <v>126</v>
      </c>
      <c r="E365" s="181" t="s">
        <v>3</v>
      </c>
      <c r="F365" s="182" t="s">
        <v>473</v>
      </c>
      <c r="H365" s="181" t="s">
        <v>3</v>
      </c>
      <c r="I365" s="183"/>
      <c r="L365" s="180"/>
      <c r="M365" s="184"/>
      <c r="N365" s="185"/>
      <c r="O365" s="185"/>
      <c r="P365" s="185"/>
      <c r="Q365" s="185"/>
      <c r="R365" s="185"/>
      <c r="S365" s="185"/>
      <c r="T365" s="186"/>
      <c r="AT365" s="181" t="s">
        <v>126</v>
      </c>
      <c r="AU365" s="181" t="s">
        <v>77</v>
      </c>
      <c r="AV365" s="15" t="s">
        <v>80</v>
      </c>
      <c r="AW365" s="15" t="s">
        <v>33</v>
      </c>
      <c r="AX365" s="15" t="s">
        <v>72</v>
      </c>
      <c r="AY365" s="181" t="s">
        <v>115</v>
      </c>
    </row>
    <row r="366" spans="2:51" s="13" customFormat="1" ht="11.25">
      <c r="B366" s="153"/>
      <c r="D366" s="154" t="s">
        <v>126</v>
      </c>
      <c r="E366" s="155" t="s">
        <v>3</v>
      </c>
      <c r="F366" s="156" t="s">
        <v>467</v>
      </c>
      <c r="H366" s="157">
        <v>5</v>
      </c>
      <c r="I366" s="158"/>
      <c r="L366" s="153"/>
      <c r="M366" s="159"/>
      <c r="N366" s="160"/>
      <c r="O366" s="160"/>
      <c r="P366" s="160"/>
      <c r="Q366" s="160"/>
      <c r="R366" s="160"/>
      <c r="S366" s="160"/>
      <c r="T366" s="161"/>
      <c r="AT366" s="155" t="s">
        <v>126</v>
      </c>
      <c r="AU366" s="155" t="s">
        <v>77</v>
      </c>
      <c r="AV366" s="13" t="s">
        <v>77</v>
      </c>
      <c r="AW366" s="13" t="s">
        <v>33</v>
      </c>
      <c r="AX366" s="13" t="s">
        <v>80</v>
      </c>
      <c r="AY366" s="155" t="s">
        <v>115</v>
      </c>
    </row>
    <row r="367" spans="1:65" s="2" customFormat="1" ht="16.5" customHeight="1">
      <c r="A367" s="33"/>
      <c r="B367" s="134"/>
      <c r="C367" s="170" t="s">
        <v>474</v>
      </c>
      <c r="D367" s="170" t="s">
        <v>233</v>
      </c>
      <c r="E367" s="171" t="s">
        <v>475</v>
      </c>
      <c r="F367" s="172" t="s">
        <v>476</v>
      </c>
      <c r="G367" s="173" t="s">
        <v>302</v>
      </c>
      <c r="H367" s="174">
        <v>1</v>
      </c>
      <c r="I367" s="175"/>
      <c r="J367" s="176">
        <f>ROUND(I367*H367,2)</f>
        <v>0</v>
      </c>
      <c r="K367" s="172" t="s">
        <v>311</v>
      </c>
      <c r="L367" s="177"/>
      <c r="M367" s="178" t="s">
        <v>3</v>
      </c>
      <c r="N367" s="179" t="s">
        <v>43</v>
      </c>
      <c r="O367" s="54"/>
      <c r="P367" s="144">
        <f>O367*H367</f>
        <v>0</v>
      </c>
      <c r="Q367" s="144">
        <v>1.013</v>
      </c>
      <c r="R367" s="144">
        <f>Q367*H367</f>
        <v>1.013</v>
      </c>
      <c r="S367" s="144">
        <v>0</v>
      </c>
      <c r="T367" s="145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46" t="s">
        <v>184</v>
      </c>
      <c r="AT367" s="146" t="s">
        <v>233</v>
      </c>
      <c r="AU367" s="146" t="s">
        <v>77</v>
      </c>
      <c r="AY367" s="18" t="s">
        <v>115</v>
      </c>
      <c r="BE367" s="147">
        <f>IF(N367="základní",J367,0)</f>
        <v>0</v>
      </c>
      <c r="BF367" s="147">
        <f>IF(N367="snížená",J367,0)</f>
        <v>0</v>
      </c>
      <c r="BG367" s="147">
        <f>IF(N367="zákl. přenesená",J367,0)</f>
        <v>0</v>
      </c>
      <c r="BH367" s="147">
        <f>IF(N367="sníž. přenesená",J367,0)</f>
        <v>0</v>
      </c>
      <c r="BI367" s="147">
        <f>IF(N367="nulová",J367,0)</f>
        <v>0</v>
      </c>
      <c r="BJ367" s="18" t="s">
        <v>80</v>
      </c>
      <c r="BK367" s="147">
        <f>ROUND(I367*H367,2)</f>
        <v>0</v>
      </c>
      <c r="BL367" s="18" t="s">
        <v>122</v>
      </c>
      <c r="BM367" s="146" t="s">
        <v>477</v>
      </c>
    </row>
    <row r="368" spans="2:51" s="15" customFormat="1" ht="11.25">
      <c r="B368" s="180"/>
      <c r="D368" s="154" t="s">
        <v>126</v>
      </c>
      <c r="E368" s="181" t="s">
        <v>3</v>
      </c>
      <c r="F368" s="182" t="s">
        <v>336</v>
      </c>
      <c r="H368" s="181" t="s">
        <v>3</v>
      </c>
      <c r="I368" s="183"/>
      <c r="L368" s="180"/>
      <c r="M368" s="184"/>
      <c r="N368" s="185"/>
      <c r="O368" s="185"/>
      <c r="P368" s="185"/>
      <c r="Q368" s="185"/>
      <c r="R368" s="185"/>
      <c r="S368" s="185"/>
      <c r="T368" s="186"/>
      <c r="AT368" s="181" t="s">
        <v>126</v>
      </c>
      <c r="AU368" s="181" t="s">
        <v>77</v>
      </c>
      <c r="AV368" s="15" t="s">
        <v>80</v>
      </c>
      <c r="AW368" s="15" t="s">
        <v>33</v>
      </c>
      <c r="AX368" s="15" t="s">
        <v>72</v>
      </c>
      <c r="AY368" s="181" t="s">
        <v>115</v>
      </c>
    </row>
    <row r="369" spans="2:51" s="13" customFormat="1" ht="11.25">
      <c r="B369" s="153"/>
      <c r="D369" s="154" t="s">
        <v>126</v>
      </c>
      <c r="E369" s="155" t="s">
        <v>3</v>
      </c>
      <c r="F369" s="156" t="s">
        <v>80</v>
      </c>
      <c r="H369" s="157">
        <v>1</v>
      </c>
      <c r="I369" s="158"/>
      <c r="L369" s="153"/>
      <c r="M369" s="159"/>
      <c r="N369" s="160"/>
      <c r="O369" s="160"/>
      <c r="P369" s="160"/>
      <c r="Q369" s="160"/>
      <c r="R369" s="160"/>
      <c r="S369" s="160"/>
      <c r="T369" s="161"/>
      <c r="AT369" s="155" t="s">
        <v>126</v>
      </c>
      <c r="AU369" s="155" t="s">
        <v>77</v>
      </c>
      <c r="AV369" s="13" t="s">
        <v>77</v>
      </c>
      <c r="AW369" s="13" t="s">
        <v>33</v>
      </c>
      <c r="AX369" s="13" t="s">
        <v>80</v>
      </c>
      <c r="AY369" s="155" t="s">
        <v>115</v>
      </c>
    </row>
    <row r="370" spans="1:65" s="2" customFormat="1" ht="16.5" customHeight="1">
      <c r="A370" s="33"/>
      <c r="B370" s="134"/>
      <c r="C370" s="135" t="s">
        <v>478</v>
      </c>
      <c r="D370" s="135" t="s">
        <v>117</v>
      </c>
      <c r="E370" s="136" t="s">
        <v>479</v>
      </c>
      <c r="F370" s="137" t="s">
        <v>480</v>
      </c>
      <c r="G370" s="138" t="s">
        <v>302</v>
      </c>
      <c r="H370" s="139">
        <v>5</v>
      </c>
      <c r="I370" s="140"/>
      <c r="J370" s="141">
        <f>ROUND(I370*H370,2)</f>
        <v>0</v>
      </c>
      <c r="K370" s="137" t="s">
        <v>121</v>
      </c>
      <c r="L370" s="34"/>
      <c r="M370" s="142" t="s">
        <v>3</v>
      </c>
      <c r="N370" s="143" t="s">
        <v>43</v>
      </c>
      <c r="O370" s="54"/>
      <c r="P370" s="144">
        <f>O370*H370</f>
        <v>0</v>
      </c>
      <c r="Q370" s="144">
        <v>0.01248</v>
      </c>
      <c r="R370" s="144">
        <f>Q370*H370</f>
        <v>0.0624</v>
      </c>
      <c r="S370" s="144">
        <v>0</v>
      </c>
      <c r="T370" s="145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46" t="s">
        <v>122</v>
      </c>
      <c r="AT370" s="146" t="s">
        <v>117</v>
      </c>
      <c r="AU370" s="146" t="s">
        <v>77</v>
      </c>
      <c r="AY370" s="18" t="s">
        <v>115</v>
      </c>
      <c r="BE370" s="147">
        <f>IF(N370="základní",J370,0)</f>
        <v>0</v>
      </c>
      <c r="BF370" s="147">
        <f>IF(N370="snížená",J370,0)</f>
        <v>0</v>
      </c>
      <c r="BG370" s="147">
        <f>IF(N370="zákl. přenesená",J370,0)</f>
        <v>0</v>
      </c>
      <c r="BH370" s="147">
        <f>IF(N370="sníž. přenesená",J370,0)</f>
        <v>0</v>
      </c>
      <c r="BI370" s="147">
        <f>IF(N370="nulová",J370,0)</f>
        <v>0</v>
      </c>
      <c r="BJ370" s="18" t="s">
        <v>80</v>
      </c>
      <c r="BK370" s="147">
        <f>ROUND(I370*H370,2)</f>
        <v>0</v>
      </c>
      <c r="BL370" s="18" t="s">
        <v>122</v>
      </c>
      <c r="BM370" s="146" t="s">
        <v>481</v>
      </c>
    </row>
    <row r="371" spans="1:47" s="2" customFormat="1" ht="11.25">
      <c r="A371" s="33"/>
      <c r="B371" s="34"/>
      <c r="C371" s="33"/>
      <c r="D371" s="148" t="s">
        <v>124</v>
      </c>
      <c r="E371" s="33"/>
      <c r="F371" s="149" t="s">
        <v>482</v>
      </c>
      <c r="G371" s="33"/>
      <c r="H371" s="33"/>
      <c r="I371" s="150"/>
      <c r="J371" s="33"/>
      <c r="K371" s="33"/>
      <c r="L371" s="34"/>
      <c r="M371" s="151"/>
      <c r="N371" s="152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124</v>
      </c>
      <c r="AU371" s="18" t="s">
        <v>77</v>
      </c>
    </row>
    <row r="372" spans="2:51" s="15" customFormat="1" ht="11.25">
      <c r="B372" s="180"/>
      <c r="D372" s="154" t="s">
        <v>126</v>
      </c>
      <c r="E372" s="181" t="s">
        <v>3</v>
      </c>
      <c r="F372" s="182" t="s">
        <v>483</v>
      </c>
      <c r="H372" s="181" t="s">
        <v>3</v>
      </c>
      <c r="I372" s="183"/>
      <c r="L372" s="180"/>
      <c r="M372" s="184"/>
      <c r="N372" s="185"/>
      <c r="O372" s="185"/>
      <c r="P372" s="185"/>
      <c r="Q372" s="185"/>
      <c r="R372" s="185"/>
      <c r="S372" s="185"/>
      <c r="T372" s="186"/>
      <c r="AT372" s="181" t="s">
        <v>126</v>
      </c>
      <c r="AU372" s="181" t="s">
        <v>77</v>
      </c>
      <c r="AV372" s="15" t="s">
        <v>80</v>
      </c>
      <c r="AW372" s="15" t="s">
        <v>33</v>
      </c>
      <c r="AX372" s="15" t="s">
        <v>72</v>
      </c>
      <c r="AY372" s="181" t="s">
        <v>115</v>
      </c>
    </row>
    <row r="373" spans="2:51" s="13" customFormat="1" ht="11.25">
      <c r="B373" s="153"/>
      <c r="D373" s="154" t="s">
        <v>126</v>
      </c>
      <c r="E373" s="155" t="s">
        <v>3</v>
      </c>
      <c r="F373" s="156" t="s">
        <v>467</v>
      </c>
      <c r="H373" s="157">
        <v>5</v>
      </c>
      <c r="I373" s="158"/>
      <c r="L373" s="153"/>
      <c r="M373" s="159"/>
      <c r="N373" s="160"/>
      <c r="O373" s="160"/>
      <c r="P373" s="160"/>
      <c r="Q373" s="160"/>
      <c r="R373" s="160"/>
      <c r="S373" s="160"/>
      <c r="T373" s="161"/>
      <c r="AT373" s="155" t="s">
        <v>126</v>
      </c>
      <c r="AU373" s="155" t="s">
        <v>77</v>
      </c>
      <c r="AV373" s="13" t="s">
        <v>77</v>
      </c>
      <c r="AW373" s="13" t="s">
        <v>33</v>
      </c>
      <c r="AX373" s="13" t="s">
        <v>80</v>
      </c>
      <c r="AY373" s="155" t="s">
        <v>115</v>
      </c>
    </row>
    <row r="374" spans="1:65" s="2" customFormat="1" ht="16.5" customHeight="1">
      <c r="A374" s="33"/>
      <c r="B374" s="134"/>
      <c r="C374" s="170" t="s">
        <v>484</v>
      </c>
      <c r="D374" s="170" t="s">
        <v>233</v>
      </c>
      <c r="E374" s="171" t="s">
        <v>485</v>
      </c>
      <c r="F374" s="172" t="s">
        <v>486</v>
      </c>
      <c r="G374" s="173" t="s">
        <v>302</v>
      </c>
      <c r="H374" s="174">
        <v>5</v>
      </c>
      <c r="I374" s="175"/>
      <c r="J374" s="176">
        <f>ROUND(I374*H374,2)</f>
        <v>0</v>
      </c>
      <c r="K374" s="172" t="s">
        <v>311</v>
      </c>
      <c r="L374" s="177"/>
      <c r="M374" s="178" t="s">
        <v>3</v>
      </c>
      <c r="N374" s="179" t="s">
        <v>43</v>
      </c>
      <c r="O374" s="54"/>
      <c r="P374" s="144">
        <f>O374*H374</f>
        <v>0</v>
      </c>
      <c r="Q374" s="144">
        <v>0.585</v>
      </c>
      <c r="R374" s="144">
        <f>Q374*H374</f>
        <v>2.925</v>
      </c>
      <c r="S374" s="144">
        <v>0</v>
      </c>
      <c r="T374" s="145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46" t="s">
        <v>184</v>
      </c>
      <c r="AT374" s="146" t="s">
        <v>233</v>
      </c>
      <c r="AU374" s="146" t="s">
        <v>77</v>
      </c>
      <c r="AY374" s="18" t="s">
        <v>115</v>
      </c>
      <c r="BE374" s="147">
        <f>IF(N374="základní",J374,0)</f>
        <v>0</v>
      </c>
      <c r="BF374" s="147">
        <f>IF(N374="snížená",J374,0)</f>
        <v>0</v>
      </c>
      <c r="BG374" s="147">
        <f>IF(N374="zákl. přenesená",J374,0)</f>
        <v>0</v>
      </c>
      <c r="BH374" s="147">
        <f>IF(N374="sníž. přenesená",J374,0)</f>
        <v>0</v>
      </c>
      <c r="BI374" s="147">
        <f>IF(N374="nulová",J374,0)</f>
        <v>0</v>
      </c>
      <c r="BJ374" s="18" t="s">
        <v>80</v>
      </c>
      <c r="BK374" s="147">
        <f>ROUND(I374*H374,2)</f>
        <v>0</v>
      </c>
      <c r="BL374" s="18" t="s">
        <v>122</v>
      </c>
      <c r="BM374" s="146" t="s">
        <v>487</v>
      </c>
    </row>
    <row r="375" spans="2:51" s="15" customFormat="1" ht="11.25">
      <c r="B375" s="180"/>
      <c r="D375" s="154" t="s">
        <v>126</v>
      </c>
      <c r="E375" s="181" t="s">
        <v>3</v>
      </c>
      <c r="F375" s="182" t="s">
        <v>483</v>
      </c>
      <c r="H375" s="181" t="s">
        <v>3</v>
      </c>
      <c r="I375" s="183"/>
      <c r="L375" s="180"/>
      <c r="M375" s="184"/>
      <c r="N375" s="185"/>
      <c r="O375" s="185"/>
      <c r="P375" s="185"/>
      <c r="Q375" s="185"/>
      <c r="R375" s="185"/>
      <c r="S375" s="185"/>
      <c r="T375" s="186"/>
      <c r="AT375" s="181" t="s">
        <v>126</v>
      </c>
      <c r="AU375" s="181" t="s">
        <v>77</v>
      </c>
      <c r="AV375" s="15" t="s">
        <v>80</v>
      </c>
      <c r="AW375" s="15" t="s">
        <v>33</v>
      </c>
      <c r="AX375" s="15" t="s">
        <v>72</v>
      </c>
      <c r="AY375" s="181" t="s">
        <v>115</v>
      </c>
    </row>
    <row r="376" spans="2:51" s="13" customFormat="1" ht="11.25">
      <c r="B376" s="153"/>
      <c r="D376" s="154" t="s">
        <v>126</v>
      </c>
      <c r="E376" s="155" t="s">
        <v>3</v>
      </c>
      <c r="F376" s="156" t="s">
        <v>166</v>
      </c>
      <c r="H376" s="157">
        <v>5</v>
      </c>
      <c r="I376" s="158"/>
      <c r="L376" s="153"/>
      <c r="M376" s="159"/>
      <c r="N376" s="160"/>
      <c r="O376" s="160"/>
      <c r="P376" s="160"/>
      <c r="Q376" s="160"/>
      <c r="R376" s="160"/>
      <c r="S376" s="160"/>
      <c r="T376" s="161"/>
      <c r="AT376" s="155" t="s">
        <v>126</v>
      </c>
      <c r="AU376" s="155" t="s">
        <v>77</v>
      </c>
      <c r="AV376" s="13" t="s">
        <v>77</v>
      </c>
      <c r="AW376" s="13" t="s">
        <v>33</v>
      </c>
      <c r="AX376" s="13" t="s">
        <v>80</v>
      </c>
      <c r="AY376" s="155" t="s">
        <v>115</v>
      </c>
    </row>
    <row r="377" spans="1:65" s="2" customFormat="1" ht="16.5" customHeight="1">
      <c r="A377" s="33"/>
      <c r="B377" s="134"/>
      <c r="C377" s="135" t="s">
        <v>488</v>
      </c>
      <c r="D377" s="135" t="s">
        <v>117</v>
      </c>
      <c r="E377" s="136" t="s">
        <v>489</v>
      </c>
      <c r="F377" s="137" t="s">
        <v>490</v>
      </c>
      <c r="G377" s="138" t="s">
        <v>302</v>
      </c>
      <c r="H377" s="139">
        <v>8</v>
      </c>
      <c r="I377" s="140"/>
      <c r="J377" s="141">
        <f>ROUND(I377*H377,2)</f>
        <v>0</v>
      </c>
      <c r="K377" s="137" t="s">
        <v>121</v>
      </c>
      <c r="L377" s="34"/>
      <c r="M377" s="142" t="s">
        <v>3</v>
      </c>
      <c r="N377" s="143" t="s">
        <v>43</v>
      </c>
      <c r="O377" s="54"/>
      <c r="P377" s="144">
        <f>O377*H377</f>
        <v>0</v>
      </c>
      <c r="Q377" s="144">
        <v>0.028538</v>
      </c>
      <c r="R377" s="144">
        <f>Q377*H377</f>
        <v>0.228304</v>
      </c>
      <c r="S377" s="144">
        <v>0</v>
      </c>
      <c r="T377" s="145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46" t="s">
        <v>122</v>
      </c>
      <c r="AT377" s="146" t="s">
        <v>117</v>
      </c>
      <c r="AU377" s="146" t="s">
        <v>77</v>
      </c>
      <c r="AY377" s="18" t="s">
        <v>115</v>
      </c>
      <c r="BE377" s="147">
        <f>IF(N377="základní",J377,0)</f>
        <v>0</v>
      </c>
      <c r="BF377" s="147">
        <f>IF(N377="snížená",J377,0)</f>
        <v>0</v>
      </c>
      <c r="BG377" s="147">
        <f>IF(N377="zákl. přenesená",J377,0)</f>
        <v>0</v>
      </c>
      <c r="BH377" s="147">
        <f>IF(N377="sníž. přenesená",J377,0)</f>
        <v>0</v>
      </c>
      <c r="BI377" s="147">
        <f>IF(N377="nulová",J377,0)</f>
        <v>0</v>
      </c>
      <c r="BJ377" s="18" t="s">
        <v>80</v>
      </c>
      <c r="BK377" s="147">
        <f>ROUND(I377*H377,2)</f>
        <v>0</v>
      </c>
      <c r="BL377" s="18" t="s">
        <v>122</v>
      </c>
      <c r="BM377" s="146" t="s">
        <v>491</v>
      </c>
    </row>
    <row r="378" spans="1:47" s="2" customFormat="1" ht="11.25">
      <c r="A378" s="33"/>
      <c r="B378" s="34"/>
      <c r="C378" s="33"/>
      <c r="D378" s="148" t="s">
        <v>124</v>
      </c>
      <c r="E378" s="33"/>
      <c r="F378" s="149" t="s">
        <v>492</v>
      </c>
      <c r="G378" s="33"/>
      <c r="H378" s="33"/>
      <c r="I378" s="150"/>
      <c r="J378" s="33"/>
      <c r="K378" s="33"/>
      <c r="L378" s="34"/>
      <c r="M378" s="151"/>
      <c r="N378" s="152"/>
      <c r="O378" s="54"/>
      <c r="P378" s="54"/>
      <c r="Q378" s="54"/>
      <c r="R378" s="54"/>
      <c r="S378" s="54"/>
      <c r="T378" s="55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T378" s="18" t="s">
        <v>124</v>
      </c>
      <c r="AU378" s="18" t="s">
        <v>77</v>
      </c>
    </row>
    <row r="379" spans="2:51" s="15" customFormat="1" ht="11.25">
      <c r="B379" s="180"/>
      <c r="D379" s="154" t="s">
        <v>126</v>
      </c>
      <c r="E379" s="181" t="s">
        <v>3</v>
      </c>
      <c r="F379" s="182" t="s">
        <v>493</v>
      </c>
      <c r="H379" s="181" t="s">
        <v>3</v>
      </c>
      <c r="I379" s="183"/>
      <c r="L379" s="180"/>
      <c r="M379" s="184"/>
      <c r="N379" s="185"/>
      <c r="O379" s="185"/>
      <c r="P379" s="185"/>
      <c r="Q379" s="185"/>
      <c r="R379" s="185"/>
      <c r="S379" s="185"/>
      <c r="T379" s="186"/>
      <c r="AT379" s="181" t="s">
        <v>126</v>
      </c>
      <c r="AU379" s="181" t="s">
        <v>77</v>
      </c>
      <c r="AV379" s="15" t="s">
        <v>80</v>
      </c>
      <c r="AW379" s="15" t="s">
        <v>33</v>
      </c>
      <c r="AX379" s="15" t="s">
        <v>72</v>
      </c>
      <c r="AY379" s="181" t="s">
        <v>115</v>
      </c>
    </row>
    <row r="380" spans="2:51" s="13" customFormat="1" ht="11.25">
      <c r="B380" s="153"/>
      <c r="D380" s="154" t="s">
        <v>126</v>
      </c>
      <c r="E380" s="155" t="s">
        <v>3</v>
      </c>
      <c r="F380" s="156" t="s">
        <v>494</v>
      </c>
      <c r="H380" s="157">
        <v>8</v>
      </c>
      <c r="I380" s="158"/>
      <c r="L380" s="153"/>
      <c r="M380" s="159"/>
      <c r="N380" s="160"/>
      <c r="O380" s="160"/>
      <c r="P380" s="160"/>
      <c r="Q380" s="160"/>
      <c r="R380" s="160"/>
      <c r="S380" s="160"/>
      <c r="T380" s="161"/>
      <c r="AT380" s="155" t="s">
        <v>126</v>
      </c>
      <c r="AU380" s="155" t="s">
        <v>77</v>
      </c>
      <c r="AV380" s="13" t="s">
        <v>77</v>
      </c>
      <c r="AW380" s="13" t="s">
        <v>33</v>
      </c>
      <c r="AX380" s="13" t="s">
        <v>80</v>
      </c>
      <c r="AY380" s="155" t="s">
        <v>115</v>
      </c>
    </row>
    <row r="381" spans="1:65" s="2" customFormat="1" ht="16.5" customHeight="1">
      <c r="A381" s="33"/>
      <c r="B381" s="134"/>
      <c r="C381" s="170" t="s">
        <v>495</v>
      </c>
      <c r="D381" s="170" t="s">
        <v>233</v>
      </c>
      <c r="E381" s="171" t="s">
        <v>496</v>
      </c>
      <c r="F381" s="172" t="s">
        <v>497</v>
      </c>
      <c r="G381" s="173" t="s">
        <v>302</v>
      </c>
      <c r="H381" s="174">
        <v>1</v>
      </c>
      <c r="I381" s="175"/>
      <c r="J381" s="176">
        <f>ROUND(I381*H381,2)</f>
        <v>0</v>
      </c>
      <c r="K381" s="172" t="s">
        <v>311</v>
      </c>
      <c r="L381" s="177"/>
      <c r="M381" s="178" t="s">
        <v>3</v>
      </c>
      <c r="N381" s="179" t="s">
        <v>43</v>
      </c>
      <c r="O381" s="54"/>
      <c r="P381" s="144">
        <f>O381*H381</f>
        <v>0</v>
      </c>
      <c r="Q381" s="144">
        <v>1.363</v>
      </c>
      <c r="R381" s="144">
        <f>Q381*H381</f>
        <v>1.363</v>
      </c>
      <c r="S381" s="144">
        <v>0</v>
      </c>
      <c r="T381" s="145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46" t="s">
        <v>184</v>
      </c>
      <c r="AT381" s="146" t="s">
        <v>233</v>
      </c>
      <c r="AU381" s="146" t="s">
        <v>77</v>
      </c>
      <c r="AY381" s="18" t="s">
        <v>115</v>
      </c>
      <c r="BE381" s="147">
        <f>IF(N381="základní",J381,0)</f>
        <v>0</v>
      </c>
      <c r="BF381" s="147">
        <f>IF(N381="snížená",J381,0)</f>
        <v>0</v>
      </c>
      <c r="BG381" s="147">
        <f>IF(N381="zákl. přenesená",J381,0)</f>
        <v>0</v>
      </c>
      <c r="BH381" s="147">
        <f>IF(N381="sníž. přenesená",J381,0)</f>
        <v>0</v>
      </c>
      <c r="BI381" s="147">
        <f>IF(N381="nulová",J381,0)</f>
        <v>0</v>
      </c>
      <c r="BJ381" s="18" t="s">
        <v>80</v>
      </c>
      <c r="BK381" s="147">
        <f>ROUND(I381*H381,2)</f>
        <v>0</v>
      </c>
      <c r="BL381" s="18" t="s">
        <v>122</v>
      </c>
      <c r="BM381" s="146" t="s">
        <v>498</v>
      </c>
    </row>
    <row r="382" spans="2:51" s="15" customFormat="1" ht="11.25">
      <c r="B382" s="180"/>
      <c r="D382" s="154" t="s">
        <v>126</v>
      </c>
      <c r="E382" s="181" t="s">
        <v>3</v>
      </c>
      <c r="F382" s="182" t="s">
        <v>313</v>
      </c>
      <c r="H382" s="181" t="s">
        <v>3</v>
      </c>
      <c r="I382" s="183"/>
      <c r="L382" s="180"/>
      <c r="M382" s="184"/>
      <c r="N382" s="185"/>
      <c r="O382" s="185"/>
      <c r="P382" s="185"/>
      <c r="Q382" s="185"/>
      <c r="R382" s="185"/>
      <c r="S382" s="185"/>
      <c r="T382" s="186"/>
      <c r="AT382" s="181" t="s">
        <v>126</v>
      </c>
      <c r="AU382" s="181" t="s">
        <v>77</v>
      </c>
      <c r="AV382" s="15" t="s">
        <v>80</v>
      </c>
      <c r="AW382" s="15" t="s">
        <v>33</v>
      </c>
      <c r="AX382" s="15" t="s">
        <v>72</v>
      </c>
      <c r="AY382" s="181" t="s">
        <v>115</v>
      </c>
    </row>
    <row r="383" spans="2:51" s="15" customFormat="1" ht="11.25">
      <c r="B383" s="180"/>
      <c r="D383" s="154" t="s">
        <v>126</v>
      </c>
      <c r="E383" s="181" t="s">
        <v>3</v>
      </c>
      <c r="F383" s="182" t="s">
        <v>497</v>
      </c>
      <c r="H383" s="181" t="s">
        <v>3</v>
      </c>
      <c r="I383" s="183"/>
      <c r="L383" s="180"/>
      <c r="M383" s="184"/>
      <c r="N383" s="185"/>
      <c r="O383" s="185"/>
      <c r="P383" s="185"/>
      <c r="Q383" s="185"/>
      <c r="R383" s="185"/>
      <c r="S383" s="185"/>
      <c r="T383" s="186"/>
      <c r="AT383" s="181" t="s">
        <v>126</v>
      </c>
      <c r="AU383" s="181" t="s">
        <v>77</v>
      </c>
      <c r="AV383" s="15" t="s">
        <v>80</v>
      </c>
      <c r="AW383" s="15" t="s">
        <v>33</v>
      </c>
      <c r="AX383" s="15" t="s">
        <v>72</v>
      </c>
      <c r="AY383" s="181" t="s">
        <v>115</v>
      </c>
    </row>
    <row r="384" spans="2:51" s="13" customFormat="1" ht="11.25">
      <c r="B384" s="153"/>
      <c r="D384" s="154" t="s">
        <v>126</v>
      </c>
      <c r="E384" s="155" t="s">
        <v>3</v>
      </c>
      <c r="F384" s="156" t="s">
        <v>80</v>
      </c>
      <c r="H384" s="157">
        <v>1</v>
      </c>
      <c r="I384" s="158"/>
      <c r="L384" s="153"/>
      <c r="M384" s="159"/>
      <c r="N384" s="160"/>
      <c r="O384" s="160"/>
      <c r="P384" s="160"/>
      <c r="Q384" s="160"/>
      <c r="R384" s="160"/>
      <c r="S384" s="160"/>
      <c r="T384" s="161"/>
      <c r="AT384" s="155" t="s">
        <v>126</v>
      </c>
      <c r="AU384" s="155" t="s">
        <v>77</v>
      </c>
      <c r="AV384" s="13" t="s">
        <v>77</v>
      </c>
      <c r="AW384" s="13" t="s">
        <v>33</v>
      </c>
      <c r="AX384" s="13" t="s">
        <v>80</v>
      </c>
      <c r="AY384" s="155" t="s">
        <v>115</v>
      </c>
    </row>
    <row r="385" spans="1:65" s="2" customFormat="1" ht="16.5" customHeight="1">
      <c r="A385" s="33"/>
      <c r="B385" s="134"/>
      <c r="C385" s="170" t="s">
        <v>499</v>
      </c>
      <c r="D385" s="170" t="s">
        <v>233</v>
      </c>
      <c r="E385" s="171" t="s">
        <v>500</v>
      </c>
      <c r="F385" s="172" t="s">
        <v>501</v>
      </c>
      <c r="G385" s="173" t="s">
        <v>302</v>
      </c>
      <c r="H385" s="174">
        <v>1</v>
      </c>
      <c r="I385" s="175"/>
      <c r="J385" s="176">
        <f>ROUND(I385*H385,2)</f>
        <v>0</v>
      </c>
      <c r="K385" s="172" t="s">
        <v>311</v>
      </c>
      <c r="L385" s="177"/>
      <c r="M385" s="178" t="s">
        <v>3</v>
      </c>
      <c r="N385" s="179" t="s">
        <v>43</v>
      </c>
      <c r="O385" s="54"/>
      <c r="P385" s="144">
        <f>O385*H385</f>
        <v>0</v>
      </c>
      <c r="Q385" s="144">
        <v>1.363</v>
      </c>
      <c r="R385" s="144">
        <f>Q385*H385</f>
        <v>1.363</v>
      </c>
      <c r="S385" s="144">
        <v>0</v>
      </c>
      <c r="T385" s="145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46" t="s">
        <v>184</v>
      </c>
      <c r="AT385" s="146" t="s">
        <v>233</v>
      </c>
      <c r="AU385" s="146" t="s">
        <v>77</v>
      </c>
      <c r="AY385" s="18" t="s">
        <v>115</v>
      </c>
      <c r="BE385" s="147">
        <f>IF(N385="základní",J385,0)</f>
        <v>0</v>
      </c>
      <c r="BF385" s="147">
        <f>IF(N385="snížená",J385,0)</f>
        <v>0</v>
      </c>
      <c r="BG385" s="147">
        <f>IF(N385="zákl. přenesená",J385,0)</f>
        <v>0</v>
      </c>
      <c r="BH385" s="147">
        <f>IF(N385="sníž. přenesená",J385,0)</f>
        <v>0</v>
      </c>
      <c r="BI385" s="147">
        <f>IF(N385="nulová",J385,0)</f>
        <v>0</v>
      </c>
      <c r="BJ385" s="18" t="s">
        <v>80</v>
      </c>
      <c r="BK385" s="147">
        <f>ROUND(I385*H385,2)</f>
        <v>0</v>
      </c>
      <c r="BL385" s="18" t="s">
        <v>122</v>
      </c>
      <c r="BM385" s="146" t="s">
        <v>502</v>
      </c>
    </row>
    <row r="386" spans="2:51" s="15" customFormat="1" ht="11.25">
      <c r="B386" s="180"/>
      <c r="D386" s="154" t="s">
        <v>126</v>
      </c>
      <c r="E386" s="181" t="s">
        <v>3</v>
      </c>
      <c r="F386" s="182" t="s">
        <v>336</v>
      </c>
      <c r="H386" s="181" t="s">
        <v>3</v>
      </c>
      <c r="I386" s="183"/>
      <c r="L386" s="180"/>
      <c r="M386" s="184"/>
      <c r="N386" s="185"/>
      <c r="O386" s="185"/>
      <c r="P386" s="185"/>
      <c r="Q386" s="185"/>
      <c r="R386" s="185"/>
      <c r="S386" s="185"/>
      <c r="T386" s="186"/>
      <c r="AT386" s="181" t="s">
        <v>126</v>
      </c>
      <c r="AU386" s="181" t="s">
        <v>77</v>
      </c>
      <c r="AV386" s="15" t="s">
        <v>80</v>
      </c>
      <c r="AW386" s="15" t="s">
        <v>33</v>
      </c>
      <c r="AX386" s="15" t="s">
        <v>72</v>
      </c>
      <c r="AY386" s="181" t="s">
        <v>115</v>
      </c>
    </row>
    <row r="387" spans="2:51" s="15" customFormat="1" ht="11.25">
      <c r="B387" s="180"/>
      <c r="D387" s="154" t="s">
        <v>126</v>
      </c>
      <c r="E387" s="181" t="s">
        <v>3</v>
      </c>
      <c r="F387" s="182" t="s">
        <v>503</v>
      </c>
      <c r="H387" s="181" t="s">
        <v>3</v>
      </c>
      <c r="I387" s="183"/>
      <c r="L387" s="180"/>
      <c r="M387" s="184"/>
      <c r="N387" s="185"/>
      <c r="O387" s="185"/>
      <c r="P387" s="185"/>
      <c r="Q387" s="185"/>
      <c r="R387" s="185"/>
      <c r="S387" s="185"/>
      <c r="T387" s="186"/>
      <c r="AT387" s="181" t="s">
        <v>126</v>
      </c>
      <c r="AU387" s="181" t="s">
        <v>77</v>
      </c>
      <c r="AV387" s="15" t="s">
        <v>80</v>
      </c>
      <c r="AW387" s="15" t="s">
        <v>33</v>
      </c>
      <c r="AX387" s="15" t="s">
        <v>72</v>
      </c>
      <c r="AY387" s="181" t="s">
        <v>115</v>
      </c>
    </row>
    <row r="388" spans="2:51" s="13" customFormat="1" ht="11.25">
      <c r="B388" s="153"/>
      <c r="D388" s="154" t="s">
        <v>126</v>
      </c>
      <c r="E388" s="155" t="s">
        <v>3</v>
      </c>
      <c r="F388" s="156" t="s">
        <v>80</v>
      </c>
      <c r="H388" s="157">
        <v>1</v>
      </c>
      <c r="I388" s="158"/>
      <c r="L388" s="153"/>
      <c r="M388" s="159"/>
      <c r="N388" s="160"/>
      <c r="O388" s="160"/>
      <c r="P388" s="160"/>
      <c r="Q388" s="160"/>
      <c r="R388" s="160"/>
      <c r="S388" s="160"/>
      <c r="T388" s="161"/>
      <c r="AT388" s="155" t="s">
        <v>126</v>
      </c>
      <c r="AU388" s="155" t="s">
        <v>77</v>
      </c>
      <c r="AV388" s="13" t="s">
        <v>77</v>
      </c>
      <c r="AW388" s="13" t="s">
        <v>33</v>
      </c>
      <c r="AX388" s="13" t="s">
        <v>80</v>
      </c>
      <c r="AY388" s="155" t="s">
        <v>115</v>
      </c>
    </row>
    <row r="389" spans="1:65" s="2" customFormat="1" ht="16.5" customHeight="1">
      <c r="A389" s="33"/>
      <c r="B389" s="134"/>
      <c r="C389" s="170" t="s">
        <v>504</v>
      </c>
      <c r="D389" s="170" t="s">
        <v>233</v>
      </c>
      <c r="E389" s="171" t="s">
        <v>505</v>
      </c>
      <c r="F389" s="172" t="s">
        <v>506</v>
      </c>
      <c r="G389" s="173" t="s">
        <v>302</v>
      </c>
      <c r="H389" s="174">
        <v>1</v>
      </c>
      <c r="I389" s="175"/>
      <c r="J389" s="176">
        <f>ROUND(I389*H389,2)</f>
        <v>0</v>
      </c>
      <c r="K389" s="172" t="s">
        <v>311</v>
      </c>
      <c r="L389" s="177"/>
      <c r="M389" s="178" t="s">
        <v>3</v>
      </c>
      <c r="N389" s="179" t="s">
        <v>43</v>
      </c>
      <c r="O389" s="54"/>
      <c r="P389" s="144">
        <f>O389*H389</f>
        <v>0</v>
      </c>
      <c r="Q389" s="144">
        <v>1.363</v>
      </c>
      <c r="R389" s="144">
        <f>Q389*H389</f>
        <v>1.363</v>
      </c>
      <c r="S389" s="144">
        <v>0</v>
      </c>
      <c r="T389" s="145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46" t="s">
        <v>184</v>
      </c>
      <c r="AT389" s="146" t="s">
        <v>233</v>
      </c>
      <c r="AU389" s="146" t="s">
        <v>77</v>
      </c>
      <c r="AY389" s="18" t="s">
        <v>115</v>
      </c>
      <c r="BE389" s="147">
        <f>IF(N389="základní",J389,0)</f>
        <v>0</v>
      </c>
      <c r="BF389" s="147">
        <f>IF(N389="snížená",J389,0)</f>
        <v>0</v>
      </c>
      <c r="BG389" s="147">
        <f>IF(N389="zákl. přenesená",J389,0)</f>
        <v>0</v>
      </c>
      <c r="BH389" s="147">
        <f>IF(N389="sníž. přenesená",J389,0)</f>
        <v>0</v>
      </c>
      <c r="BI389" s="147">
        <f>IF(N389="nulová",J389,0)</f>
        <v>0</v>
      </c>
      <c r="BJ389" s="18" t="s">
        <v>80</v>
      </c>
      <c r="BK389" s="147">
        <f>ROUND(I389*H389,2)</f>
        <v>0</v>
      </c>
      <c r="BL389" s="18" t="s">
        <v>122</v>
      </c>
      <c r="BM389" s="146" t="s">
        <v>507</v>
      </c>
    </row>
    <row r="390" spans="2:51" s="15" customFormat="1" ht="11.25">
      <c r="B390" s="180"/>
      <c r="D390" s="154" t="s">
        <v>126</v>
      </c>
      <c r="E390" s="181" t="s">
        <v>3</v>
      </c>
      <c r="F390" s="182" t="s">
        <v>337</v>
      </c>
      <c r="H390" s="181" t="s">
        <v>3</v>
      </c>
      <c r="I390" s="183"/>
      <c r="L390" s="180"/>
      <c r="M390" s="184"/>
      <c r="N390" s="185"/>
      <c r="O390" s="185"/>
      <c r="P390" s="185"/>
      <c r="Q390" s="185"/>
      <c r="R390" s="185"/>
      <c r="S390" s="185"/>
      <c r="T390" s="186"/>
      <c r="AT390" s="181" t="s">
        <v>126</v>
      </c>
      <c r="AU390" s="181" t="s">
        <v>77</v>
      </c>
      <c r="AV390" s="15" t="s">
        <v>80</v>
      </c>
      <c r="AW390" s="15" t="s">
        <v>33</v>
      </c>
      <c r="AX390" s="15" t="s">
        <v>72</v>
      </c>
      <c r="AY390" s="181" t="s">
        <v>115</v>
      </c>
    </row>
    <row r="391" spans="2:51" s="15" customFormat="1" ht="11.25">
      <c r="B391" s="180"/>
      <c r="D391" s="154" t="s">
        <v>126</v>
      </c>
      <c r="E391" s="181" t="s">
        <v>3</v>
      </c>
      <c r="F391" s="182" t="s">
        <v>508</v>
      </c>
      <c r="H391" s="181" t="s">
        <v>3</v>
      </c>
      <c r="I391" s="183"/>
      <c r="L391" s="180"/>
      <c r="M391" s="184"/>
      <c r="N391" s="185"/>
      <c r="O391" s="185"/>
      <c r="P391" s="185"/>
      <c r="Q391" s="185"/>
      <c r="R391" s="185"/>
      <c r="S391" s="185"/>
      <c r="T391" s="186"/>
      <c r="AT391" s="181" t="s">
        <v>126</v>
      </c>
      <c r="AU391" s="181" t="s">
        <v>77</v>
      </c>
      <c r="AV391" s="15" t="s">
        <v>80</v>
      </c>
      <c r="AW391" s="15" t="s">
        <v>33</v>
      </c>
      <c r="AX391" s="15" t="s">
        <v>72</v>
      </c>
      <c r="AY391" s="181" t="s">
        <v>115</v>
      </c>
    </row>
    <row r="392" spans="2:51" s="13" customFormat="1" ht="11.25">
      <c r="B392" s="153"/>
      <c r="D392" s="154" t="s">
        <v>126</v>
      </c>
      <c r="E392" s="155" t="s">
        <v>3</v>
      </c>
      <c r="F392" s="156" t="s">
        <v>80</v>
      </c>
      <c r="H392" s="157">
        <v>1</v>
      </c>
      <c r="I392" s="158"/>
      <c r="L392" s="153"/>
      <c r="M392" s="159"/>
      <c r="N392" s="160"/>
      <c r="O392" s="160"/>
      <c r="P392" s="160"/>
      <c r="Q392" s="160"/>
      <c r="R392" s="160"/>
      <c r="S392" s="160"/>
      <c r="T392" s="161"/>
      <c r="AT392" s="155" t="s">
        <v>126</v>
      </c>
      <c r="AU392" s="155" t="s">
        <v>77</v>
      </c>
      <c r="AV392" s="13" t="s">
        <v>77</v>
      </c>
      <c r="AW392" s="13" t="s">
        <v>33</v>
      </c>
      <c r="AX392" s="13" t="s">
        <v>80</v>
      </c>
      <c r="AY392" s="155" t="s">
        <v>115</v>
      </c>
    </row>
    <row r="393" spans="1:65" s="2" customFormat="1" ht="21.75" customHeight="1">
      <c r="A393" s="33"/>
      <c r="B393" s="134"/>
      <c r="C393" s="170" t="s">
        <v>509</v>
      </c>
      <c r="D393" s="170" t="s">
        <v>233</v>
      </c>
      <c r="E393" s="171" t="s">
        <v>510</v>
      </c>
      <c r="F393" s="172" t="s">
        <v>511</v>
      </c>
      <c r="G393" s="173" t="s">
        <v>302</v>
      </c>
      <c r="H393" s="174">
        <v>1</v>
      </c>
      <c r="I393" s="175"/>
      <c r="J393" s="176">
        <f>ROUND(I393*H393,2)</f>
        <v>0</v>
      </c>
      <c r="K393" s="172" t="s">
        <v>311</v>
      </c>
      <c r="L393" s="177"/>
      <c r="M393" s="178" t="s">
        <v>3</v>
      </c>
      <c r="N393" s="179" t="s">
        <v>43</v>
      </c>
      <c r="O393" s="54"/>
      <c r="P393" s="144">
        <f>O393*H393</f>
        <v>0</v>
      </c>
      <c r="Q393" s="144">
        <v>1.363</v>
      </c>
      <c r="R393" s="144">
        <f>Q393*H393</f>
        <v>1.363</v>
      </c>
      <c r="S393" s="144">
        <v>0</v>
      </c>
      <c r="T393" s="145">
        <f>S393*H393</f>
        <v>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R393" s="146" t="s">
        <v>184</v>
      </c>
      <c r="AT393" s="146" t="s">
        <v>233</v>
      </c>
      <c r="AU393" s="146" t="s">
        <v>77</v>
      </c>
      <c r="AY393" s="18" t="s">
        <v>115</v>
      </c>
      <c r="BE393" s="147">
        <f>IF(N393="základní",J393,0)</f>
        <v>0</v>
      </c>
      <c r="BF393" s="147">
        <f>IF(N393="snížená",J393,0)</f>
        <v>0</v>
      </c>
      <c r="BG393" s="147">
        <f>IF(N393="zákl. přenesená",J393,0)</f>
        <v>0</v>
      </c>
      <c r="BH393" s="147">
        <f>IF(N393="sníž. přenesená",J393,0)</f>
        <v>0</v>
      </c>
      <c r="BI393" s="147">
        <f>IF(N393="nulová",J393,0)</f>
        <v>0</v>
      </c>
      <c r="BJ393" s="18" t="s">
        <v>80</v>
      </c>
      <c r="BK393" s="147">
        <f>ROUND(I393*H393,2)</f>
        <v>0</v>
      </c>
      <c r="BL393" s="18" t="s">
        <v>122</v>
      </c>
      <c r="BM393" s="146" t="s">
        <v>512</v>
      </c>
    </row>
    <row r="394" spans="2:51" s="15" customFormat="1" ht="11.25">
      <c r="B394" s="180"/>
      <c r="D394" s="154" t="s">
        <v>126</v>
      </c>
      <c r="E394" s="181" t="s">
        <v>3</v>
      </c>
      <c r="F394" s="182" t="s">
        <v>315</v>
      </c>
      <c r="H394" s="181" t="s">
        <v>3</v>
      </c>
      <c r="I394" s="183"/>
      <c r="L394" s="180"/>
      <c r="M394" s="184"/>
      <c r="N394" s="185"/>
      <c r="O394" s="185"/>
      <c r="P394" s="185"/>
      <c r="Q394" s="185"/>
      <c r="R394" s="185"/>
      <c r="S394" s="185"/>
      <c r="T394" s="186"/>
      <c r="AT394" s="181" t="s">
        <v>126</v>
      </c>
      <c r="AU394" s="181" t="s">
        <v>77</v>
      </c>
      <c r="AV394" s="15" t="s">
        <v>80</v>
      </c>
      <c r="AW394" s="15" t="s">
        <v>33</v>
      </c>
      <c r="AX394" s="15" t="s">
        <v>72</v>
      </c>
      <c r="AY394" s="181" t="s">
        <v>115</v>
      </c>
    </row>
    <row r="395" spans="2:51" s="15" customFormat="1" ht="11.25">
      <c r="B395" s="180"/>
      <c r="D395" s="154" t="s">
        <v>126</v>
      </c>
      <c r="E395" s="181" t="s">
        <v>3</v>
      </c>
      <c r="F395" s="182" t="s">
        <v>513</v>
      </c>
      <c r="H395" s="181" t="s">
        <v>3</v>
      </c>
      <c r="I395" s="183"/>
      <c r="L395" s="180"/>
      <c r="M395" s="184"/>
      <c r="N395" s="185"/>
      <c r="O395" s="185"/>
      <c r="P395" s="185"/>
      <c r="Q395" s="185"/>
      <c r="R395" s="185"/>
      <c r="S395" s="185"/>
      <c r="T395" s="186"/>
      <c r="AT395" s="181" t="s">
        <v>126</v>
      </c>
      <c r="AU395" s="181" t="s">
        <v>77</v>
      </c>
      <c r="AV395" s="15" t="s">
        <v>80</v>
      </c>
      <c r="AW395" s="15" t="s">
        <v>33</v>
      </c>
      <c r="AX395" s="15" t="s">
        <v>72</v>
      </c>
      <c r="AY395" s="181" t="s">
        <v>115</v>
      </c>
    </row>
    <row r="396" spans="2:51" s="13" customFormat="1" ht="11.25">
      <c r="B396" s="153"/>
      <c r="D396" s="154" t="s">
        <v>126</v>
      </c>
      <c r="E396" s="155" t="s">
        <v>3</v>
      </c>
      <c r="F396" s="156" t="s">
        <v>80</v>
      </c>
      <c r="H396" s="157">
        <v>1</v>
      </c>
      <c r="I396" s="158"/>
      <c r="L396" s="153"/>
      <c r="M396" s="159"/>
      <c r="N396" s="160"/>
      <c r="O396" s="160"/>
      <c r="P396" s="160"/>
      <c r="Q396" s="160"/>
      <c r="R396" s="160"/>
      <c r="S396" s="160"/>
      <c r="T396" s="161"/>
      <c r="AT396" s="155" t="s">
        <v>126</v>
      </c>
      <c r="AU396" s="155" t="s">
        <v>77</v>
      </c>
      <c r="AV396" s="13" t="s">
        <v>77</v>
      </c>
      <c r="AW396" s="13" t="s">
        <v>33</v>
      </c>
      <c r="AX396" s="13" t="s">
        <v>80</v>
      </c>
      <c r="AY396" s="155" t="s">
        <v>115</v>
      </c>
    </row>
    <row r="397" spans="1:65" s="2" customFormat="1" ht="21.75" customHeight="1">
      <c r="A397" s="33"/>
      <c r="B397" s="134"/>
      <c r="C397" s="170" t="s">
        <v>514</v>
      </c>
      <c r="D397" s="170" t="s">
        <v>233</v>
      </c>
      <c r="E397" s="171" t="s">
        <v>515</v>
      </c>
      <c r="F397" s="172" t="s">
        <v>516</v>
      </c>
      <c r="G397" s="173" t="s">
        <v>302</v>
      </c>
      <c r="H397" s="174">
        <v>1</v>
      </c>
      <c r="I397" s="175"/>
      <c r="J397" s="176">
        <f>ROUND(I397*H397,2)</f>
        <v>0</v>
      </c>
      <c r="K397" s="172" t="s">
        <v>311</v>
      </c>
      <c r="L397" s="177"/>
      <c r="M397" s="178" t="s">
        <v>3</v>
      </c>
      <c r="N397" s="179" t="s">
        <v>43</v>
      </c>
      <c r="O397" s="54"/>
      <c r="P397" s="144">
        <f>O397*H397</f>
        <v>0</v>
      </c>
      <c r="Q397" s="144">
        <v>1.363</v>
      </c>
      <c r="R397" s="144">
        <f>Q397*H397</f>
        <v>1.363</v>
      </c>
      <c r="S397" s="144">
        <v>0</v>
      </c>
      <c r="T397" s="145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146" t="s">
        <v>184</v>
      </c>
      <c r="AT397" s="146" t="s">
        <v>233</v>
      </c>
      <c r="AU397" s="146" t="s">
        <v>77</v>
      </c>
      <c r="AY397" s="18" t="s">
        <v>115</v>
      </c>
      <c r="BE397" s="147">
        <f>IF(N397="základní",J397,0)</f>
        <v>0</v>
      </c>
      <c r="BF397" s="147">
        <f>IF(N397="snížená",J397,0)</f>
        <v>0</v>
      </c>
      <c r="BG397" s="147">
        <f>IF(N397="zákl. přenesená",J397,0)</f>
        <v>0</v>
      </c>
      <c r="BH397" s="147">
        <f>IF(N397="sníž. přenesená",J397,0)</f>
        <v>0</v>
      </c>
      <c r="BI397" s="147">
        <f>IF(N397="nulová",J397,0)</f>
        <v>0</v>
      </c>
      <c r="BJ397" s="18" t="s">
        <v>80</v>
      </c>
      <c r="BK397" s="147">
        <f>ROUND(I397*H397,2)</f>
        <v>0</v>
      </c>
      <c r="BL397" s="18" t="s">
        <v>122</v>
      </c>
      <c r="BM397" s="146" t="s">
        <v>517</v>
      </c>
    </row>
    <row r="398" spans="2:51" s="15" customFormat="1" ht="11.25">
      <c r="B398" s="180"/>
      <c r="D398" s="154" t="s">
        <v>126</v>
      </c>
      <c r="E398" s="181" t="s">
        <v>3</v>
      </c>
      <c r="F398" s="182" t="s">
        <v>325</v>
      </c>
      <c r="H398" s="181" t="s">
        <v>3</v>
      </c>
      <c r="I398" s="183"/>
      <c r="L398" s="180"/>
      <c r="M398" s="184"/>
      <c r="N398" s="185"/>
      <c r="O398" s="185"/>
      <c r="P398" s="185"/>
      <c r="Q398" s="185"/>
      <c r="R398" s="185"/>
      <c r="S398" s="185"/>
      <c r="T398" s="186"/>
      <c r="AT398" s="181" t="s">
        <v>126</v>
      </c>
      <c r="AU398" s="181" t="s">
        <v>77</v>
      </c>
      <c r="AV398" s="15" t="s">
        <v>80</v>
      </c>
      <c r="AW398" s="15" t="s">
        <v>33</v>
      </c>
      <c r="AX398" s="15" t="s">
        <v>72</v>
      </c>
      <c r="AY398" s="181" t="s">
        <v>115</v>
      </c>
    </row>
    <row r="399" spans="2:51" s="15" customFormat="1" ht="11.25">
      <c r="B399" s="180"/>
      <c r="D399" s="154" t="s">
        <v>126</v>
      </c>
      <c r="E399" s="181" t="s">
        <v>3</v>
      </c>
      <c r="F399" s="182" t="s">
        <v>516</v>
      </c>
      <c r="H399" s="181" t="s">
        <v>3</v>
      </c>
      <c r="I399" s="183"/>
      <c r="L399" s="180"/>
      <c r="M399" s="184"/>
      <c r="N399" s="185"/>
      <c r="O399" s="185"/>
      <c r="P399" s="185"/>
      <c r="Q399" s="185"/>
      <c r="R399" s="185"/>
      <c r="S399" s="185"/>
      <c r="T399" s="186"/>
      <c r="AT399" s="181" t="s">
        <v>126</v>
      </c>
      <c r="AU399" s="181" t="s">
        <v>77</v>
      </c>
      <c r="AV399" s="15" t="s">
        <v>80</v>
      </c>
      <c r="AW399" s="15" t="s">
        <v>33</v>
      </c>
      <c r="AX399" s="15" t="s">
        <v>72</v>
      </c>
      <c r="AY399" s="181" t="s">
        <v>115</v>
      </c>
    </row>
    <row r="400" spans="2:51" s="13" customFormat="1" ht="11.25">
      <c r="B400" s="153"/>
      <c r="D400" s="154" t="s">
        <v>126</v>
      </c>
      <c r="E400" s="155" t="s">
        <v>3</v>
      </c>
      <c r="F400" s="156" t="s">
        <v>80</v>
      </c>
      <c r="H400" s="157">
        <v>1</v>
      </c>
      <c r="I400" s="158"/>
      <c r="L400" s="153"/>
      <c r="M400" s="159"/>
      <c r="N400" s="160"/>
      <c r="O400" s="160"/>
      <c r="P400" s="160"/>
      <c r="Q400" s="160"/>
      <c r="R400" s="160"/>
      <c r="S400" s="160"/>
      <c r="T400" s="161"/>
      <c r="AT400" s="155" t="s">
        <v>126</v>
      </c>
      <c r="AU400" s="155" t="s">
        <v>77</v>
      </c>
      <c r="AV400" s="13" t="s">
        <v>77</v>
      </c>
      <c r="AW400" s="13" t="s">
        <v>33</v>
      </c>
      <c r="AX400" s="13" t="s">
        <v>80</v>
      </c>
      <c r="AY400" s="155" t="s">
        <v>115</v>
      </c>
    </row>
    <row r="401" spans="1:65" s="2" customFormat="1" ht="21.75" customHeight="1">
      <c r="A401" s="33"/>
      <c r="B401" s="134"/>
      <c r="C401" s="170" t="s">
        <v>518</v>
      </c>
      <c r="D401" s="170" t="s">
        <v>233</v>
      </c>
      <c r="E401" s="171" t="s">
        <v>519</v>
      </c>
      <c r="F401" s="172" t="s">
        <v>520</v>
      </c>
      <c r="G401" s="173" t="s">
        <v>302</v>
      </c>
      <c r="H401" s="174">
        <v>1</v>
      </c>
      <c r="I401" s="175"/>
      <c r="J401" s="176">
        <f>ROUND(I401*H401,2)</f>
        <v>0</v>
      </c>
      <c r="K401" s="172" t="s">
        <v>311</v>
      </c>
      <c r="L401" s="177"/>
      <c r="M401" s="178" t="s">
        <v>3</v>
      </c>
      <c r="N401" s="179" t="s">
        <v>43</v>
      </c>
      <c r="O401" s="54"/>
      <c r="P401" s="144">
        <f>O401*H401</f>
        <v>0</v>
      </c>
      <c r="Q401" s="144">
        <v>1.614</v>
      </c>
      <c r="R401" s="144">
        <f>Q401*H401</f>
        <v>1.614</v>
      </c>
      <c r="S401" s="144">
        <v>0</v>
      </c>
      <c r="T401" s="145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46" t="s">
        <v>184</v>
      </c>
      <c r="AT401" s="146" t="s">
        <v>233</v>
      </c>
      <c r="AU401" s="146" t="s">
        <v>77</v>
      </c>
      <c r="AY401" s="18" t="s">
        <v>115</v>
      </c>
      <c r="BE401" s="147">
        <f>IF(N401="základní",J401,0)</f>
        <v>0</v>
      </c>
      <c r="BF401" s="147">
        <f>IF(N401="snížená",J401,0)</f>
        <v>0</v>
      </c>
      <c r="BG401" s="147">
        <f>IF(N401="zákl. přenesená",J401,0)</f>
        <v>0</v>
      </c>
      <c r="BH401" s="147">
        <f>IF(N401="sníž. přenesená",J401,0)</f>
        <v>0</v>
      </c>
      <c r="BI401" s="147">
        <f>IF(N401="nulová",J401,0)</f>
        <v>0</v>
      </c>
      <c r="BJ401" s="18" t="s">
        <v>80</v>
      </c>
      <c r="BK401" s="147">
        <f>ROUND(I401*H401,2)</f>
        <v>0</v>
      </c>
      <c r="BL401" s="18" t="s">
        <v>122</v>
      </c>
      <c r="BM401" s="146" t="s">
        <v>521</v>
      </c>
    </row>
    <row r="402" spans="2:51" s="15" customFormat="1" ht="11.25">
      <c r="B402" s="180"/>
      <c r="D402" s="154" t="s">
        <v>126</v>
      </c>
      <c r="E402" s="181" t="s">
        <v>3</v>
      </c>
      <c r="F402" s="182" t="s">
        <v>314</v>
      </c>
      <c r="H402" s="181" t="s">
        <v>3</v>
      </c>
      <c r="I402" s="183"/>
      <c r="L402" s="180"/>
      <c r="M402" s="184"/>
      <c r="N402" s="185"/>
      <c r="O402" s="185"/>
      <c r="P402" s="185"/>
      <c r="Q402" s="185"/>
      <c r="R402" s="185"/>
      <c r="S402" s="185"/>
      <c r="T402" s="186"/>
      <c r="AT402" s="181" t="s">
        <v>126</v>
      </c>
      <c r="AU402" s="181" t="s">
        <v>77</v>
      </c>
      <c r="AV402" s="15" t="s">
        <v>80</v>
      </c>
      <c r="AW402" s="15" t="s">
        <v>33</v>
      </c>
      <c r="AX402" s="15" t="s">
        <v>72</v>
      </c>
      <c r="AY402" s="181" t="s">
        <v>115</v>
      </c>
    </row>
    <row r="403" spans="2:51" s="15" customFormat="1" ht="22.5">
      <c r="B403" s="180"/>
      <c r="D403" s="154" t="s">
        <v>126</v>
      </c>
      <c r="E403" s="181" t="s">
        <v>3</v>
      </c>
      <c r="F403" s="182" t="s">
        <v>522</v>
      </c>
      <c r="H403" s="181" t="s">
        <v>3</v>
      </c>
      <c r="I403" s="183"/>
      <c r="L403" s="180"/>
      <c r="M403" s="184"/>
      <c r="N403" s="185"/>
      <c r="O403" s="185"/>
      <c r="P403" s="185"/>
      <c r="Q403" s="185"/>
      <c r="R403" s="185"/>
      <c r="S403" s="185"/>
      <c r="T403" s="186"/>
      <c r="AT403" s="181" t="s">
        <v>126</v>
      </c>
      <c r="AU403" s="181" t="s">
        <v>77</v>
      </c>
      <c r="AV403" s="15" t="s">
        <v>80</v>
      </c>
      <c r="AW403" s="15" t="s">
        <v>33</v>
      </c>
      <c r="AX403" s="15" t="s">
        <v>72</v>
      </c>
      <c r="AY403" s="181" t="s">
        <v>115</v>
      </c>
    </row>
    <row r="404" spans="2:51" s="13" customFormat="1" ht="11.25">
      <c r="B404" s="153"/>
      <c r="D404" s="154" t="s">
        <v>126</v>
      </c>
      <c r="E404" s="155" t="s">
        <v>3</v>
      </c>
      <c r="F404" s="156" t="s">
        <v>80</v>
      </c>
      <c r="H404" s="157">
        <v>1</v>
      </c>
      <c r="I404" s="158"/>
      <c r="L404" s="153"/>
      <c r="M404" s="159"/>
      <c r="N404" s="160"/>
      <c r="O404" s="160"/>
      <c r="P404" s="160"/>
      <c r="Q404" s="160"/>
      <c r="R404" s="160"/>
      <c r="S404" s="160"/>
      <c r="T404" s="161"/>
      <c r="AT404" s="155" t="s">
        <v>126</v>
      </c>
      <c r="AU404" s="155" t="s">
        <v>77</v>
      </c>
      <c r="AV404" s="13" t="s">
        <v>77</v>
      </c>
      <c r="AW404" s="13" t="s">
        <v>33</v>
      </c>
      <c r="AX404" s="13" t="s">
        <v>80</v>
      </c>
      <c r="AY404" s="155" t="s">
        <v>115</v>
      </c>
    </row>
    <row r="405" spans="1:65" s="2" customFormat="1" ht="24.2" customHeight="1">
      <c r="A405" s="33"/>
      <c r="B405" s="134"/>
      <c r="C405" s="170" t="s">
        <v>523</v>
      </c>
      <c r="D405" s="170" t="s">
        <v>233</v>
      </c>
      <c r="E405" s="171" t="s">
        <v>524</v>
      </c>
      <c r="F405" s="172" t="s">
        <v>525</v>
      </c>
      <c r="G405" s="173" t="s">
        <v>302</v>
      </c>
      <c r="H405" s="174">
        <v>1</v>
      </c>
      <c r="I405" s="175"/>
      <c r="J405" s="176">
        <f>ROUND(I405*H405,2)</f>
        <v>0</v>
      </c>
      <c r="K405" s="172" t="s">
        <v>311</v>
      </c>
      <c r="L405" s="177"/>
      <c r="M405" s="178" t="s">
        <v>3</v>
      </c>
      <c r="N405" s="179" t="s">
        <v>43</v>
      </c>
      <c r="O405" s="54"/>
      <c r="P405" s="144">
        <f>O405*H405</f>
        <v>0</v>
      </c>
      <c r="Q405" s="144">
        <v>1.614</v>
      </c>
      <c r="R405" s="144">
        <f>Q405*H405</f>
        <v>1.614</v>
      </c>
      <c r="S405" s="144">
        <v>0</v>
      </c>
      <c r="T405" s="145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46" t="s">
        <v>184</v>
      </c>
      <c r="AT405" s="146" t="s">
        <v>233</v>
      </c>
      <c r="AU405" s="146" t="s">
        <v>77</v>
      </c>
      <c r="AY405" s="18" t="s">
        <v>115</v>
      </c>
      <c r="BE405" s="147">
        <f>IF(N405="základní",J405,0)</f>
        <v>0</v>
      </c>
      <c r="BF405" s="147">
        <f>IF(N405="snížená",J405,0)</f>
        <v>0</v>
      </c>
      <c r="BG405" s="147">
        <f>IF(N405="zákl. přenesená",J405,0)</f>
        <v>0</v>
      </c>
      <c r="BH405" s="147">
        <f>IF(N405="sníž. přenesená",J405,0)</f>
        <v>0</v>
      </c>
      <c r="BI405" s="147">
        <f>IF(N405="nulová",J405,0)</f>
        <v>0</v>
      </c>
      <c r="BJ405" s="18" t="s">
        <v>80</v>
      </c>
      <c r="BK405" s="147">
        <f>ROUND(I405*H405,2)</f>
        <v>0</v>
      </c>
      <c r="BL405" s="18" t="s">
        <v>122</v>
      </c>
      <c r="BM405" s="146" t="s">
        <v>526</v>
      </c>
    </row>
    <row r="406" spans="2:51" s="15" customFormat="1" ht="11.25">
      <c r="B406" s="180"/>
      <c r="D406" s="154" t="s">
        <v>126</v>
      </c>
      <c r="E406" s="181" t="s">
        <v>3</v>
      </c>
      <c r="F406" s="182" t="s">
        <v>527</v>
      </c>
      <c r="H406" s="181" t="s">
        <v>3</v>
      </c>
      <c r="I406" s="183"/>
      <c r="L406" s="180"/>
      <c r="M406" s="184"/>
      <c r="N406" s="185"/>
      <c r="O406" s="185"/>
      <c r="P406" s="185"/>
      <c r="Q406" s="185"/>
      <c r="R406" s="185"/>
      <c r="S406" s="185"/>
      <c r="T406" s="186"/>
      <c r="AT406" s="181" t="s">
        <v>126</v>
      </c>
      <c r="AU406" s="181" t="s">
        <v>77</v>
      </c>
      <c r="AV406" s="15" t="s">
        <v>80</v>
      </c>
      <c r="AW406" s="15" t="s">
        <v>33</v>
      </c>
      <c r="AX406" s="15" t="s">
        <v>72</v>
      </c>
      <c r="AY406" s="181" t="s">
        <v>115</v>
      </c>
    </row>
    <row r="407" spans="2:51" s="15" customFormat="1" ht="11.25">
      <c r="B407" s="180"/>
      <c r="D407" s="154" t="s">
        <v>126</v>
      </c>
      <c r="E407" s="181" t="s">
        <v>3</v>
      </c>
      <c r="F407" s="182" t="s">
        <v>525</v>
      </c>
      <c r="H407" s="181" t="s">
        <v>3</v>
      </c>
      <c r="I407" s="183"/>
      <c r="L407" s="180"/>
      <c r="M407" s="184"/>
      <c r="N407" s="185"/>
      <c r="O407" s="185"/>
      <c r="P407" s="185"/>
      <c r="Q407" s="185"/>
      <c r="R407" s="185"/>
      <c r="S407" s="185"/>
      <c r="T407" s="186"/>
      <c r="AT407" s="181" t="s">
        <v>126</v>
      </c>
      <c r="AU407" s="181" t="s">
        <v>77</v>
      </c>
      <c r="AV407" s="15" t="s">
        <v>80</v>
      </c>
      <c r="AW407" s="15" t="s">
        <v>33</v>
      </c>
      <c r="AX407" s="15" t="s">
        <v>72</v>
      </c>
      <c r="AY407" s="181" t="s">
        <v>115</v>
      </c>
    </row>
    <row r="408" spans="2:51" s="13" customFormat="1" ht="11.25">
      <c r="B408" s="153"/>
      <c r="D408" s="154" t="s">
        <v>126</v>
      </c>
      <c r="E408" s="155" t="s">
        <v>3</v>
      </c>
      <c r="F408" s="156" t="s">
        <v>80</v>
      </c>
      <c r="H408" s="157">
        <v>1</v>
      </c>
      <c r="I408" s="158"/>
      <c r="L408" s="153"/>
      <c r="M408" s="159"/>
      <c r="N408" s="160"/>
      <c r="O408" s="160"/>
      <c r="P408" s="160"/>
      <c r="Q408" s="160"/>
      <c r="R408" s="160"/>
      <c r="S408" s="160"/>
      <c r="T408" s="161"/>
      <c r="AT408" s="155" t="s">
        <v>126</v>
      </c>
      <c r="AU408" s="155" t="s">
        <v>77</v>
      </c>
      <c r="AV408" s="13" t="s">
        <v>77</v>
      </c>
      <c r="AW408" s="13" t="s">
        <v>33</v>
      </c>
      <c r="AX408" s="13" t="s">
        <v>80</v>
      </c>
      <c r="AY408" s="155" t="s">
        <v>115</v>
      </c>
    </row>
    <row r="409" spans="1:65" s="2" customFormat="1" ht="24.2" customHeight="1">
      <c r="A409" s="33"/>
      <c r="B409" s="134"/>
      <c r="C409" s="170" t="s">
        <v>528</v>
      </c>
      <c r="D409" s="170" t="s">
        <v>233</v>
      </c>
      <c r="E409" s="171" t="s">
        <v>529</v>
      </c>
      <c r="F409" s="172" t="s">
        <v>530</v>
      </c>
      <c r="G409" s="173" t="s">
        <v>302</v>
      </c>
      <c r="H409" s="174">
        <v>1</v>
      </c>
      <c r="I409" s="175"/>
      <c r="J409" s="176">
        <f>ROUND(I409*H409,2)</f>
        <v>0</v>
      </c>
      <c r="K409" s="172" t="s">
        <v>311</v>
      </c>
      <c r="L409" s="177"/>
      <c r="M409" s="178" t="s">
        <v>3</v>
      </c>
      <c r="N409" s="179" t="s">
        <v>43</v>
      </c>
      <c r="O409" s="54"/>
      <c r="P409" s="144">
        <f>O409*H409</f>
        <v>0</v>
      </c>
      <c r="Q409" s="144">
        <v>1.614</v>
      </c>
      <c r="R409" s="144">
        <f>Q409*H409</f>
        <v>1.614</v>
      </c>
      <c r="S409" s="144">
        <v>0</v>
      </c>
      <c r="T409" s="145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46" t="s">
        <v>184</v>
      </c>
      <c r="AT409" s="146" t="s">
        <v>233</v>
      </c>
      <c r="AU409" s="146" t="s">
        <v>77</v>
      </c>
      <c r="AY409" s="18" t="s">
        <v>115</v>
      </c>
      <c r="BE409" s="147">
        <f>IF(N409="základní",J409,0)</f>
        <v>0</v>
      </c>
      <c r="BF409" s="147">
        <f>IF(N409="snížená",J409,0)</f>
        <v>0</v>
      </c>
      <c r="BG409" s="147">
        <f>IF(N409="zákl. přenesená",J409,0)</f>
        <v>0</v>
      </c>
      <c r="BH409" s="147">
        <f>IF(N409="sníž. přenesená",J409,0)</f>
        <v>0</v>
      </c>
      <c r="BI409" s="147">
        <f>IF(N409="nulová",J409,0)</f>
        <v>0</v>
      </c>
      <c r="BJ409" s="18" t="s">
        <v>80</v>
      </c>
      <c r="BK409" s="147">
        <f>ROUND(I409*H409,2)</f>
        <v>0</v>
      </c>
      <c r="BL409" s="18" t="s">
        <v>122</v>
      </c>
      <c r="BM409" s="146" t="s">
        <v>531</v>
      </c>
    </row>
    <row r="410" spans="2:51" s="15" customFormat="1" ht="11.25">
      <c r="B410" s="180"/>
      <c r="D410" s="154" t="s">
        <v>126</v>
      </c>
      <c r="E410" s="181" t="s">
        <v>3</v>
      </c>
      <c r="F410" s="182" t="s">
        <v>338</v>
      </c>
      <c r="H410" s="181" t="s">
        <v>3</v>
      </c>
      <c r="I410" s="183"/>
      <c r="L410" s="180"/>
      <c r="M410" s="184"/>
      <c r="N410" s="185"/>
      <c r="O410" s="185"/>
      <c r="P410" s="185"/>
      <c r="Q410" s="185"/>
      <c r="R410" s="185"/>
      <c r="S410" s="185"/>
      <c r="T410" s="186"/>
      <c r="AT410" s="181" t="s">
        <v>126</v>
      </c>
      <c r="AU410" s="181" t="s">
        <v>77</v>
      </c>
      <c r="AV410" s="15" t="s">
        <v>80</v>
      </c>
      <c r="AW410" s="15" t="s">
        <v>33</v>
      </c>
      <c r="AX410" s="15" t="s">
        <v>72</v>
      </c>
      <c r="AY410" s="181" t="s">
        <v>115</v>
      </c>
    </row>
    <row r="411" spans="2:51" s="15" customFormat="1" ht="22.5">
      <c r="B411" s="180"/>
      <c r="D411" s="154" t="s">
        <v>126</v>
      </c>
      <c r="E411" s="181" t="s">
        <v>3</v>
      </c>
      <c r="F411" s="182" t="s">
        <v>530</v>
      </c>
      <c r="H411" s="181" t="s">
        <v>3</v>
      </c>
      <c r="I411" s="183"/>
      <c r="L411" s="180"/>
      <c r="M411" s="184"/>
      <c r="N411" s="185"/>
      <c r="O411" s="185"/>
      <c r="P411" s="185"/>
      <c r="Q411" s="185"/>
      <c r="R411" s="185"/>
      <c r="S411" s="185"/>
      <c r="T411" s="186"/>
      <c r="AT411" s="181" t="s">
        <v>126</v>
      </c>
      <c r="AU411" s="181" t="s">
        <v>77</v>
      </c>
      <c r="AV411" s="15" t="s">
        <v>80</v>
      </c>
      <c r="AW411" s="15" t="s">
        <v>33</v>
      </c>
      <c r="AX411" s="15" t="s">
        <v>72</v>
      </c>
      <c r="AY411" s="181" t="s">
        <v>115</v>
      </c>
    </row>
    <row r="412" spans="2:51" s="13" customFormat="1" ht="11.25">
      <c r="B412" s="153"/>
      <c r="D412" s="154" t="s">
        <v>126</v>
      </c>
      <c r="E412" s="155" t="s">
        <v>3</v>
      </c>
      <c r="F412" s="156" t="s">
        <v>80</v>
      </c>
      <c r="H412" s="157">
        <v>1</v>
      </c>
      <c r="I412" s="158"/>
      <c r="L412" s="153"/>
      <c r="M412" s="159"/>
      <c r="N412" s="160"/>
      <c r="O412" s="160"/>
      <c r="P412" s="160"/>
      <c r="Q412" s="160"/>
      <c r="R412" s="160"/>
      <c r="S412" s="160"/>
      <c r="T412" s="161"/>
      <c r="AT412" s="155" t="s">
        <v>126</v>
      </c>
      <c r="AU412" s="155" t="s">
        <v>77</v>
      </c>
      <c r="AV412" s="13" t="s">
        <v>77</v>
      </c>
      <c r="AW412" s="13" t="s">
        <v>33</v>
      </c>
      <c r="AX412" s="13" t="s">
        <v>80</v>
      </c>
      <c r="AY412" s="155" t="s">
        <v>115</v>
      </c>
    </row>
    <row r="413" spans="1:65" s="2" customFormat="1" ht="16.5" customHeight="1">
      <c r="A413" s="33"/>
      <c r="B413" s="134"/>
      <c r="C413" s="170" t="s">
        <v>532</v>
      </c>
      <c r="D413" s="170" t="s">
        <v>233</v>
      </c>
      <c r="E413" s="171" t="s">
        <v>533</v>
      </c>
      <c r="F413" s="172" t="s">
        <v>534</v>
      </c>
      <c r="G413" s="173" t="s">
        <v>302</v>
      </c>
      <c r="H413" s="174">
        <v>19</v>
      </c>
      <c r="I413" s="175"/>
      <c r="J413" s="176">
        <f>ROUND(I413*H413,2)</f>
        <v>0</v>
      </c>
      <c r="K413" s="172" t="s">
        <v>121</v>
      </c>
      <c r="L413" s="177"/>
      <c r="M413" s="178" t="s">
        <v>3</v>
      </c>
      <c r="N413" s="179" t="s">
        <v>43</v>
      </c>
      <c r="O413" s="54"/>
      <c r="P413" s="144">
        <f>O413*H413</f>
        <v>0</v>
      </c>
      <c r="Q413" s="144">
        <v>0.002</v>
      </c>
      <c r="R413" s="144">
        <f>Q413*H413</f>
        <v>0.038</v>
      </c>
      <c r="S413" s="144">
        <v>0</v>
      </c>
      <c r="T413" s="145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46" t="s">
        <v>184</v>
      </c>
      <c r="AT413" s="146" t="s">
        <v>233</v>
      </c>
      <c r="AU413" s="146" t="s">
        <v>77</v>
      </c>
      <c r="AY413" s="18" t="s">
        <v>115</v>
      </c>
      <c r="BE413" s="147">
        <f>IF(N413="základní",J413,0)</f>
        <v>0</v>
      </c>
      <c r="BF413" s="147">
        <f>IF(N413="snížená",J413,0)</f>
        <v>0</v>
      </c>
      <c r="BG413" s="147">
        <f>IF(N413="zákl. přenesená",J413,0)</f>
        <v>0</v>
      </c>
      <c r="BH413" s="147">
        <f>IF(N413="sníž. přenesená",J413,0)</f>
        <v>0</v>
      </c>
      <c r="BI413" s="147">
        <f>IF(N413="nulová",J413,0)</f>
        <v>0</v>
      </c>
      <c r="BJ413" s="18" t="s">
        <v>80</v>
      </c>
      <c r="BK413" s="147">
        <f>ROUND(I413*H413,2)</f>
        <v>0</v>
      </c>
      <c r="BL413" s="18" t="s">
        <v>122</v>
      </c>
      <c r="BM413" s="146" t="s">
        <v>535</v>
      </c>
    </row>
    <row r="414" spans="1:47" s="2" customFormat="1" ht="11.25">
      <c r="A414" s="33"/>
      <c r="B414" s="34"/>
      <c r="C414" s="33"/>
      <c r="D414" s="148" t="s">
        <v>124</v>
      </c>
      <c r="E414" s="33"/>
      <c r="F414" s="149" t="s">
        <v>536</v>
      </c>
      <c r="G414" s="33"/>
      <c r="H414" s="33"/>
      <c r="I414" s="150"/>
      <c r="J414" s="33"/>
      <c r="K414" s="33"/>
      <c r="L414" s="34"/>
      <c r="M414" s="151"/>
      <c r="N414" s="152"/>
      <c r="O414" s="54"/>
      <c r="P414" s="54"/>
      <c r="Q414" s="54"/>
      <c r="R414" s="54"/>
      <c r="S414" s="54"/>
      <c r="T414" s="55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T414" s="18" t="s">
        <v>124</v>
      </c>
      <c r="AU414" s="18" t="s">
        <v>77</v>
      </c>
    </row>
    <row r="415" spans="2:51" s="15" customFormat="1" ht="11.25">
      <c r="B415" s="180"/>
      <c r="D415" s="154" t="s">
        <v>126</v>
      </c>
      <c r="E415" s="181" t="s">
        <v>3</v>
      </c>
      <c r="F415" s="182" t="s">
        <v>537</v>
      </c>
      <c r="H415" s="181" t="s">
        <v>3</v>
      </c>
      <c r="I415" s="183"/>
      <c r="L415" s="180"/>
      <c r="M415" s="184"/>
      <c r="N415" s="185"/>
      <c r="O415" s="185"/>
      <c r="P415" s="185"/>
      <c r="Q415" s="185"/>
      <c r="R415" s="185"/>
      <c r="S415" s="185"/>
      <c r="T415" s="186"/>
      <c r="AT415" s="181" t="s">
        <v>126</v>
      </c>
      <c r="AU415" s="181" t="s">
        <v>77</v>
      </c>
      <c r="AV415" s="15" t="s">
        <v>80</v>
      </c>
      <c r="AW415" s="15" t="s">
        <v>33</v>
      </c>
      <c r="AX415" s="15" t="s">
        <v>72</v>
      </c>
      <c r="AY415" s="181" t="s">
        <v>115</v>
      </c>
    </row>
    <row r="416" spans="2:51" s="13" customFormat="1" ht="11.25">
      <c r="B416" s="153"/>
      <c r="D416" s="154" t="s">
        <v>126</v>
      </c>
      <c r="E416" s="155" t="s">
        <v>3</v>
      </c>
      <c r="F416" s="156" t="s">
        <v>538</v>
      </c>
      <c r="H416" s="157">
        <v>19</v>
      </c>
      <c r="I416" s="158"/>
      <c r="L416" s="153"/>
      <c r="M416" s="159"/>
      <c r="N416" s="160"/>
      <c r="O416" s="160"/>
      <c r="P416" s="160"/>
      <c r="Q416" s="160"/>
      <c r="R416" s="160"/>
      <c r="S416" s="160"/>
      <c r="T416" s="161"/>
      <c r="AT416" s="155" t="s">
        <v>126</v>
      </c>
      <c r="AU416" s="155" t="s">
        <v>77</v>
      </c>
      <c r="AV416" s="13" t="s">
        <v>77</v>
      </c>
      <c r="AW416" s="13" t="s">
        <v>33</v>
      </c>
      <c r="AX416" s="13" t="s">
        <v>80</v>
      </c>
      <c r="AY416" s="155" t="s">
        <v>115</v>
      </c>
    </row>
    <row r="417" spans="1:65" s="2" customFormat="1" ht="16.5" customHeight="1">
      <c r="A417" s="33"/>
      <c r="B417" s="134"/>
      <c r="C417" s="170" t="s">
        <v>539</v>
      </c>
      <c r="D417" s="170" t="s">
        <v>233</v>
      </c>
      <c r="E417" s="171" t="s">
        <v>540</v>
      </c>
      <c r="F417" s="172" t="s">
        <v>541</v>
      </c>
      <c r="G417" s="173" t="s">
        <v>302</v>
      </c>
      <c r="H417" s="174">
        <v>3</v>
      </c>
      <c r="I417" s="175"/>
      <c r="J417" s="176">
        <f>ROUND(I417*H417,2)</f>
        <v>0</v>
      </c>
      <c r="K417" s="172" t="s">
        <v>121</v>
      </c>
      <c r="L417" s="177"/>
      <c r="M417" s="178" t="s">
        <v>3</v>
      </c>
      <c r="N417" s="179" t="s">
        <v>43</v>
      </c>
      <c r="O417" s="54"/>
      <c r="P417" s="144">
        <f>O417*H417</f>
        <v>0</v>
      </c>
      <c r="Q417" s="144">
        <v>0.004</v>
      </c>
      <c r="R417" s="144">
        <f>Q417*H417</f>
        <v>0.012</v>
      </c>
      <c r="S417" s="144">
        <v>0</v>
      </c>
      <c r="T417" s="145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46" t="s">
        <v>184</v>
      </c>
      <c r="AT417" s="146" t="s">
        <v>233</v>
      </c>
      <c r="AU417" s="146" t="s">
        <v>77</v>
      </c>
      <c r="AY417" s="18" t="s">
        <v>115</v>
      </c>
      <c r="BE417" s="147">
        <f>IF(N417="základní",J417,0)</f>
        <v>0</v>
      </c>
      <c r="BF417" s="147">
        <f>IF(N417="snížená",J417,0)</f>
        <v>0</v>
      </c>
      <c r="BG417" s="147">
        <f>IF(N417="zákl. přenesená",J417,0)</f>
        <v>0</v>
      </c>
      <c r="BH417" s="147">
        <f>IF(N417="sníž. přenesená",J417,0)</f>
        <v>0</v>
      </c>
      <c r="BI417" s="147">
        <f>IF(N417="nulová",J417,0)</f>
        <v>0</v>
      </c>
      <c r="BJ417" s="18" t="s">
        <v>80</v>
      </c>
      <c r="BK417" s="147">
        <f>ROUND(I417*H417,2)</f>
        <v>0</v>
      </c>
      <c r="BL417" s="18" t="s">
        <v>122</v>
      </c>
      <c r="BM417" s="146" t="s">
        <v>542</v>
      </c>
    </row>
    <row r="418" spans="1:47" s="2" customFormat="1" ht="11.25">
      <c r="A418" s="33"/>
      <c r="B418" s="34"/>
      <c r="C418" s="33"/>
      <c r="D418" s="148" t="s">
        <v>124</v>
      </c>
      <c r="E418" s="33"/>
      <c r="F418" s="149" t="s">
        <v>543</v>
      </c>
      <c r="G418" s="33"/>
      <c r="H418" s="33"/>
      <c r="I418" s="150"/>
      <c r="J418" s="33"/>
      <c r="K418" s="33"/>
      <c r="L418" s="34"/>
      <c r="M418" s="151"/>
      <c r="N418" s="152"/>
      <c r="O418" s="54"/>
      <c r="P418" s="54"/>
      <c r="Q418" s="54"/>
      <c r="R418" s="54"/>
      <c r="S418" s="54"/>
      <c r="T418" s="55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T418" s="18" t="s">
        <v>124</v>
      </c>
      <c r="AU418" s="18" t="s">
        <v>77</v>
      </c>
    </row>
    <row r="419" spans="2:51" s="15" customFormat="1" ht="11.25">
      <c r="B419" s="180"/>
      <c r="D419" s="154" t="s">
        <v>126</v>
      </c>
      <c r="E419" s="181" t="s">
        <v>3</v>
      </c>
      <c r="F419" s="182" t="s">
        <v>544</v>
      </c>
      <c r="H419" s="181" t="s">
        <v>3</v>
      </c>
      <c r="I419" s="183"/>
      <c r="L419" s="180"/>
      <c r="M419" s="184"/>
      <c r="N419" s="185"/>
      <c r="O419" s="185"/>
      <c r="P419" s="185"/>
      <c r="Q419" s="185"/>
      <c r="R419" s="185"/>
      <c r="S419" s="185"/>
      <c r="T419" s="186"/>
      <c r="AT419" s="181" t="s">
        <v>126</v>
      </c>
      <c r="AU419" s="181" t="s">
        <v>77</v>
      </c>
      <c r="AV419" s="15" t="s">
        <v>80</v>
      </c>
      <c r="AW419" s="15" t="s">
        <v>33</v>
      </c>
      <c r="AX419" s="15" t="s">
        <v>72</v>
      </c>
      <c r="AY419" s="181" t="s">
        <v>115</v>
      </c>
    </row>
    <row r="420" spans="2:51" s="13" customFormat="1" ht="11.25">
      <c r="B420" s="153"/>
      <c r="D420" s="154" t="s">
        <v>126</v>
      </c>
      <c r="E420" s="155" t="s">
        <v>3</v>
      </c>
      <c r="F420" s="156" t="s">
        <v>545</v>
      </c>
      <c r="H420" s="157">
        <v>3</v>
      </c>
      <c r="I420" s="158"/>
      <c r="L420" s="153"/>
      <c r="M420" s="159"/>
      <c r="N420" s="160"/>
      <c r="O420" s="160"/>
      <c r="P420" s="160"/>
      <c r="Q420" s="160"/>
      <c r="R420" s="160"/>
      <c r="S420" s="160"/>
      <c r="T420" s="161"/>
      <c r="AT420" s="155" t="s">
        <v>126</v>
      </c>
      <c r="AU420" s="155" t="s">
        <v>77</v>
      </c>
      <c r="AV420" s="13" t="s">
        <v>77</v>
      </c>
      <c r="AW420" s="13" t="s">
        <v>33</v>
      </c>
      <c r="AX420" s="13" t="s">
        <v>80</v>
      </c>
      <c r="AY420" s="155" t="s">
        <v>115</v>
      </c>
    </row>
    <row r="421" spans="1:65" s="2" customFormat="1" ht="16.5" customHeight="1">
      <c r="A421" s="33"/>
      <c r="B421" s="134"/>
      <c r="C421" s="170" t="s">
        <v>546</v>
      </c>
      <c r="D421" s="170" t="s">
        <v>233</v>
      </c>
      <c r="E421" s="171" t="s">
        <v>547</v>
      </c>
      <c r="F421" s="172" t="s">
        <v>548</v>
      </c>
      <c r="G421" s="173" t="s">
        <v>145</v>
      </c>
      <c r="H421" s="174">
        <v>1.57</v>
      </c>
      <c r="I421" s="175"/>
      <c r="J421" s="176">
        <f>ROUND(I421*H421,2)</f>
        <v>0</v>
      </c>
      <c r="K421" s="172" t="s">
        <v>311</v>
      </c>
      <c r="L421" s="177"/>
      <c r="M421" s="178" t="s">
        <v>3</v>
      </c>
      <c r="N421" s="179" t="s">
        <v>43</v>
      </c>
      <c r="O421" s="54"/>
      <c r="P421" s="144">
        <f>O421*H421</f>
        <v>0</v>
      </c>
      <c r="Q421" s="144">
        <v>0.002</v>
      </c>
      <c r="R421" s="144">
        <f>Q421*H421</f>
        <v>0.00314</v>
      </c>
      <c r="S421" s="144">
        <v>0</v>
      </c>
      <c r="T421" s="145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46" t="s">
        <v>184</v>
      </c>
      <c r="AT421" s="146" t="s">
        <v>233</v>
      </c>
      <c r="AU421" s="146" t="s">
        <v>77</v>
      </c>
      <c r="AY421" s="18" t="s">
        <v>115</v>
      </c>
      <c r="BE421" s="147">
        <f>IF(N421="základní",J421,0)</f>
        <v>0</v>
      </c>
      <c r="BF421" s="147">
        <f>IF(N421="snížená",J421,0)</f>
        <v>0</v>
      </c>
      <c r="BG421" s="147">
        <f>IF(N421="zákl. přenesená",J421,0)</f>
        <v>0</v>
      </c>
      <c r="BH421" s="147">
        <f>IF(N421="sníž. přenesená",J421,0)</f>
        <v>0</v>
      </c>
      <c r="BI421" s="147">
        <f>IF(N421="nulová",J421,0)</f>
        <v>0</v>
      </c>
      <c r="BJ421" s="18" t="s">
        <v>80</v>
      </c>
      <c r="BK421" s="147">
        <f>ROUND(I421*H421,2)</f>
        <v>0</v>
      </c>
      <c r="BL421" s="18" t="s">
        <v>122</v>
      </c>
      <c r="BM421" s="146" t="s">
        <v>549</v>
      </c>
    </row>
    <row r="422" spans="2:51" s="15" customFormat="1" ht="11.25">
      <c r="B422" s="180"/>
      <c r="D422" s="154" t="s">
        <v>126</v>
      </c>
      <c r="E422" s="181" t="s">
        <v>3</v>
      </c>
      <c r="F422" s="182" t="s">
        <v>548</v>
      </c>
      <c r="H422" s="181" t="s">
        <v>3</v>
      </c>
      <c r="I422" s="183"/>
      <c r="L422" s="180"/>
      <c r="M422" s="184"/>
      <c r="N422" s="185"/>
      <c r="O422" s="185"/>
      <c r="P422" s="185"/>
      <c r="Q422" s="185"/>
      <c r="R422" s="185"/>
      <c r="S422" s="185"/>
      <c r="T422" s="186"/>
      <c r="AT422" s="181" t="s">
        <v>126</v>
      </c>
      <c r="AU422" s="181" t="s">
        <v>77</v>
      </c>
      <c r="AV422" s="15" t="s">
        <v>80</v>
      </c>
      <c r="AW422" s="15" t="s">
        <v>33</v>
      </c>
      <c r="AX422" s="15" t="s">
        <v>72</v>
      </c>
      <c r="AY422" s="181" t="s">
        <v>115</v>
      </c>
    </row>
    <row r="423" spans="2:51" s="15" customFormat="1" ht="11.25">
      <c r="B423" s="180"/>
      <c r="D423" s="154" t="s">
        <v>126</v>
      </c>
      <c r="E423" s="181" t="s">
        <v>3</v>
      </c>
      <c r="F423" s="182" t="s">
        <v>325</v>
      </c>
      <c r="H423" s="181" t="s">
        <v>3</v>
      </c>
      <c r="I423" s="183"/>
      <c r="L423" s="180"/>
      <c r="M423" s="184"/>
      <c r="N423" s="185"/>
      <c r="O423" s="185"/>
      <c r="P423" s="185"/>
      <c r="Q423" s="185"/>
      <c r="R423" s="185"/>
      <c r="S423" s="185"/>
      <c r="T423" s="186"/>
      <c r="AT423" s="181" t="s">
        <v>126</v>
      </c>
      <c r="AU423" s="181" t="s">
        <v>77</v>
      </c>
      <c r="AV423" s="15" t="s">
        <v>80</v>
      </c>
      <c r="AW423" s="15" t="s">
        <v>33</v>
      </c>
      <c r="AX423" s="15" t="s">
        <v>72</v>
      </c>
      <c r="AY423" s="181" t="s">
        <v>115</v>
      </c>
    </row>
    <row r="424" spans="2:51" s="13" customFormat="1" ht="11.25">
      <c r="B424" s="153"/>
      <c r="D424" s="154" t="s">
        <v>126</v>
      </c>
      <c r="E424" s="155" t="s">
        <v>3</v>
      </c>
      <c r="F424" s="156" t="s">
        <v>550</v>
      </c>
      <c r="H424" s="157">
        <v>1.57</v>
      </c>
      <c r="I424" s="158"/>
      <c r="L424" s="153"/>
      <c r="M424" s="159"/>
      <c r="N424" s="160"/>
      <c r="O424" s="160"/>
      <c r="P424" s="160"/>
      <c r="Q424" s="160"/>
      <c r="R424" s="160"/>
      <c r="S424" s="160"/>
      <c r="T424" s="161"/>
      <c r="AT424" s="155" t="s">
        <v>126</v>
      </c>
      <c r="AU424" s="155" t="s">
        <v>77</v>
      </c>
      <c r="AV424" s="13" t="s">
        <v>77</v>
      </c>
      <c r="AW424" s="13" t="s">
        <v>33</v>
      </c>
      <c r="AX424" s="13" t="s">
        <v>80</v>
      </c>
      <c r="AY424" s="155" t="s">
        <v>115</v>
      </c>
    </row>
    <row r="425" spans="1:65" s="2" customFormat="1" ht="16.5" customHeight="1">
      <c r="A425" s="33"/>
      <c r="B425" s="134"/>
      <c r="C425" s="135" t="s">
        <v>551</v>
      </c>
      <c r="D425" s="135" t="s">
        <v>117</v>
      </c>
      <c r="E425" s="136" t="s">
        <v>552</v>
      </c>
      <c r="F425" s="137" t="s">
        <v>553</v>
      </c>
      <c r="G425" s="138" t="s">
        <v>302</v>
      </c>
      <c r="H425" s="139">
        <v>3</v>
      </c>
      <c r="I425" s="140"/>
      <c r="J425" s="141">
        <f>ROUND(I425*H425,2)</f>
        <v>0</v>
      </c>
      <c r="K425" s="137" t="s">
        <v>121</v>
      </c>
      <c r="L425" s="34"/>
      <c r="M425" s="142" t="s">
        <v>3</v>
      </c>
      <c r="N425" s="143" t="s">
        <v>43</v>
      </c>
      <c r="O425" s="54"/>
      <c r="P425" s="144">
        <f>O425*H425</f>
        <v>0</v>
      </c>
      <c r="Q425" s="144">
        <v>0.03927392</v>
      </c>
      <c r="R425" s="144">
        <f>Q425*H425</f>
        <v>0.11782176</v>
      </c>
      <c r="S425" s="144">
        <v>0</v>
      </c>
      <c r="T425" s="145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46" t="s">
        <v>122</v>
      </c>
      <c r="AT425" s="146" t="s">
        <v>117</v>
      </c>
      <c r="AU425" s="146" t="s">
        <v>77</v>
      </c>
      <c r="AY425" s="18" t="s">
        <v>115</v>
      </c>
      <c r="BE425" s="147">
        <f>IF(N425="základní",J425,0)</f>
        <v>0</v>
      </c>
      <c r="BF425" s="147">
        <f>IF(N425="snížená",J425,0)</f>
        <v>0</v>
      </c>
      <c r="BG425" s="147">
        <f>IF(N425="zákl. přenesená",J425,0)</f>
        <v>0</v>
      </c>
      <c r="BH425" s="147">
        <f>IF(N425="sníž. přenesená",J425,0)</f>
        <v>0</v>
      </c>
      <c r="BI425" s="147">
        <f>IF(N425="nulová",J425,0)</f>
        <v>0</v>
      </c>
      <c r="BJ425" s="18" t="s">
        <v>80</v>
      </c>
      <c r="BK425" s="147">
        <f>ROUND(I425*H425,2)</f>
        <v>0</v>
      </c>
      <c r="BL425" s="18" t="s">
        <v>122</v>
      </c>
      <c r="BM425" s="146" t="s">
        <v>554</v>
      </c>
    </row>
    <row r="426" spans="1:47" s="2" customFormat="1" ht="11.25">
      <c r="A426" s="33"/>
      <c r="B426" s="34"/>
      <c r="C426" s="33"/>
      <c r="D426" s="148" t="s">
        <v>124</v>
      </c>
      <c r="E426" s="33"/>
      <c r="F426" s="149" t="s">
        <v>555</v>
      </c>
      <c r="G426" s="33"/>
      <c r="H426" s="33"/>
      <c r="I426" s="150"/>
      <c r="J426" s="33"/>
      <c r="K426" s="33"/>
      <c r="L426" s="34"/>
      <c r="M426" s="151"/>
      <c r="N426" s="152"/>
      <c r="O426" s="54"/>
      <c r="P426" s="54"/>
      <c r="Q426" s="54"/>
      <c r="R426" s="54"/>
      <c r="S426" s="54"/>
      <c r="T426" s="55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124</v>
      </c>
      <c r="AU426" s="18" t="s">
        <v>77</v>
      </c>
    </row>
    <row r="427" spans="2:51" s="15" customFormat="1" ht="11.25">
      <c r="B427" s="180"/>
      <c r="D427" s="154" t="s">
        <v>126</v>
      </c>
      <c r="E427" s="181" t="s">
        <v>3</v>
      </c>
      <c r="F427" s="182" t="s">
        <v>336</v>
      </c>
      <c r="H427" s="181" t="s">
        <v>3</v>
      </c>
      <c r="I427" s="183"/>
      <c r="L427" s="180"/>
      <c r="M427" s="184"/>
      <c r="N427" s="185"/>
      <c r="O427" s="185"/>
      <c r="P427" s="185"/>
      <c r="Q427" s="185"/>
      <c r="R427" s="185"/>
      <c r="S427" s="185"/>
      <c r="T427" s="186"/>
      <c r="AT427" s="181" t="s">
        <v>126</v>
      </c>
      <c r="AU427" s="181" t="s">
        <v>77</v>
      </c>
      <c r="AV427" s="15" t="s">
        <v>80</v>
      </c>
      <c r="AW427" s="15" t="s">
        <v>33</v>
      </c>
      <c r="AX427" s="15" t="s">
        <v>72</v>
      </c>
      <c r="AY427" s="181" t="s">
        <v>115</v>
      </c>
    </row>
    <row r="428" spans="2:51" s="13" customFormat="1" ht="11.25">
      <c r="B428" s="153"/>
      <c r="D428" s="154" t="s">
        <v>126</v>
      </c>
      <c r="E428" s="155" t="s">
        <v>3</v>
      </c>
      <c r="F428" s="156" t="s">
        <v>80</v>
      </c>
      <c r="H428" s="157">
        <v>1</v>
      </c>
      <c r="I428" s="158"/>
      <c r="L428" s="153"/>
      <c r="M428" s="159"/>
      <c r="N428" s="160"/>
      <c r="O428" s="160"/>
      <c r="P428" s="160"/>
      <c r="Q428" s="160"/>
      <c r="R428" s="160"/>
      <c r="S428" s="160"/>
      <c r="T428" s="161"/>
      <c r="AT428" s="155" t="s">
        <v>126</v>
      </c>
      <c r="AU428" s="155" t="s">
        <v>77</v>
      </c>
      <c r="AV428" s="13" t="s">
        <v>77</v>
      </c>
      <c r="AW428" s="13" t="s">
        <v>33</v>
      </c>
      <c r="AX428" s="13" t="s">
        <v>72</v>
      </c>
      <c r="AY428" s="155" t="s">
        <v>115</v>
      </c>
    </row>
    <row r="429" spans="2:51" s="15" customFormat="1" ht="11.25">
      <c r="B429" s="180"/>
      <c r="D429" s="154" t="s">
        <v>126</v>
      </c>
      <c r="E429" s="181" t="s">
        <v>3</v>
      </c>
      <c r="F429" s="182" t="s">
        <v>337</v>
      </c>
      <c r="H429" s="181" t="s">
        <v>3</v>
      </c>
      <c r="I429" s="183"/>
      <c r="L429" s="180"/>
      <c r="M429" s="184"/>
      <c r="N429" s="185"/>
      <c r="O429" s="185"/>
      <c r="P429" s="185"/>
      <c r="Q429" s="185"/>
      <c r="R429" s="185"/>
      <c r="S429" s="185"/>
      <c r="T429" s="186"/>
      <c r="AT429" s="181" t="s">
        <v>126</v>
      </c>
      <c r="AU429" s="181" t="s">
        <v>77</v>
      </c>
      <c r="AV429" s="15" t="s">
        <v>80</v>
      </c>
      <c r="AW429" s="15" t="s">
        <v>33</v>
      </c>
      <c r="AX429" s="15" t="s">
        <v>72</v>
      </c>
      <c r="AY429" s="181" t="s">
        <v>115</v>
      </c>
    </row>
    <row r="430" spans="2:51" s="13" customFormat="1" ht="11.25">
      <c r="B430" s="153"/>
      <c r="D430" s="154" t="s">
        <v>126</v>
      </c>
      <c r="E430" s="155" t="s">
        <v>3</v>
      </c>
      <c r="F430" s="156" t="s">
        <v>80</v>
      </c>
      <c r="H430" s="157">
        <v>1</v>
      </c>
      <c r="I430" s="158"/>
      <c r="L430" s="153"/>
      <c r="M430" s="159"/>
      <c r="N430" s="160"/>
      <c r="O430" s="160"/>
      <c r="P430" s="160"/>
      <c r="Q430" s="160"/>
      <c r="R430" s="160"/>
      <c r="S430" s="160"/>
      <c r="T430" s="161"/>
      <c r="AT430" s="155" t="s">
        <v>126</v>
      </c>
      <c r="AU430" s="155" t="s">
        <v>77</v>
      </c>
      <c r="AV430" s="13" t="s">
        <v>77</v>
      </c>
      <c r="AW430" s="13" t="s">
        <v>33</v>
      </c>
      <c r="AX430" s="13" t="s">
        <v>72</v>
      </c>
      <c r="AY430" s="155" t="s">
        <v>115</v>
      </c>
    </row>
    <row r="431" spans="2:51" s="15" customFormat="1" ht="11.25">
      <c r="B431" s="180"/>
      <c r="D431" s="154" t="s">
        <v>126</v>
      </c>
      <c r="E431" s="181" t="s">
        <v>3</v>
      </c>
      <c r="F431" s="182" t="s">
        <v>325</v>
      </c>
      <c r="H431" s="181" t="s">
        <v>3</v>
      </c>
      <c r="I431" s="183"/>
      <c r="L431" s="180"/>
      <c r="M431" s="184"/>
      <c r="N431" s="185"/>
      <c r="O431" s="185"/>
      <c r="P431" s="185"/>
      <c r="Q431" s="185"/>
      <c r="R431" s="185"/>
      <c r="S431" s="185"/>
      <c r="T431" s="186"/>
      <c r="AT431" s="181" t="s">
        <v>126</v>
      </c>
      <c r="AU431" s="181" t="s">
        <v>77</v>
      </c>
      <c r="AV431" s="15" t="s">
        <v>80</v>
      </c>
      <c r="AW431" s="15" t="s">
        <v>33</v>
      </c>
      <c r="AX431" s="15" t="s">
        <v>72</v>
      </c>
      <c r="AY431" s="181" t="s">
        <v>115</v>
      </c>
    </row>
    <row r="432" spans="2:51" s="13" customFormat="1" ht="11.25">
      <c r="B432" s="153"/>
      <c r="D432" s="154" t="s">
        <v>126</v>
      </c>
      <c r="E432" s="155" t="s">
        <v>3</v>
      </c>
      <c r="F432" s="156" t="s">
        <v>80</v>
      </c>
      <c r="H432" s="157">
        <v>1</v>
      </c>
      <c r="I432" s="158"/>
      <c r="L432" s="153"/>
      <c r="M432" s="159"/>
      <c r="N432" s="160"/>
      <c r="O432" s="160"/>
      <c r="P432" s="160"/>
      <c r="Q432" s="160"/>
      <c r="R432" s="160"/>
      <c r="S432" s="160"/>
      <c r="T432" s="161"/>
      <c r="AT432" s="155" t="s">
        <v>126</v>
      </c>
      <c r="AU432" s="155" t="s">
        <v>77</v>
      </c>
      <c r="AV432" s="13" t="s">
        <v>77</v>
      </c>
      <c r="AW432" s="13" t="s">
        <v>33</v>
      </c>
      <c r="AX432" s="13" t="s">
        <v>72</v>
      </c>
      <c r="AY432" s="155" t="s">
        <v>115</v>
      </c>
    </row>
    <row r="433" spans="2:51" s="14" customFormat="1" ht="11.25">
      <c r="B433" s="162"/>
      <c r="D433" s="154" t="s">
        <v>126</v>
      </c>
      <c r="E433" s="163" t="s">
        <v>3</v>
      </c>
      <c r="F433" s="164" t="s">
        <v>141</v>
      </c>
      <c r="H433" s="165">
        <v>3</v>
      </c>
      <c r="I433" s="166"/>
      <c r="L433" s="162"/>
      <c r="M433" s="167"/>
      <c r="N433" s="168"/>
      <c r="O433" s="168"/>
      <c r="P433" s="168"/>
      <c r="Q433" s="168"/>
      <c r="R433" s="168"/>
      <c r="S433" s="168"/>
      <c r="T433" s="169"/>
      <c r="AT433" s="163" t="s">
        <v>126</v>
      </c>
      <c r="AU433" s="163" t="s">
        <v>77</v>
      </c>
      <c r="AV433" s="14" t="s">
        <v>122</v>
      </c>
      <c r="AW433" s="14" t="s">
        <v>33</v>
      </c>
      <c r="AX433" s="14" t="s">
        <v>80</v>
      </c>
      <c r="AY433" s="163" t="s">
        <v>115</v>
      </c>
    </row>
    <row r="434" spans="1:65" s="2" customFormat="1" ht="16.5" customHeight="1">
      <c r="A434" s="33"/>
      <c r="B434" s="134"/>
      <c r="C434" s="170" t="s">
        <v>556</v>
      </c>
      <c r="D434" s="170" t="s">
        <v>233</v>
      </c>
      <c r="E434" s="171" t="s">
        <v>557</v>
      </c>
      <c r="F434" s="172" t="s">
        <v>558</v>
      </c>
      <c r="G434" s="173" t="s">
        <v>302</v>
      </c>
      <c r="H434" s="174">
        <v>1</v>
      </c>
      <c r="I434" s="175"/>
      <c r="J434" s="176">
        <f>ROUND(I434*H434,2)</f>
        <v>0</v>
      </c>
      <c r="K434" s="172" t="s">
        <v>311</v>
      </c>
      <c r="L434" s="177"/>
      <c r="M434" s="178" t="s">
        <v>3</v>
      </c>
      <c r="N434" s="179" t="s">
        <v>43</v>
      </c>
      <c r="O434" s="54"/>
      <c r="P434" s="144">
        <f>O434*H434</f>
        <v>0</v>
      </c>
      <c r="Q434" s="144">
        <v>0.449</v>
      </c>
      <c r="R434" s="144">
        <f>Q434*H434</f>
        <v>0.449</v>
      </c>
      <c r="S434" s="144">
        <v>0</v>
      </c>
      <c r="T434" s="145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46" t="s">
        <v>184</v>
      </c>
      <c r="AT434" s="146" t="s">
        <v>233</v>
      </c>
      <c r="AU434" s="146" t="s">
        <v>77</v>
      </c>
      <c r="AY434" s="18" t="s">
        <v>115</v>
      </c>
      <c r="BE434" s="147">
        <f>IF(N434="základní",J434,0)</f>
        <v>0</v>
      </c>
      <c r="BF434" s="147">
        <f>IF(N434="snížená",J434,0)</f>
        <v>0</v>
      </c>
      <c r="BG434" s="147">
        <f>IF(N434="zákl. přenesená",J434,0)</f>
        <v>0</v>
      </c>
      <c r="BH434" s="147">
        <f>IF(N434="sníž. přenesená",J434,0)</f>
        <v>0</v>
      </c>
      <c r="BI434" s="147">
        <f>IF(N434="nulová",J434,0)</f>
        <v>0</v>
      </c>
      <c r="BJ434" s="18" t="s">
        <v>80</v>
      </c>
      <c r="BK434" s="147">
        <f>ROUND(I434*H434,2)</f>
        <v>0</v>
      </c>
      <c r="BL434" s="18" t="s">
        <v>122</v>
      </c>
      <c r="BM434" s="146" t="s">
        <v>559</v>
      </c>
    </row>
    <row r="435" spans="2:51" s="15" customFormat="1" ht="11.25">
      <c r="B435" s="180"/>
      <c r="D435" s="154" t="s">
        <v>126</v>
      </c>
      <c r="E435" s="181" t="s">
        <v>3</v>
      </c>
      <c r="F435" s="182" t="s">
        <v>325</v>
      </c>
      <c r="H435" s="181" t="s">
        <v>3</v>
      </c>
      <c r="I435" s="183"/>
      <c r="L435" s="180"/>
      <c r="M435" s="184"/>
      <c r="N435" s="185"/>
      <c r="O435" s="185"/>
      <c r="P435" s="185"/>
      <c r="Q435" s="185"/>
      <c r="R435" s="185"/>
      <c r="S435" s="185"/>
      <c r="T435" s="186"/>
      <c r="AT435" s="181" t="s">
        <v>126</v>
      </c>
      <c r="AU435" s="181" t="s">
        <v>77</v>
      </c>
      <c r="AV435" s="15" t="s">
        <v>80</v>
      </c>
      <c r="AW435" s="15" t="s">
        <v>33</v>
      </c>
      <c r="AX435" s="15" t="s">
        <v>72</v>
      </c>
      <c r="AY435" s="181" t="s">
        <v>115</v>
      </c>
    </row>
    <row r="436" spans="2:51" s="13" customFormat="1" ht="11.25">
      <c r="B436" s="153"/>
      <c r="D436" s="154" t="s">
        <v>126</v>
      </c>
      <c r="E436" s="155" t="s">
        <v>3</v>
      </c>
      <c r="F436" s="156" t="s">
        <v>80</v>
      </c>
      <c r="H436" s="157">
        <v>1</v>
      </c>
      <c r="I436" s="158"/>
      <c r="L436" s="153"/>
      <c r="M436" s="159"/>
      <c r="N436" s="160"/>
      <c r="O436" s="160"/>
      <c r="P436" s="160"/>
      <c r="Q436" s="160"/>
      <c r="R436" s="160"/>
      <c r="S436" s="160"/>
      <c r="T436" s="161"/>
      <c r="AT436" s="155" t="s">
        <v>126</v>
      </c>
      <c r="AU436" s="155" t="s">
        <v>77</v>
      </c>
      <c r="AV436" s="13" t="s">
        <v>77</v>
      </c>
      <c r="AW436" s="13" t="s">
        <v>33</v>
      </c>
      <c r="AX436" s="13" t="s">
        <v>80</v>
      </c>
      <c r="AY436" s="155" t="s">
        <v>115</v>
      </c>
    </row>
    <row r="437" spans="1:65" s="2" customFormat="1" ht="16.5" customHeight="1">
      <c r="A437" s="33"/>
      <c r="B437" s="134"/>
      <c r="C437" s="170" t="s">
        <v>560</v>
      </c>
      <c r="D437" s="170" t="s">
        <v>233</v>
      </c>
      <c r="E437" s="171" t="s">
        <v>561</v>
      </c>
      <c r="F437" s="172" t="s">
        <v>562</v>
      </c>
      <c r="G437" s="173" t="s">
        <v>302</v>
      </c>
      <c r="H437" s="174">
        <v>2</v>
      </c>
      <c r="I437" s="175"/>
      <c r="J437" s="176">
        <f>ROUND(I437*H437,2)</f>
        <v>0</v>
      </c>
      <c r="K437" s="172" t="s">
        <v>311</v>
      </c>
      <c r="L437" s="177"/>
      <c r="M437" s="178" t="s">
        <v>3</v>
      </c>
      <c r="N437" s="179" t="s">
        <v>43</v>
      </c>
      <c r="O437" s="54"/>
      <c r="P437" s="144">
        <f>O437*H437</f>
        <v>0</v>
      </c>
      <c r="Q437" s="144">
        <v>0.449</v>
      </c>
      <c r="R437" s="144">
        <f>Q437*H437</f>
        <v>0.898</v>
      </c>
      <c r="S437" s="144">
        <v>0</v>
      </c>
      <c r="T437" s="145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46" t="s">
        <v>184</v>
      </c>
      <c r="AT437" s="146" t="s">
        <v>233</v>
      </c>
      <c r="AU437" s="146" t="s">
        <v>77</v>
      </c>
      <c r="AY437" s="18" t="s">
        <v>115</v>
      </c>
      <c r="BE437" s="147">
        <f>IF(N437="základní",J437,0)</f>
        <v>0</v>
      </c>
      <c r="BF437" s="147">
        <f>IF(N437="snížená",J437,0)</f>
        <v>0</v>
      </c>
      <c r="BG437" s="147">
        <f>IF(N437="zákl. přenesená",J437,0)</f>
        <v>0</v>
      </c>
      <c r="BH437" s="147">
        <f>IF(N437="sníž. přenesená",J437,0)</f>
        <v>0</v>
      </c>
      <c r="BI437" s="147">
        <f>IF(N437="nulová",J437,0)</f>
        <v>0</v>
      </c>
      <c r="BJ437" s="18" t="s">
        <v>80</v>
      </c>
      <c r="BK437" s="147">
        <f>ROUND(I437*H437,2)</f>
        <v>0</v>
      </c>
      <c r="BL437" s="18" t="s">
        <v>122</v>
      </c>
      <c r="BM437" s="146" t="s">
        <v>563</v>
      </c>
    </row>
    <row r="438" spans="2:51" s="15" customFormat="1" ht="11.25">
      <c r="B438" s="180"/>
      <c r="D438" s="154" t="s">
        <v>126</v>
      </c>
      <c r="E438" s="181" t="s">
        <v>3</v>
      </c>
      <c r="F438" s="182" t="s">
        <v>544</v>
      </c>
      <c r="H438" s="181" t="s">
        <v>3</v>
      </c>
      <c r="I438" s="183"/>
      <c r="L438" s="180"/>
      <c r="M438" s="184"/>
      <c r="N438" s="185"/>
      <c r="O438" s="185"/>
      <c r="P438" s="185"/>
      <c r="Q438" s="185"/>
      <c r="R438" s="185"/>
      <c r="S438" s="185"/>
      <c r="T438" s="186"/>
      <c r="AT438" s="181" t="s">
        <v>126</v>
      </c>
      <c r="AU438" s="181" t="s">
        <v>77</v>
      </c>
      <c r="AV438" s="15" t="s">
        <v>80</v>
      </c>
      <c r="AW438" s="15" t="s">
        <v>33</v>
      </c>
      <c r="AX438" s="15" t="s">
        <v>72</v>
      </c>
      <c r="AY438" s="181" t="s">
        <v>115</v>
      </c>
    </row>
    <row r="439" spans="2:51" s="13" customFormat="1" ht="11.25">
      <c r="B439" s="153"/>
      <c r="D439" s="154" t="s">
        <v>126</v>
      </c>
      <c r="E439" s="155" t="s">
        <v>3</v>
      </c>
      <c r="F439" s="156" t="s">
        <v>77</v>
      </c>
      <c r="H439" s="157">
        <v>2</v>
      </c>
      <c r="I439" s="158"/>
      <c r="L439" s="153"/>
      <c r="M439" s="159"/>
      <c r="N439" s="160"/>
      <c r="O439" s="160"/>
      <c r="P439" s="160"/>
      <c r="Q439" s="160"/>
      <c r="R439" s="160"/>
      <c r="S439" s="160"/>
      <c r="T439" s="161"/>
      <c r="AT439" s="155" t="s">
        <v>126</v>
      </c>
      <c r="AU439" s="155" t="s">
        <v>77</v>
      </c>
      <c r="AV439" s="13" t="s">
        <v>77</v>
      </c>
      <c r="AW439" s="13" t="s">
        <v>33</v>
      </c>
      <c r="AX439" s="13" t="s">
        <v>80</v>
      </c>
      <c r="AY439" s="155" t="s">
        <v>115</v>
      </c>
    </row>
    <row r="440" spans="1:65" s="2" customFormat="1" ht="24.2" customHeight="1">
      <c r="A440" s="33"/>
      <c r="B440" s="134"/>
      <c r="C440" s="135" t="s">
        <v>564</v>
      </c>
      <c r="D440" s="135" t="s">
        <v>117</v>
      </c>
      <c r="E440" s="136" t="s">
        <v>565</v>
      </c>
      <c r="F440" s="137" t="s">
        <v>566</v>
      </c>
      <c r="G440" s="138" t="s">
        <v>302</v>
      </c>
      <c r="H440" s="139">
        <v>1</v>
      </c>
      <c r="I440" s="140"/>
      <c r="J440" s="141">
        <f>ROUND(I440*H440,2)</f>
        <v>0</v>
      </c>
      <c r="K440" s="137" t="s">
        <v>121</v>
      </c>
      <c r="L440" s="34"/>
      <c r="M440" s="142" t="s">
        <v>3</v>
      </c>
      <c r="N440" s="143" t="s">
        <v>43</v>
      </c>
      <c r="O440" s="54"/>
      <c r="P440" s="144">
        <f>O440*H440</f>
        <v>0</v>
      </c>
      <c r="Q440" s="144">
        <v>0.10661</v>
      </c>
      <c r="R440" s="144">
        <f>Q440*H440</f>
        <v>0.10661</v>
      </c>
      <c r="S440" s="144">
        <v>0</v>
      </c>
      <c r="T440" s="145">
        <f>S440*H440</f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46" t="s">
        <v>122</v>
      </c>
      <c r="AT440" s="146" t="s">
        <v>117</v>
      </c>
      <c r="AU440" s="146" t="s">
        <v>77</v>
      </c>
      <c r="AY440" s="18" t="s">
        <v>115</v>
      </c>
      <c r="BE440" s="147">
        <f>IF(N440="základní",J440,0)</f>
        <v>0</v>
      </c>
      <c r="BF440" s="147">
        <f>IF(N440="snížená",J440,0)</f>
        <v>0</v>
      </c>
      <c r="BG440" s="147">
        <f>IF(N440="zákl. přenesená",J440,0)</f>
        <v>0</v>
      </c>
      <c r="BH440" s="147">
        <f>IF(N440="sníž. přenesená",J440,0)</f>
        <v>0</v>
      </c>
      <c r="BI440" s="147">
        <f>IF(N440="nulová",J440,0)</f>
        <v>0</v>
      </c>
      <c r="BJ440" s="18" t="s">
        <v>80</v>
      </c>
      <c r="BK440" s="147">
        <f>ROUND(I440*H440,2)</f>
        <v>0</v>
      </c>
      <c r="BL440" s="18" t="s">
        <v>122</v>
      </c>
      <c r="BM440" s="146" t="s">
        <v>567</v>
      </c>
    </row>
    <row r="441" spans="1:47" s="2" customFormat="1" ht="11.25">
      <c r="A441" s="33"/>
      <c r="B441" s="34"/>
      <c r="C441" s="33"/>
      <c r="D441" s="148" t="s">
        <v>124</v>
      </c>
      <c r="E441" s="33"/>
      <c r="F441" s="149" t="s">
        <v>568</v>
      </c>
      <c r="G441" s="33"/>
      <c r="H441" s="33"/>
      <c r="I441" s="150"/>
      <c r="J441" s="33"/>
      <c r="K441" s="33"/>
      <c r="L441" s="34"/>
      <c r="M441" s="151"/>
      <c r="N441" s="152"/>
      <c r="O441" s="54"/>
      <c r="P441" s="54"/>
      <c r="Q441" s="54"/>
      <c r="R441" s="54"/>
      <c r="S441" s="54"/>
      <c r="T441" s="55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T441" s="18" t="s">
        <v>124</v>
      </c>
      <c r="AU441" s="18" t="s">
        <v>77</v>
      </c>
    </row>
    <row r="442" spans="2:51" s="15" customFormat="1" ht="11.25">
      <c r="B442" s="180"/>
      <c r="D442" s="154" t="s">
        <v>126</v>
      </c>
      <c r="E442" s="181" t="s">
        <v>3</v>
      </c>
      <c r="F442" s="182" t="s">
        <v>569</v>
      </c>
      <c r="H442" s="181" t="s">
        <v>3</v>
      </c>
      <c r="I442" s="183"/>
      <c r="L442" s="180"/>
      <c r="M442" s="184"/>
      <c r="N442" s="185"/>
      <c r="O442" s="185"/>
      <c r="P442" s="185"/>
      <c r="Q442" s="185"/>
      <c r="R442" s="185"/>
      <c r="S442" s="185"/>
      <c r="T442" s="186"/>
      <c r="AT442" s="181" t="s">
        <v>126</v>
      </c>
      <c r="AU442" s="181" t="s">
        <v>77</v>
      </c>
      <c r="AV442" s="15" t="s">
        <v>80</v>
      </c>
      <c r="AW442" s="15" t="s">
        <v>33</v>
      </c>
      <c r="AX442" s="15" t="s">
        <v>72</v>
      </c>
      <c r="AY442" s="181" t="s">
        <v>115</v>
      </c>
    </row>
    <row r="443" spans="2:51" s="13" customFormat="1" ht="11.25">
      <c r="B443" s="153"/>
      <c r="D443" s="154" t="s">
        <v>126</v>
      </c>
      <c r="E443" s="155" t="s">
        <v>3</v>
      </c>
      <c r="F443" s="156" t="s">
        <v>80</v>
      </c>
      <c r="H443" s="157">
        <v>1</v>
      </c>
      <c r="I443" s="158"/>
      <c r="L443" s="153"/>
      <c r="M443" s="159"/>
      <c r="N443" s="160"/>
      <c r="O443" s="160"/>
      <c r="P443" s="160"/>
      <c r="Q443" s="160"/>
      <c r="R443" s="160"/>
      <c r="S443" s="160"/>
      <c r="T443" s="161"/>
      <c r="AT443" s="155" t="s">
        <v>126</v>
      </c>
      <c r="AU443" s="155" t="s">
        <v>77</v>
      </c>
      <c r="AV443" s="13" t="s">
        <v>77</v>
      </c>
      <c r="AW443" s="13" t="s">
        <v>33</v>
      </c>
      <c r="AX443" s="13" t="s">
        <v>80</v>
      </c>
      <c r="AY443" s="155" t="s">
        <v>115</v>
      </c>
    </row>
    <row r="444" spans="1:65" s="2" customFormat="1" ht="24.2" customHeight="1">
      <c r="A444" s="33"/>
      <c r="B444" s="134"/>
      <c r="C444" s="135" t="s">
        <v>570</v>
      </c>
      <c r="D444" s="135" t="s">
        <v>117</v>
      </c>
      <c r="E444" s="136" t="s">
        <v>571</v>
      </c>
      <c r="F444" s="137" t="s">
        <v>572</v>
      </c>
      <c r="G444" s="138" t="s">
        <v>302</v>
      </c>
      <c r="H444" s="139">
        <v>1</v>
      </c>
      <c r="I444" s="140"/>
      <c r="J444" s="141">
        <f>ROUND(I444*H444,2)</f>
        <v>0</v>
      </c>
      <c r="K444" s="137" t="s">
        <v>121</v>
      </c>
      <c r="L444" s="34"/>
      <c r="M444" s="142" t="s">
        <v>3</v>
      </c>
      <c r="N444" s="143" t="s">
        <v>43</v>
      </c>
      <c r="O444" s="54"/>
      <c r="P444" s="144">
        <f>O444*H444</f>
        <v>0</v>
      </c>
      <c r="Q444" s="144">
        <v>0.02424</v>
      </c>
      <c r="R444" s="144">
        <f>Q444*H444</f>
        <v>0.02424</v>
      </c>
      <c r="S444" s="144">
        <v>0</v>
      </c>
      <c r="T444" s="145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46" t="s">
        <v>122</v>
      </c>
      <c r="AT444" s="146" t="s">
        <v>117</v>
      </c>
      <c r="AU444" s="146" t="s">
        <v>77</v>
      </c>
      <c r="AY444" s="18" t="s">
        <v>115</v>
      </c>
      <c r="BE444" s="147">
        <f>IF(N444="základní",J444,0)</f>
        <v>0</v>
      </c>
      <c r="BF444" s="147">
        <f>IF(N444="snížená",J444,0)</f>
        <v>0</v>
      </c>
      <c r="BG444" s="147">
        <f>IF(N444="zákl. přenesená",J444,0)</f>
        <v>0</v>
      </c>
      <c r="BH444" s="147">
        <f>IF(N444="sníž. přenesená",J444,0)</f>
        <v>0</v>
      </c>
      <c r="BI444" s="147">
        <f>IF(N444="nulová",J444,0)</f>
        <v>0</v>
      </c>
      <c r="BJ444" s="18" t="s">
        <v>80</v>
      </c>
      <c r="BK444" s="147">
        <f>ROUND(I444*H444,2)</f>
        <v>0</v>
      </c>
      <c r="BL444" s="18" t="s">
        <v>122</v>
      </c>
      <c r="BM444" s="146" t="s">
        <v>573</v>
      </c>
    </row>
    <row r="445" spans="1:47" s="2" customFormat="1" ht="11.25">
      <c r="A445" s="33"/>
      <c r="B445" s="34"/>
      <c r="C445" s="33"/>
      <c r="D445" s="148" t="s">
        <v>124</v>
      </c>
      <c r="E445" s="33"/>
      <c r="F445" s="149" t="s">
        <v>574</v>
      </c>
      <c r="G445" s="33"/>
      <c r="H445" s="33"/>
      <c r="I445" s="150"/>
      <c r="J445" s="33"/>
      <c r="K445" s="33"/>
      <c r="L445" s="34"/>
      <c r="M445" s="151"/>
      <c r="N445" s="152"/>
      <c r="O445" s="54"/>
      <c r="P445" s="54"/>
      <c r="Q445" s="54"/>
      <c r="R445" s="54"/>
      <c r="S445" s="54"/>
      <c r="T445" s="55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124</v>
      </c>
      <c r="AU445" s="18" t="s">
        <v>77</v>
      </c>
    </row>
    <row r="446" spans="2:51" s="15" customFormat="1" ht="11.25">
      <c r="B446" s="180"/>
      <c r="D446" s="154" t="s">
        <v>126</v>
      </c>
      <c r="E446" s="181" t="s">
        <v>3</v>
      </c>
      <c r="F446" s="182" t="s">
        <v>569</v>
      </c>
      <c r="H446" s="181" t="s">
        <v>3</v>
      </c>
      <c r="I446" s="183"/>
      <c r="L446" s="180"/>
      <c r="M446" s="184"/>
      <c r="N446" s="185"/>
      <c r="O446" s="185"/>
      <c r="P446" s="185"/>
      <c r="Q446" s="185"/>
      <c r="R446" s="185"/>
      <c r="S446" s="185"/>
      <c r="T446" s="186"/>
      <c r="AT446" s="181" t="s">
        <v>126</v>
      </c>
      <c r="AU446" s="181" t="s">
        <v>77</v>
      </c>
      <c r="AV446" s="15" t="s">
        <v>80</v>
      </c>
      <c r="AW446" s="15" t="s">
        <v>33</v>
      </c>
      <c r="AX446" s="15" t="s">
        <v>72</v>
      </c>
      <c r="AY446" s="181" t="s">
        <v>115</v>
      </c>
    </row>
    <row r="447" spans="2:51" s="13" customFormat="1" ht="11.25">
      <c r="B447" s="153"/>
      <c r="D447" s="154" t="s">
        <v>126</v>
      </c>
      <c r="E447" s="155" t="s">
        <v>3</v>
      </c>
      <c r="F447" s="156" t="s">
        <v>80</v>
      </c>
      <c r="H447" s="157">
        <v>1</v>
      </c>
      <c r="I447" s="158"/>
      <c r="L447" s="153"/>
      <c r="M447" s="159"/>
      <c r="N447" s="160"/>
      <c r="O447" s="160"/>
      <c r="P447" s="160"/>
      <c r="Q447" s="160"/>
      <c r="R447" s="160"/>
      <c r="S447" s="160"/>
      <c r="T447" s="161"/>
      <c r="AT447" s="155" t="s">
        <v>126</v>
      </c>
      <c r="AU447" s="155" t="s">
        <v>77</v>
      </c>
      <c r="AV447" s="13" t="s">
        <v>77</v>
      </c>
      <c r="AW447" s="13" t="s">
        <v>33</v>
      </c>
      <c r="AX447" s="13" t="s">
        <v>80</v>
      </c>
      <c r="AY447" s="155" t="s">
        <v>115</v>
      </c>
    </row>
    <row r="448" spans="1:65" s="2" customFormat="1" ht="24.2" customHeight="1">
      <c r="A448" s="33"/>
      <c r="B448" s="134"/>
      <c r="C448" s="135" t="s">
        <v>575</v>
      </c>
      <c r="D448" s="135" t="s">
        <v>117</v>
      </c>
      <c r="E448" s="136" t="s">
        <v>576</v>
      </c>
      <c r="F448" s="137" t="s">
        <v>577</v>
      </c>
      <c r="G448" s="138" t="s">
        <v>302</v>
      </c>
      <c r="H448" s="139">
        <v>1</v>
      </c>
      <c r="I448" s="140"/>
      <c r="J448" s="141">
        <f>ROUND(I448*H448,2)</f>
        <v>0</v>
      </c>
      <c r="K448" s="137" t="s">
        <v>121</v>
      </c>
      <c r="L448" s="34"/>
      <c r="M448" s="142" t="s">
        <v>3</v>
      </c>
      <c r="N448" s="143" t="s">
        <v>43</v>
      </c>
      <c r="O448" s="54"/>
      <c r="P448" s="144">
        <f>O448*H448</f>
        <v>0</v>
      </c>
      <c r="Q448" s="144">
        <v>0</v>
      </c>
      <c r="R448" s="144">
        <f>Q448*H448</f>
        <v>0</v>
      </c>
      <c r="S448" s="144">
        <v>0</v>
      </c>
      <c r="T448" s="145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46" t="s">
        <v>122</v>
      </c>
      <c r="AT448" s="146" t="s">
        <v>117</v>
      </c>
      <c r="AU448" s="146" t="s">
        <v>77</v>
      </c>
      <c r="AY448" s="18" t="s">
        <v>115</v>
      </c>
      <c r="BE448" s="147">
        <f>IF(N448="základní",J448,0)</f>
        <v>0</v>
      </c>
      <c r="BF448" s="147">
        <f>IF(N448="snížená",J448,0)</f>
        <v>0</v>
      </c>
      <c r="BG448" s="147">
        <f>IF(N448="zákl. přenesená",J448,0)</f>
        <v>0</v>
      </c>
      <c r="BH448" s="147">
        <f>IF(N448="sníž. přenesená",J448,0)</f>
        <v>0</v>
      </c>
      <c r="BI448" s="147">
        <f>IF(N448="nulová",J448,0)</f>
        <v>0</v>
      </c>
      <c r="BJ448" s="18" t="s">
        <v>80</v>
      </c>
      <c r="BK448" s="147">
        <f>ROUND(I448*H448,2)</f>
        <v>0</v>
      </c>
      <c r="BL448" s="18" t="s">
        <v>122</v>
      </c>
      <c r="BM448" s="146" t="s">
        <v>578</v>
      </c>
    </row>
    <row r="449" spans="1:47" s="2" customFormat="1" ht="11.25">
      <c r="A449" s="33"/>
      <c r="B449" s="34"/>
      <c r="C449" s="33"/>
      <c r="D449" s="148" t="s">
        <v>124</v>
      </c>
      <c r="E449" s="33"/>
      <c r="F449" s="149" t="s">
        <v>579</v>
      </c>
      <c r="G449" s="33"/>
      <c r="H449" s="33"/>
      <c r="I449" s="150"/>
      <c r="J449" s="33"/>
      <c r="K449" s="33"/>
      <c r="L449" s="34"/>
      <c r="M449" s="151"/>
      <c r="N449" s="152"/>
      <c r="O449" s="54"/>
      <c r="P449" s="54"/>
      <c r="Q449" s="54"/>
      <c r="R449" s="54"/>
      <c r="S449" s="54"/>
      <c r="T449" s="55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124</v>
      </c>
      <c r="AU449" s="18" t="s">
        <v>77</v>
      </c>
    </row>
    <row r="450" spans="2:51" s="15" customFormat="1" ht="11.25">
      <c r="B450" s="180"/>
      <c r="D450" s="154" t="s">
        <v>126</v>
      </c>
      <c r="E450" s="181" t="s">
        <v>3</v>
      </c>
      <c r="F450" s="182" t="s">
        <v>569</v>
      </c>
      <c r="H450" s="181" t="s">
        <v>3</v>
      </c>
      <c r="I450" s="183"/>
      <c r="L450" s="180"/>
      <c r="M450" s="184"/>
      <c r="N450" s="185"/>
      <c r="O450" s="185"/>
      <c r="P450" s="185"/>
      <c r="Q450" s="185"/>
      <c r="R450" s="185"/>
      <c r="S450" s="185"/>
      <c r="T450" s="186"/>
      <c r="AT450" s="181" t="s">
        <v>126</v>
      </c>
      <c r="AU450" s="181" t="s">
        <v>77</v>
      </c>
      <c r="AV450" s="15" t="s">
        <v>80</v>
      </c>
      <c r="AW450" s="15" t="s">
        <v>33</v>
      </c>
      <c r="AX450" s="15" t="s">
        <v>72</v>
      </c>
      <c r="AY450" s="181" t="s">
        <v>115</v>
      </c>
    </row>
    <row r="451" spans="2:51" s="13" customFormat="1" ht="11.25">
      <c r="B451" s="153"/>
      <c r="D451" s="154" t="s">
        <v>126</v>
      </c>
      <c r="E451" s="155" t="s">
        <v>3</v>
      </c>
      <c r="F451" s="156" t="s">
        <v>80</v>
      </c>
      <c r="H451" s="157">
        <v>1</v>
      </c>
      <c r="I451" s="158"/>
      <c r="L451" s="153"/>
      <c r="M451" s="159"/>
      <c r="N451" s="160"/>
      <c r="O451" s="160"/>
      <c r="P451" s="160"/>
      <c r="Q451" s="160"/>
      <c r="R451" s="160"/>
      <c r="S451" s="160"/>
      <c r="T451" s="161"/>
      <c r="AT451" s="155" t="s">
        <v>126</v>
      </c>
      <c r="AU451" s="155" t="s">
        <v>77</v>
      </c>
      <c r="AV451" s="13" t="s">
        <v>77</v>
      </c>
      <c r="AW451" s="13" t="s">
        <v>33</v>
      </c>
      <c r="AX451" s="13" t="s">
        <v>80</v>
      </c>
      <c r="AY451" s="155" t="s">
        <v>115</v>
      </c>
    </row>
    <row r="452" spans="1:65" s="2" customFormat="1" ht="24.2" customHeight="1">
      <c r="A452" s="33"/>
      <c r="B452" s="134"/>
      <c r="C452" s="135" t="s">
        <v>580</v>
      </c>
      <c r="D452" s="135" t="s">
        <v>117</v>
      </c>
      <c r="E452" s="136" t="s">
        <v>581</v>
      </c>
      <c r="F452" s="137" t="s">
        <v>582</v>
      </c>
      <c r="G452" s="138" t="s">
        <v>302</v>
      </c>
      <c r="H452" s="139">
        <v>1</v>
      </c>
      <c r="I452" s="140"/>
      <c r="J452" s="141">
        <f>ROUND(I452*H452,2)</f>
        <v>0</v>
      </c>
      <c r="K452" s="137" t="s">
        <v>121</v>
      </c>
      <c r="L452" s="34"/>
      <c r="M452" s="142" t="s">
        <v>3</v>
      </c>
      <c r="N452" s="143" t="s">
        <v>43</v>
      </c>
      <c r="O452" s="54"/>
      <c r="P452" s="144">
        <f>O452*H452</f>
        <v>0</v>
      </c>
      <c r="Q452" s="144">
        <v>0.21008</v>
      </c>
      <c r="R452" s="144">
        <f>Q452*H452</f>
        <v>0.21008</v>
      </c>
      <c r="S452" s="144">
        <v>0</v>
      </c>
      <c r="T452" s="145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46" t="s">
        <v>122</v>
      </c>
      <c r="AT452" s="146" t="s">
        <v>117</v>
      </c>
      <c r="AU452" s="146" t="s">
        <v>77</v>
      </c>
      <c r="AY452" s="18" t="s">
        <v>115</v>
      </c>
      <c r="BE452" s="147">
        <f>IF(N452="základní",J452,0)</f>
        <v>0</v>
      </c>
      <c r="BF452" s="147">
        <f>IF(N452="snížená",J452,0)</f>
        <v>0</v>
      </c>
      <c r="BG452" s="147">
        <f>IF(N452="zákl. přenesená",J452,0)</f>
        <v>0</v>
      </c>
      <c r="BH452" s="147">
        <f>IF(N452="sníž. přenesená",J452,0)</f>
        <v>0</v>
      </c>
      <c r="BI452" s="147">
        <f>IF(N452="nulová",J452,0)</f>
        <v>0</v>
      </c>
      <c r="BJ452" s="18" t="s">
        <v>80</v>
      </c>
      <c r="BK452" s="147">
        <f>ROUND(I452*H452,2)</f>
        <v>0</v>
      </c>
      <c r="BL452" s="18" t="s">
        <v>122</v>
      </c>
      <c r="BM452" s="146" t="s">
        <v>583</v>
      </c>
    </row>
    <row r="453" spans="1:47" s="2" customFormat="1" ht="11.25">
      <c r="A453" s="33"/>
      <c r="B453" s="34"/>
      <c r="C453" s="33"/>
      <c r="D453" s="148" t="s">
        <v>124</v>
      </c>
      <c r="E453" s="33"/>
      <c r="F453" s="149" t="s">
        <v>584</v>
      </c>
      <c r="G453" s="33"/>
      <c r="H453" s="33"/>
      <c r="I453" s="150"/>
      <c r="J453" s="33"/>
      <c r="K453" s="33"/>
      <c r="L453" s="34"/>
      <c r="M453" s="151"/>
      <c r="N453" s="152"/>
      <c r="O453" s="54"/>
      <c r="P453" s="54"/>
      <c r="Q453" s="54"/>
      <c r="R453" s="54"/>
      <c r="S453" s="54"/>
      <c r="T453" s="55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T453" s="18" t="s">
        <v>124</v>
      </c>
      <c r="AU453" s="18" t="s">
        <v>77</v>
      </c>
    </row>
    <row r="454" spans="2:51" s="15" customFormat="1" ht="11.25">
      <c r="B454" s="180"/>
      <c r="D454" s="154" t="s">
        <v>126</v>
      </c>
      <c r="E454" s="181" t="s">
        <v>3</v>
      </c>
      <c r="F454" s="182" t="s">
        <v>569</v>
      </c>
      <c r="H454" s="181" t="s">
        <v>3</v>
      </c>
      <c r="I454" s="183"/>
      <c r="L454" s="180"/>
      <c r="M454" s="184"/>
      <c r="N454" s="185"/>
      <c r="O454" s="185"/>
      <c r="P454" s="185"/>
      <c r="Q454" s="185"/>
      <c r="R454" s="185"/>
      <c r="S454" s="185"/>
      <c r="T454" s="186"/>
      <c r="AT454" s="181" t="s">
        <v>126</v>
      </c>
      <c r="AU454" s="181" t="s">
        <v>77</v>
      </c>
      <c r="AV454" s="15" t="s">
        <v>80</v>
      </c>
      <c r="AW454" s="15" t="s">
        <v>33</v>
      </c>
      <c r="AX454" s="15" t="s">
        <v>72</v>
      </c>
      <c r="AY454" s="181" t="s">
        <v>115</v>
      </c>
    </row>
    <row r="455" spans="2:51" s="13" customFormat="1" ht="11.25">
      <c r="B455" s="153"/>
      <c r="D455" s="154" t="s">
        <v>126</v>
      </c>
      <c r="E455" s="155" t="s">
        <v>3</v>
      </c>
      <c r="F455" s="156" t="s">
        <v>80</v>
      </c>
      <c r="H455" s="157">
        <v>1</v>
      </c>
      <c r="I455" s="158"/>
      <c r="L455" s="153"/>
      <c r="M455" s="159"/>
      <c r="N455" s="160"/>
      <c r="O455" s="160"/>
      <c r="P455" s="160"/>
      <c r="Q455" s="160"/>
      <c r="R455" s="160"/>
      <c r="S455" s="160"/>
      <c r="T455" s="161"/>
      <c r="AT455" s="155" t="s">
        <v>126</v>
      </c>
      <c r="AU455" s="155" t="s">
        <v>77</v>
      </c>
      <c r="AV455" s="13" t="s">
        <v>77</v>
      </c>
      <c r="AW455" s="13" t="s">
        <v>33</v>
      </c>
      <c r="AX455" s="13" t="s">
        <v>80</v>
      </c>
      <c r="AY455" s="155" t="s">
        <v>115</v>
      </c>
    </row>
    <row r="456" spans="1:65" s="2" customFormat="1" ht="24.2" customHeight="1">
      <c r="A456" s="33"/>
      <c r="B456" s="134"/>
      <c r="C456" s="135" t="s">
        <v>585</v>
      </c>
      <c r="D456" s="135" t="s">
        <v>117</v>
      </c>
      <c r="E456" s="136" t="s">
        <v>586</v>
      </c>
      <c r="F456" s="137" t="s">
        <v>587</v>
      </c>
      <c r="G456" s="138" t="s">
        <v>259</v>
      </c>
      <c r="H456" s="139">
        <v>23.5</v>
      </c>
      <c r="I456" s="140"/>
      <c r="J456" s="141">
        <f>ROUND(I456*H456,2)</f>
        <v>0</v>
      </c>
      <c r="K456" s="137" t="s">
        <v>121</v>
      </c>
      <c r="L456" s="34"/>
      <c r="M456" s="142" t="s">
        <v>3</v>
      </c>
      <c r="N456" s="143" t="s">
        <v>43</v>
      </c>
      <c r="O456" s="54"/>
      <c r="P456" s="144">
        <f>O456*H456</f>
        <v>0</v>
      </c>
      <c r="Q456" s="144">
        <v>4.02424</v>
      </c>
      <c r="R456" s="144">
        <f>Q456*H456</f>
        <v>94.56963999999999</v>
      </c>
      <c r="S456" s="144">
        <v>0</v>
      </c>
      <c r="T456" s="145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46" t="s">
        <v>122</v>
      </c>
      <c r="AT456" s="146" t="s">
        <v>117</v>
      </c>
      <c r="AU456" s="146" t="s">
        <v>77</v>
      </c>
      <c r="AY456" s="18" t="s">
        <v>115</v>
      </c>
      <c r="BE456" s="147">
        <f>IF(N456="základní",J456,0)</f>
        <v>0</v>
      </c>
      <c r="BF456" s="147">
        <f>IF(N456="snížená",J456,0)</f>
        <v>0</v>
      </c>
      <c r="BG456" s="147">
        <f>IF(N456="zákl. přenesená",J456,0)</f>
        <v>0</v>
      </c>
      <c r="BH456" s="147">
        <f>IF(N456="sníž. přenesená",J456,0)</f>
        <v>0</v>
      </c>
      <c r="BI456" s="147">
        <f>IF(N456="nulová",J456,0)</f>
        <v>0</v>
      </c>
      <c r="BJ456" s="18" t="s">
        <v>80</v>
      </c>
      <c r="BK456" s="147">
        <f>ROUND(I456*H456,2)</f>
        <v>0</v>
      </c>
      <c r="BL456" s="18" t="s">
        <v>122</v>
      </c>
      <c r="BM456" s="146" t="s">
        <v>588</v>
      </c>
    </row>
    <row r="457" spans="1:47" s="2" customFormat="1" ht="11.25">
      <c r="A457" s="33"/>
      <c r="B457" s="34"/>
      <c r="C457" s="33"/>
      <c r="D457" s="148" t="s">
        <v>124</v>
      </c>
      <c r="E457" s="33"/>
      <c r="F457" s="149" t="s">
        <v>589</v>
      </c>
      <c r="G457" s="33"/>
      <c r="H457" s="33"/>
      <c r="I457" s="150"/>
      <c r="J457" s="33"/>
      <c r="K457" s="33"/>
      <c r="L457" s="34"/>
      <c r="M457" s="151"/>
      <c r="N457" s="152"/>
      <c r="O457" s="54"/>
      <c r="P457" s="54"/>
      <c r="Q457" s="54"/>
      <c r="R457" s="54"/>
      <c r="S457" s="54"/>
      <c r="T457" s="55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T457" s="18" t="s">
        <v>124</v>
      </c>
      <c r="AU457" s="18" t="s">
        <v>77</v>
      </c>
    </row>
    <row r="458" spans="2:51" s="15" customFormat="1" ht="11.25">
      <c r="B458" s="180"/>
      <c r="D458" s="154" t="s">
        <v>126</v>
      </c>
      <c r="E458" s="181" t="s">
        <v>3</v>
      </c>
      <c r="F458" s="182" t="s">
        <v>590</v>
      </c>
      <c r="H458" s="181" t="s">
        <v>3</v>
      </c>
      <c r="I458" s="183"/>
      <c r="L458" s="180"/>
      <c r="M458" s="184"/>
      <c r="N458" s="185"/>
      <c r="O458" s="185"/>
      <c r="P458" s="185"/>
      <c r="Q458" s="185"/>
      <c r="R458" s="185"/>
      <c r="S458" s="185"/>
      <c r="T458" s="186"/>
      <c r="AT458" s="181" t="s">
        <v>126</v>
      </c>
      <c r="AU458" s="181" t="s">
        <v>77</v>
      </c>
      <c r="AV458" s="15" t="s">
        <v>80</v>
      </c>
      <c r="AW458" s="15" t="s">
        <v>33</v>
      </c>
      <c r="AX458" s="15" t="s">
        <v>72</v>
      </c>
      <c r="AY458" s="181" t="s">
        <v>115</v>
      </c>
    </row>
    <row r="459" spans="2:51" s="15" customFormat="1" ht="11.25">
      <c r="B459" s="180"/>
      <c r="D459" s="154" t="s">
        <v>126</v>
      </c>
      <c r="E459" s="181" t="s">
        <v>3</v>
      </c>
      <c r="F459" s="182" t="s">
        <v>591</v>
      </c>
      <c r="H459" s="181" t="s">
        <v>3</v>
      </c>
      <c r="I459" s="183"/>
      <c r="L459" s="180"/>
      <c r="M459" s="184"/>
      <c r="N459" s="185"/>
      <c r="O459" s="185"/>
      <c r="P459" s="185"/>
      <c r="Q459" s="185"/>
      <c r="R459" s="185"/>
      <c r="S459" s="185"/>
      <c r="T459" s="186"/>
      <c r="AT459" s="181" t="s">
        <v>126</v>
      </c>
      <c r="AU459" s="181" t="s">
        <v>77</v>
      </c>
      <c r="AV459" s="15" t="s">
        <v>80</v>
      </c>
      <c r="AW459" s="15" t="s">
        <v>33</v>
      </c>
      <c r="AX459" s="15" t="s">
        <v>72</v>
      </c>
      <c r="AY459" s="181" t="s">
        <v>115</v>
      </c>
    </row>
    <row r="460" spans="2:51" s="13" customFormat="1" ht="11.25">
      <c r="B460" s="153"/>
      <c r="D460" s="154" t="s">
        <v>126</v>
      </c>
      <c r="E460" s="155" t="s">
        <v>3</v>
      </c>
      <c r="F460" s="156" t="s">
        <v>268</v>
      </c>
      <c r="H460" s="157">
        <v>23.5</v>
      </c>
      <c r="I460" s="158"/>
      <c r="L460" s="153"/>
      <c r="M460" s="159"/>
      <c r="N460" s="160"/>
      <c r="O460" s="160"/>
      <c r="P460" s="160"/>
      <c r="Q460" s="160"/>
      <c r="R460" s="160"/>
      <c r="S460" s="160"/>
      <c r="T460" s="161"/>
      <c r="AT460" s="155" t="s">
        <v>126</v>
      </c>
      <c r="AU460" s="155" t="s">
        <v>77</v>
      </c>
      <c r="AV460" s="13" t="s">
        <v>77</v>
      </c>
      <c r="AW460" s="13" t="s">
        <v>33</v>
      </c>
      <c r="AX460" s="13" t="s">
        <v>80</v>
      </c>
      <c r="AY460" s="155" t="s">
        <v>115</v>
      </c>
    </row>
    <row r="461" spans="1:65" s="2" customFormat="1" ht="16.5" customHeight="1">
      <c r="A461" s="33"/>
      <c r="B461" s="134"/>
      <c r="C461" s="135" t="s">
        <v>592</v>
      </c>
      <c r="D461" s="135" t="s">
        <v>117</v>
      </c>
      <c r="E461" s="136" t="s">
        <v>593</v>
      </c>
      <c r="F461" s="137" t="s">
        <v>594</v>
      </c>
      <c r="G461" s="138" t="s">
        <v>302</v>
      </c>
      <c r="H461" s="139">
        <v>8</v>
      </c>
      <c r="I461" s="140"/>
      <c r="J461" s="141">
        <f>ROUND(I461*H461,2)</f>
        <v>0</v>
      </c>
      <c r="K461" s="137" t="s">
        <v>121</v>
      </c>
      <c r="L461" s="34"/>
      <c r="M461" s="142" t="s">
        <v>3</v>
      </c>
      <c r="N461" s="143" t="s">
        <v>43</v>
      </c>
      <c r="O461" s="54"/>
      <c r="P461" s="144">
        <f>O461*H461</f>
        <v>0</v>
      </c>
      <c r="Q461" s="144">
        <v>0.217338</v>
      </c>
      <c r="R461" s="144">
        <f>Q461*H461</f>
        <v>1.738704</v>
      </c>
      <c r="S461" s="144">
        <v>0</v>
      </c>
      <c r="T461" s="145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46" t="s">
        <v>122</v>
      </c>
      <c r="AT461" s="146" t="s">
        <v>117</v>
      </c>
      <c r="AU461" s="146" t="s">
        <v>77</v>
      </c>
      <c r="AY461" s="18" t="s">
        <v>115</v>
      </c>
      <c r="BE461" s="147">
        <f>IF(N461="základní",J461,0)</f>
        <v>0</v>
      </c>
      <c r="BF461" s="147">
        <f>IF(N461="snížená",J461,0)</f>
        <v>0</v>
      </c>
      <c r="BG461" s="147">
        <f>IF(N461="zákl. přenesená",J461,0)</f>
        <v>0</v>
      </c>
      <c r="BH461" s="147">
        <f>IF(N461="sníž. přenesená",J461,0)</f>
        <v>0</v>
      </c>
      <c r="BI461" s="147">
        <f>IF(N461="nulová",J461,0)</f>
        <v>0</v>
      </c>
      <c r="BJ461" s="18" t="s">
        <v>80</v>
      </c>
      <c r="BK461" s="147">
        <f>ROUND(I461*H461,2)</f>
        <v>0</v>
      </c>
      <c r="BL461" s="18" t="s">
        <v>122</v>
      </c>
      <c r="BM461" s="146" t="s">
        <v>595</v>
      </c>
    </row>
    <row r="462" spans="1:47" s="2" customFormat="1" ht="11.25">
      <c r="A462" s="33"/>
      <c r="B462" s="34"/>
      <c r="C462" s="33"/>
      <c r="D462" s="148" t="s">
        <v>124</v>
      </c>
      <c r="E462" s="33"/>
      <c r="F462" s="149" t="s">
        <v>596</v>
      </c>
      <c r="G462" s="33"/>
      <c r="H462" s="33"/>
      <c r="I462" s="150"/>
      <c r="J462" s="33"/>
      <c r="K462" s="33"/>
      <c r="L462" s="34"/>
      <c r="M462" s="151"/>
      <c r="N462" s="152"/>
      <c r="O462" s="54"/>
      <c r="P462" s="54"/>
      <c r="Q462" s="54"/>
      <c r="R462" s="54"/>
      <c r="S462" s="54"/>
      <c r="T462" s="55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T462" s="18" t="s">
        <v>124</v>
      </c>
      <c r="AU462" s="18" t="s">
        <v>77</v>
      </c>
    </row>
    <row r="463" spans="2:51" s="15" customFormat="1" ht="11.25">
      <c r="B463" s="180"/>
      <c r="D463" s="154" t="s">
        <v>126</v>
      </c>
      <c r="E463" s="181" t="s">
        <v>3</v>
      </c>
      <c r="F463" s="182" t="s">
        <v>597</v>
      </c>
      <c r="H463" s="181" t="s">
        <v>3</v>
      </c>
      <c r="I463" s="183"/>
      <c r="L463" s="180"/>
      <c r="M463" s="184"/>
      <c r="N463" s="185"/>
      <c r="O463" s="185"/>
      <c r="P463" s="185"/>
      <c r="Q463" s="185"/>
      <c r="R463" s="185"/>
      <c r="S463" s="185"/>
      <c r="T463" s="186"/>
      <c r="AT463" s="181" t="s">
        <v>126</v>
      </c>
      <c r="AU463" s="181" t="s">
        <v>77</v>
      </c>
      <c r="AV463" s="15" t="s">
        <v>80</v>
      </c>
      <c r="AW463" s="15" t="s">
        <v>33</v>
      </c>
      <c r="AX463" s="15" t="s">
        <v>72</v>
      </c>
      <c r="AY463" s="181" t="s">
        <v>115</v>
      </c>
    </row>
    <row r="464" spans="2:51" s="13" customFormat="1" ht="11.25">
      <c r="B464" s="153"/>
      <c r="D464" s="154" t="s">
        <v>126</v>
      </c>
      <c r="E464" s="155" t="s">
        <v>3</v>
      </c>
      <c r="F464" s="156" t="s">
        <v>184</v>
      </c>
      <c r="H464" s="157">
        <v>8</v>
      </c>
      <c r="I464" s="158"/>
      <c r="L464" s="153"/>
      <c r="M464" s="159"/>
      <c r="N464" s="160"/>
      <c r="O464" s="160"/>
      <c r="P464" s="160"/>
      <c r="Q464" s="160"/>
      <c r="R464" s="160"/>
      <c r="S464" s="160"/>
      <c r="T464" s="161"/>
      <c r="AT464" s="155" t="s">
        <v>126</v>
      </c>
      <c r="AU464" s="155" t="s">
        <v>77</v>
      </c>
      <c r="AV464" s="13" t="s">
        <v>77</v>
      </c>
      <c r="AW464" s="13" t="s">
        <v>33</v>
      </c>
      <c r="AX464" s="13" t="s">
        <v>80</v>
      </c>
      <c r="AY464" s="155" t="s">
        <v>115</v>
      </c>
    </row>
    <row r="465" spans="1:65" s="2" customFormat="1" ht="16.5" customHeight="1">
      <c r="A465" s="33"/>
      <c r="B465" s="134"/>
      <c r="C465" s="170" t="s">
        <v>598</v>
      </c>
      <c r="D465" s="170" t="s">
        <v>233</v>
      </c>
      <c r="E465" s="171" t="s">
        <v>599</v>
      </c>
      <c r="F465" s="172" t="s">
        <v>600</v>
      </c>
      <c r="G465" s="173" t="s">
        <v>302</v>
      </c>
      <c r="H465" s="174">
        <v>8</v>
      </c>
      <c r="I465" s="175"/>
      <c r="J465" s="176">
        <f>ROUND(I465*H465,2)</f>
        <v>0</v>
      </c>
      <c r="K465" s="172" t="s">
        <v>121</v>
      </c>
      <c r="L465" s="177"/>
      <c r="M465" s="178" t="s">
        <v>3</v>
      </c>
      <c r="N465" s="179" t="s">
        <v>43</v>
      </c>
      <c r="O465" s="54"/>
      <c r="P465" s="144">
        <f>O465*H465</f>
        <v>0</v>
      </c>
      <c r="Q465" s="144">
        <v>0.165</v>
      </c>
      <c r="R465" s="144">
        <f>Q465*H465</f>
        <v>1.32</v>
      </c>
      <c r="S465" s="144">
        <v>0</v>
      </c>
      <c r="T465" s="145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46" t="s">
        <v>184</v>
      </c>
      <c r="AT465" s="146" t="s">
        <v>233</v>
      </c>
      <c r="AU465" s="146" t="s">
        <v>77</v>
      </c>
      <c r="AY465" s="18" t="s">
        <v>115</v>
      </c>
      <c r="BE465" s="147">
        <f>IF(N465="základní",J465,0)</f>
        <v>0</v>
      </c>
      <c r="BF465" s="147">
        <f>IF(N465="snížená",J465,0)</f>
        <v>0</v>
      </c>
      <c r="BG465" s="147">
        <f>IF(N465="zákl. přenesená",J465,0)</f>
        <v>0</v>
      </c>
      <c r="BH465" s="147">
        <f>IF(N465="sníž. přenesená",J465,0)</f>
        <v>0</v>
      </c>
      <c r="BI465" s="147">
        <f>IF(N465="nulová",J465,0)</f>
        <v>0</v>
      </c>
      <c r="BJ465" s="18" t="s">
        <v>80</v>
      </c>
      <c r="BK465" s="147">
        <f>ROUND(I465*H465,2)</f>
        <v>0</v>
      </c>
      <c r="BL465" s="18" t="s">
        <v>122</v>
      </c>
      <c r="BM465" s="146" t="s">
        <v>601</v>
      </c>
    </row>
    <row r="466" spans="1:47" s="2" customFormat="1" ht="11.25">
      <c r="A466" s="33"/>
      <c r="B466" s="34"/>
      <c r="C466" s="33"/>
      <c r="D466" s="148" t="s">
        <v>124</v>
      </c>
      <c r="E466" s="33"/>
      <c r="F466" s="149" t="s">
        <v>602</v>
      </c>
      <c r="G466" s="33"/>
      <c r="H466" s="33"/>
      <c r="I466" s="150"/>
      <c r="J466" s="33"/>
      <c r="K466" s="33"/>
      <c r="L466" s="34"/>
      <c r="M466" s="151"/>
      <c r="N466" s="152"/>
      <c r="O466" s="54"/>
      <c r="P466" s="54"/>
      <c r="Q466" s="54"/>
      <c r="R466" s="54"/>
      <c r="S466" s="54"/>
      <c r="T466" s="55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T466" s="18" t="s">
        <v>124</v>
      </c>
      <c r="AU466" s="18" t="s">
        <v>77</v>
      </c>
    </row>
    <row r="467" spans="2:51" s="15" customFormat="1" ht="11.25">
      <c r="B467" s="180"/>
      <c r="D467" s="154" t="s">
        <v>126</v>
      </c>
      <c r="E467" s="181" t="s">
        <v>3</v>
      </c>
      <c r="F467" s="182" t="s">
        <v>597</v>
      </c>
      <c r="H467" s="181" t="s">
        <v>3</v>
      </c>
      <c r="I467" s="183"/>
      <c r="L467" s="180"/>
      <c r="M467" s="184"/>
      <c r="N467" s="185"/>
      <c r="O467" s="185"/>
      <c r="P467" s="185"/>
      <c r="Q467" s="185"/>
      <c r="R467" s="185"/>
      <c r="S467" s="185"/>
      <c r="T467" s="186"/>
      <c r="AT467" s="181" t="s">
        <v>126</v>
      </c>
      <c r="AU467" s="181" t="s">
        <v>77</v>
      </c>
      <c r="AV467" s="15" t="s">
        <v>80</v>
      </c>
      <c r="AW467" s="15" t="s">
        <v>33</v>
      </c>
      <c r="AX467" s="15" t="s">
        <v>72</v>
      </c>
      <c r="AY467" s="181" t="s">
        <v>115</v>
      </c>
    </row>
    <row r="468" spans="2:51" s="13" customFormat="1" ht="11.25">
      <c r="B468" s="153"/>
      <c r="D468" s="154" t="s">
        <v>126</v>
      </c>
      <c r="E468" s="155" t="s">
        <v>3</v>
      </c>
      <c r="F468" s="156" t="s">
        <v>184</v>
      </c>
      <c r="H468" s="157">
        <v>8</v>
      </c>
      <c r="I468" s="158"/>
      <c r="L468" s="153"/>
      <c r="M468" s="159"/>
      <c r="N468" s="160"/>
      <c r="O468" s="160"/>
      <c r="P468" s="160"/>
      <c r="Q468" s="160"/>
      <c r="R468" s="160"/>
      <c r="S468" s="160"/>
      <c r="T468" s="161"/>
      <c r="AT468" s="155" t="s">
        <v>126</v>
      </c>
      <c r="AU468" s="155" t="s">
        <v>77</v>
      </c>
      <c r="AV468" s="13" t="s">
        <v>77</v>
      </c>
      <c r="AW468" s="13" t="s">
        <v>33</v>
      </c>
      <c r="AX468" s="13" t="s">
        <v>80</v>
      </c>
      <c r="AY468" s="155" t="s">
        <v>115</v>
      </c>
    </row>
    <row r="469" spans="1:65" s="2" customFormat="1" ht="16.5" customHeight="1">
      <c r="A469" s="33"/>
      <c r="B469" s="134"/>
      <c r="C469" s="135" t="s">
        <v>603</v>
      </c>
      <c r="D469" s="135" t="s">
        <v>117</v>
      </c>
      <c r="E469" s="136" t="s">
        <v>604</v>
      </c>
      <c r="F469" s="137" t="s">
        <v>605</v>
      </c>
      <c r="G469" s="138" t="s">
        <v>302</v>
      </c>
      <c r="H469" s="139">
        <v>5</v>
      </c>
      <c r="I469" s="140"/>
      <c r="J469" s="141">
        <f>ROUND(I469*H469,2)</f>
        <v>0</v>
      </c>
      <c r="K469" s="137" t="s">
        <v>121</v>
      </c>
      <c r="L469" s="34"/>
      <c r="M469" s="142" t="s">
        <v>3</v>
      </c>
      <c r="N469" s="143" t="s">
        <v>43</v>
      </c>
      <c r="O469" s="54"/>
      <c r="P469" s="144">
        <f>O469*H469</f>
        <v>0</v>
      </c>
      <c r="Q469" s="144">
        <v>0.0003088</v>
      </c>
      <c r="R469" s="144">
        <f>Q469*H469</f>
        <v>0.0015440000000000002</v>
      </c>
      <c r="S469" s="144">
        <v>0</v>
      </c>
      <c r="T469" s="145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46" t="s">
        <v>122</v>
      </c>
      <c r="AT469" s="146" t="s">
        <v>117</v>
      </c>
      <c r="AU469" s="146" t="s">
        <v>77</v>
      </c>
      <c r="AY469" s="18" t="s">
        <v>115</v>
      </c>
      <c r="BE469" s="147">
        <f>IF(N469="základní",J469,0)</f>
        <v>0</v>
      </c>
      <c r="BF469" s="147">
        <f>IF(N469="snížená",J469,0)</f>
        <v>0</v>
      </c>
      <c r="BG469" s="147">
        <f>IF(N469="zákl. přenesená",J469,0)</f>
        <v>0</v>
      </c>
      <c r="BH469" s="147">
        <f>IF(N469="sníž. přenesená",J469,0)</f>
        <v>0</v>
      </c>
      <c r="BI469" s="147">
        <f>IF(N469="nulová",J469,0)</f>
        <v>0</v>
      </c>
      <c r="BJ469" s="18" t="s">
        <v>80</v>
      </c>
      <c r="BK469" s="147">
        <f>ROUND(I469*H469,2)</f>
        <v>0</v>
      </c>
      <c r="BL469" s="18" t="s">
        <v>122</v>
      </c>
      <c r="BM469" s="146" t="s">
        <v>606</v>
      </c>
    </row>
    <row r="470" spans="1:47" s="2" customFormat="1" ht="11.25">
      <c r="A470" s="33"/>
      <c r="B470" s="34"/>
      <c r="C470" s="33"/>
      <c r="D470" s="148" t="s">
        <v>124</v>
      </c>
      <c r="E470" s="33"/>
      <c r="F470" s="149" t="s">
        <v>607</v>
      </c>
      <c r="G470" s="33"/>
      <c r="H470" s="33"/>
      <c r="I470" s="150"/>
      <c r="J470" s="33"/>
      <c r="K470" s="33"/>
      <c r="L470" s="34"/>
      <c r="M470" s="151"/>
      <c r="N470" s="152"/>
      <c r="O470" s="54"/>
      <c r="P470" s="54"/>
      <c r="Q470" s="54"/>
      <c r="R470" s="54"/>
      <c r="S470" s="54"/>
      <c r="T470" s="55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T470" s="18" t="s">
        <v>124</v>
      </c>
      <c r="AU470" s="18" t="s">
        <v>77</v>
      </c>
    </row>
    <row r="471" spans="2:51" s="13" customFormat="1" ht="11.25">
      <c r="B471" s="153"/>
      <c r="D471" s="154" t="s">
        <v>126</v>
      </c>
      <c r="E471" s="155" t="s">
        <v>3</v>
      </c>
      <c r="F471" s="156" t="s">
        <v>166</v>
      </c>
      <c r="H471" s="157">
        <v>5</v>
      </c>
      <c r="I471" s="158"/>
      <c r="L471" s="153"/>
      <c r="M471" s="159"/>
      <c r="N471" s="160"/>
      <c r="O471" s="160"/>
      <c r="P471" s="160"/>
      <c r="Q471" s="160"/>
      <c r="R471" s="160"/>
      <c r="S471" s="160"/>
      <c r="T471" s="161"/>
      <c r="AT471" s="155" t="s">
        <v>126</v>
      </c>
      <c r="AU471" s="155" t="s">
        <v>77</v>
      </c>
      <c r="AV471" s="13" t="s">
        <v>77</v>
      </c>
      <c r="AW471" s="13" t="s">
        <v>33</v>
      </c>
      <c r="AX471" s="13" t="s">
        <v>80</v>
      </c>
      <c r="AY471" s="155" t="s">
        <v>115</v>
      </c>
    </row>
    <row r="472" spans="1:65" s="2" customFormat="1" ht="24.2" customHeight="1">
      <c r="A472" s="33"/>
      <c r="B472" s="134"/>
      <c r="C472" s="135" t="s">
        <v>608</v>
      </c>
      <c r="D472" s="135" t="s">
        <v>117</v>
      </c>
      <c r="E472" s="136" t="s">
        <v>609</v>
      </c>
      <c r="F472" s="137" t="s">
        <v>610</v>
      </c>
      <c r="G472" s="138" t="s">
        <v>302</v>
      </c>
      <c r="H472" s="139">
        <v>11</v>
      </c>
      <c r="I472" s="140"/>
      <c r="J472" s="141">
        <f>ROUND(I472*H472,2)</f>
        <v>0</v>
      </c>
      <c r="K472" s="137" t="s">
        <v>121</v>
      </c>
      <c r="L472" s="34"/>
      <c r="M472" s="142" t="s">
        <v>3</v>
      </c>
      <c r="N472" s="143" t="s">
        <v>43</v>
      </c>
      <c r="O472" s="54"/>
      <c r="P472" s="144">
        <f>O472*H472</f>
        <v>0</v>
      </c>
      <c r="Q472" s="144">
        <v>0.0001154</v>
      </c>
      <c r="R472" s="144">
        <f>Q472*H472</f>
        <v>0.0012694</v>
      </c>
      <c r="S472" s="144">
        <v>0</v>
      </c>
      <c r="T472" s="145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46" t="s">
        <v>122</v>
      </c>
      <c r="AT472" s="146" t="s">
        <v>117</v>
      </c>
      <c r="AU472" s="146" t="s">
        <v>77</v>
      </c>
      <c r="AY472" s="18" t="s">
        <v>115</v>
      </c>
      <c r="BE472" s="147">
        <f>IF(N472="základní",J472,0)</f>
        <v>0</v>
      </c>
      <c r="BF472" s="147">
        <f>IF(N472="snížená",J472,0)</f>
        <v>0</v>
      </c>
      <c r="BG472" s="147">
        <f>IF(N472="zákl. přenesená",J472,0)</f>
        <v>0</v>
      </c>
      <c r="BH472" s="147">
        <f>IF(N472="sníž. přenesená",J472,0)</f>
        <v>0</v>
      </c>
      <c r="BI472" s="147">
        <f>IF(N472="nulová",J472,0)</f>
        <v>0</v>
      </c>
      <c r="BJ472" s="18" t="s">
        <v>80</v>
      </c>
      <c r="BK472" s="147">
        <f>ROUND(I472*H472,2)</f>
        <v>0</v>
      </c>
      <c r="BL472" s="18" t="s">
        <v>122</v>
      </c>
      <c r="BM472" s="146" t="s">
        <v>611</v>
      </c>
    </row>
    <row r="473" spans="1:47" s="2" customFormat="1" ht="11.25">
      <c r="A473" s="33"/>
      <c r="B473" s="34"/>
      <c r="C473" s="33"/>
      <c r="D473" s="148" t="s">
        <v>124</v>
      </c>
      <c r="E473" s="33"/>
      <c r="F473" s="149" t="s">
        <v>612</v>
      </c>
      <c r="G473" s="33"/>
      <c r="H473" s="33"/>
      <c r="I473" s="150"/>
      <c r="J473" s="33"/>
      <c r="K473" s="33"/>
      <c r="L473" s="34"/>
      <c r="M473" s="151"/>
      <c r="N473" s="152"/>
      <c r="O473" s="54"/>
      <c r="P473" s="54"/>
      <c r="Q473" s="54"/>
      <c r="R473" s="54"/>
      <c r="S473" s="54"/>
      <c r="T473" s="55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8" t="s">
        <v>124</v>
      </c>
      <c r="AU473" s="18" t="s">
        <v>77</v>
      </c>
    </row>
    <row r="474" spans="2:51" s="13" customFormat="1" ht="11.25">
      <c r="B474" s="153"/>
      <c r="D474" s="154" t="s">
        <v>126</v>
      </c>
      <c r="E474" s="155" t="s">
        <v>3</v>
      </c>
      <c r="F474" s="156" t="s">
        <v>209</v>
      </c>
      <c r="H474" s="157">
        <v>11</v>
      </c>
      <c r="I474" s="158"/>
      <c r="L474" s="153"/>
      <c r="M474" s="159"/>
      <c r="N474" s="160"/>
      <c r="O474" s="160"/>
      <c r="P474" s="160"/>
      <c r="Q474" s="160"/>
      <c r="R474" s="160"/>
      <c r="S474" s="160"/>
      <c r="T474" s="161"/>
      <c r="AT474" s="155" t="s">
        <v>126</v>
      </c>
      <c r="AU474" s="155" t="s">
        <v>77</v>
      </c>
      <c r="AV474" s="13" t="s">
        <v>77</v>
      </c>
      <c r="AW474" s="13" t="s">
        <v>33</v>
      </c>
      <c r="AX474" s="13" t="s">
        <v>80</v>
      </c>
      <c r="AY474" s="155" t="s">
        <v>115</v>
      </c>
    </row>
    <row r="475" spans="1:65" s="2" customFormat="1" ht="16.5" customHeight="1">
      <c r="A475" s="33"/>
      <c r="B475" s="134"/>
      <c r="C475" s="135" t="s">
        <v>613</v>
      </c>
      <c r="D475" s="135" t="s">
        <v>117</v>
      </c>
      <c r="E475" s="136" t="s">
        <v>614</v>
      </c>
      <c r="F475" s="137" t="s">
        <v>615</v>
      </c>
      <c r="G475" s="138" t="s">
        <v>302</v>
      </c>
      <c r="H475" s="139">
        <v>2</v>
      </c>
      <c r="I475" s="140"/>
      <c r="J475" s="141">
        <f>ROUND(I475*H475,2)</f>
        <v>0</v>
      </c>
      <c r="K475" s="137" t="s">
        <v>311</v>
      </c>
      <c r="L475" s="34"/>
      <c r="M475" s="142" t="s">
        <v>3</v>
      </c>
      <c r="N475" s="143" t="s">
        <v>43</v>
      </c>
      <c r="O475" s="54"/>
      <c r="P475" s="144">
        <f>O475*H475</f>
        <v>0</v>
      </c>
      <c r="Q475" s="144">
        <v>0.00114</v>
      </c>
      <c r="R475" s="144">
        <f>Q475*H475</f>
        <v>0.00228</v>
      </c>
      <c r="S475" s="144">
        <v>0</v>
      </c>
      <c r="T475" s="145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46" t="s">
        <v>122</v>
      </c>
      <c r="AT475" s="146" t="s">
        <v>117</v>
      </c>
      <c r="AU475" s="146" t="s">
        <v>77</v>
      </c>
      <c r="AY475" s="18" t="s">
        <v>115</v>
      </c>
      <c r="BE475" s="147">
        <f>IF(N475="základní",J475,0)</f>
        <v>0</v>
      </c>
      <c r="BF475" s="147">
        <f>IF(N475="snížená",J475,0)</f>
        <v>0</v>
      </c>
      <c r="BG475" s="147">
        <f>IF(N475="zákl. přenesená",J475,0)</f>
        <v>0</v>
      </c>
      <c r="BH475" s="147">
        <f>IF(N475="sníž. přenesená",J475,0)</f>
        <v>0</v>
      </c>
      <c r="BI475" s="147">
        <f>IF(N475="nulová",J475,0)</f>
        <v>0</v>
      </c>
      <c r="BJ475" s="18" t="s">
        <v>80</v>
      </c>
      <c r="BK475" s="147">
        <f>ROUND(I475*H475,2)</f>
        <v>0</v>
      </c>
      <c r="BL475" s="18" t="s">
        <v>122</v>
      </c>
      <c r="BM475" s="146" t="s">
        <v>616</v>
      </c>
    </row>
    <row r="476" spans="1:65" s="2" customFormat="1" ht="16.5" customHeight="1">
      <c r="A476" s="33"/>
      <c r="B476" s="134"/>
      <c r="C476" s="135" t="s">
        <v>617</v>
      </c>
      <c r="D476" s="135" t="s">
        <v>117</v>
      </c>
      <c r="E476" s="136" t="s">
        <v>618</v>
      </c>
      <c r="F476" s="137" t="s">
        <v>619</v>
      </c>
      <c r="G476" s="138" t="s">
        <v>259</v>
      </c>
      <c r="H476" s="139">
        <v>8</v>
      </c>
      <c r="I476" s="140"/>
      <c r="J476" s="141">
        <f>ROUND(I476*H476,2)</f>
        <v>0</v>
      </c>
      <c r="K476" s="137" t="s">
        <v>121</v>
      </c>
      <c r="L476" s="34"/>
      <c r="M476" s="142" t="s">
        <v>3</v>
      </c>
      <c r="N476" s="143" t="s">
        <v>43</v>
      </c>
      <c r="O476" s="54"/>
      <c r="P476" s="144">
        <f>O476*H476</f>
        <v>0</v>
      </c>
      <c r="Q476" s="144">
        <v>0.000707938</v>
      </c>
      <c r="R476" s="144">
        <f>Q476*H476</f>
        <v>0.005663504</v>
      </c>
      <c r="S476" s="144">
        <v>0</v>
      </c>
      <c r="T476" s="145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46" t="s">
        <v>122</v>
      </c>
      <c r="AT476" s="146" t="s">
        <v>117</v>
      </c>
      <c r="AU476" s="146" t="s">
        <v>77</v>
      </c>
      <c r="AY476" s="18" t="s">
        <v>115</v>
      </c>
      <c r="BE476" s="147">
        <f>IF(N476="základní",J476,0)</f>
        <v>0</v>
      </c>
      <c r="BF476" s="147">
        <f>IF(N476="snížená",J476,0)</f>
        <v>0</v>
      </c>
      <c r="BG476" s="147">
        <f>IF(N476="zákl. přenesená",J476,0)</f>
        <v>0</v>
      </c>
      <c r="BH476" s="147">
        <f>IF(N476="sníž. přenesená",J476,0)</f>
        <v>0</v>
      </c>
      <c r="BI476" s="147">
        <f>IF(N476="nulová",J476,0)</f>
        <v>0</v>
      </c>
      <c r="BJ476" s="18" t="s">
        <v>80</v>
      </c>
      <c r="BK476" s="147">
        <f>ROUND(I476*H476,2)</f>
        <v>0</v>
      </c>
      <c r="BL476" s="18" t="s">
        <v>122</v>
      </c>
      <c r="BM476" s="146" t="s">
        <v>620</v>
      </c>
    </row>
    <row r="477" spans="1:47" s="2" customFormat="1" ht="11.25">
      <c r="A477" s="33"/>
      <c r="B477" s="34"/>
      <c r="C477" s="33"/>
      <c r="D477" s="148" t="s">
        <v>124</v>
      </c>
      <c r="E477" s="33"/>
      <c r="F477" s="149" t="s">
        <v>621</v>
      </c>
      <c r="G477" s="33"/>
      <c r="H477" s="33"/>
      <c r="I477" s="150"/>
      <c r="J477" s="33"/>
      <c r="K477" s="33"/>
      <c r="L477" s="34"/>
      <c r="M477" s="151"/>
      <c r="N477" s="152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124</v>
      </c>
      <c r="AU477" s="18" t="s">
        <v>77</v>
      </c>
    </row>
    <row r="478" spans="2:51" s="13" customFormat="1" ht="11.25">
      <c r="B478" s="153"/>
      <c r="D478" s="154" t="s">
        <v>126</v>
      </c>
      <c r="E478" s="155" t="s">
        <v>3</v>
      </c>
      <c r="F478" s="156" t="s">
        <v>184</v>
      </c>
      <c r="H478" s="157">
        <v>8</v>
      </c>
      <c r="I478" s="158"/>
      <c r="L478" s="153"/>
      <c r="M478" s="159"/>
      <c r="N478" s="160"/>
      <c r="O478" s="160"/>
      <c r="P478" s="160"/>
      <c r="Q478" s="160"/>
      <c r="R478" s="160"/>
      <c r="S478" s="160"/>
      <c r="T478" s="161"/>
      <c r="AT478" s="155" t="s">
        <v>126</v>
      </c>
      <c r="AU478" s="155" t="s">
        <v>77</v>
      </c>
      <c r="AV478" s="13" t="s">
        <v>77</v>
      </c>
      <c r="AW478" s="13" t="s">
        <v>33</v>
      </c>
      <c r="AX478" s="13" t="s">
        <v>80</v>
      </c>
      <c r="AY478" s="155" t="s">
        <v>115</v>
      </c>
    </row>
    <row r="479" spans="1:65" s="2" customFormat="1" ht="16.5" customHeight="1">
      <c r="A479" s="33"/>
      <c r="B479" s="134"/>
      <c r="C479" s="170" t="s">
        <v>622</v>
      </c>
      <c r="D479" s="170" t="s">
        <v>233</v>
      </c>
      <c r="E479" s="171" t="s">
        <v>623</v>
      </c>
      <c r="F479" s="172" t="s">
        <v>624</v>
      </c>
      <c r="G479" s="173" t="s">
        <v>259</v>
      </c>
      <c r="H479" s="174">
        <v>8</v>
      </c>
      <c r="I479" s="175"/>
      <c r="J479" s="176">
        <f>ROUND(I479*H479,2)</f>
        <v>0</v>
      </c>
      <c r="K479" s="172" t="s">
        <v>121</v>
      </c>
      <c r="L479" s="177"/>
      <c r="M479" s="178" t="s">
        <v>3</v>
      </c>
      <c r="N479" s="179" t="s">
        <v>43</v>
      </c>
      <c r="O479" s="54"/>
      <c r="P479" s="144">
        <f>O479*H479</f>
        <v>0</v>
      </c>
      <c r="Q479" s="144">
        <v>0.09052</v>
      </c>
      <c r="R479" s="144">
        <f>Q479*H479</f>
        <v>0.72416</v>
      </c>
      <c r="S479" s="144">
        <v>0</v>
      </c>
      <c r="T479" s="145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46" t="s">
        <v>184</v>
      </c>
      <c r="AT479" s="146" t="s">
        <v>233</v>
      </c>
      <c r="AU479" s="146" t="s">
        <v>77</v>
      </c>
      <c r="AY479" s="18" t="s">
        <v>115</v>
      </c>
      <c r="BE479" s="147">
        <f>IF(N479="základní",J479,0)</f>
        <v>0</v>
      </c>
      <c r="BF479" s="147">
        <f>IF(N479="snížená",J479,0)</f>
        <v>0</v>
      </c>
      <c r="BG479" s="147">
        <f>IF(N479="zákl. přenesená",J479,0)</f>
        <v>0</v>
      </c>
      <c r="BH479" s="147">
        <f>IF(N479="sníž. přenesená",J479,0)</f>
        <v>0</v>
      </c>
      <c r="BI479" s="147">
        <f>IF(N479="nulová",J479,0)</f>
        <v>0</v>
      </c>
      <c r="BJ479" s="18" t="s">
        <v>80</v>
      </c>
      <c r="BK479" s="147">
        <f>ROUND(I479*H479,2)</f>
        <v>0</v>
      </c>
      <c r="BL479" s="18" t="s">
        <v>122</v>
      </c>
      <c r="BM479" s="146" t="s">
        <v>625</v>
      </c>
    </row>
    <row r="480" spans="1:47" s="2" customFormat="1" ht="11.25">
      <c r="A480" s="33"/>
      <c r="B480" s="34"/>
      <c r="C480" s="33"/>
      <c r="D480" s="148" t="s">
        <v>124</v>
      </c>
      <c r="E480" s="33"/>
      <c r="F480" s="149" t="s">
        <v>626</v>
      </c>
      <c r="G480" s="33"/>
      <c r="H480" s="33"/>
      <c r="I480" s="150"/>
      <c r="J480" s="33"/>
      <c r="K480" s="33"/>
      <c r="L480" s="34"/>
      <c r="M480" s="151"/>
      <c r="N480" s="152"/>
      <c r="O480" s="54"/>
      <c r="P480" s="54"/>
      <c r="Q480" s="54"/>
      <c r="R480" s="54"/>
      <c r="S480" s="54"/>
      <c r="T480" s="55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T480" s="18" t="s">
        <v>124</v>
      </c>
      <c r="AU480" s="18" t="s">
        <v>77</v>
      </c>
    </row>
    <row r="481" spans="2:51" s="13" customFormat="1" ht="11.25">
      <c r="B481" s="153"/>
      <c r="D481" s="154" t="s">
        <v>126</v>
      </c>
      <c r="E481" s="155" t="s">
        <v>3</v>
      </c>
      <c r="F481" s="156" t="s">
        <v>184</v>
      </c>
      <c r="H481" s="157">
        <v>8</v>
      </c>
      <c r="I481" s="158"/>
      <c r="L481" s="153"/>
      <c r="M481" s="159"/>
      <c r="N481" s="160"/>
      <c r="O481" s="160"/>
      <c r="P481" s="160"/>
      <c r="Q481" s="160"/>
      <c r="R481" s="160"/>
      <c r="S481" s="160"/>
      <c r="T481" s="161"/>
      <c r="AT481" s="155" t="s">
        <v>126</v>
      </c>
      <c r="AU481" s="155" t="s">
        <v>77</v>
      </c>
      <c r="AV481" s="13" t="s">
        <v>77</v>
      </c>
      <c r="AW481" s="13" t="s">
        <v>33</v>
      </c>
      <c r="AX481" s="13" t="s">
        <v>80</v>
      </c>
      <c r="AY481" s="155" t="s">
        <v>115</v>
      </c>
    </row>
    <row r="482" spans="1:65" s="2" customFormat="1" ht="24.2" customHeight="1">
      <c r="A482" s="33"/>
      <c r="B482" s="134"/>
      <c r="C482" s="135" t="s">
        <v>627</v>
      </c>
      <c r="D482" s="135" t="s">
        <v>117</v>
      </c>
      <c r="E482" s="136" t="s">
        <v>628</v>
      </c>
      <c r="F482" s="137" t="s">
        <v>629</v>
      </c>
      <c r="G482" s="138" t="s">
        <v>630</v>
      </c>
      <c r="H482" s="139">
        <v>1</v>
      </c>
      <c r="I482" s="140"/>
      <c r="J482" s="141">
        <f>ROUND(I482*H482,2)</f>
        <v>0</v>
      </c>
      <c r="K482" s="137" t="s">
        <v>311</v>
      </c>
      <c r="L482" s="34"/>
      <c r="M482" s="142" t="s">
        <v>3</v>
      </c>
      <c r="N482" s="143" t="s">
        <v>43</v>
      </c>
      <c r="O482" s="54"/>
      <c r="P482" s="144">
        <f>O482*H482</f>
        <v>0</v>
      </c>
      <c r="Q482" s="144">
        <v>0</v>
      </c>
      <c r="R482" s="144">
        <f>Q482*H482</f>
        <v>0</v>
      </c>
      <c r="S482" s="144">
        <v>0</v>
      </c>
      <c r="T482" s="145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46" t="s">
        <v>122</v>
      </c>
      <c r="AT482" s="146" t="s">
        <v>117</v>
      </c>
      <c r="AU482" s="146" t="s">
        <v>77</v>
      </c>
      <c r="AY482" s="18" t="s">
        <v>115</v>
      </c>
      <c r="BE482" s="147">
        <f>IF(N482="základní",J482,0)</f>
        <v>0</v>
      </c>
      <c r="BF482" s="147">
        <f>IF(N482="snížená",J482,0)</f>
        <v>0</v>
      </c>
      <c r="BG482" s="147">
        <f>IF(N482="zákl. přenesená",J482,0)</f>
        <v>0</v>
      </c>
      <c r="BH482" s="147">
        <f>IF(N482="sníž. přenesená",J482,0)</f>
        <v>0</v>
      </c>
      <c r="BI482" s="147">
        <f>IF(N482="nulová",J482,0)</f>
        <v>0</v>
      </c>
      <c r="BJ482" s="18" t="s">
        <v>80</v>
      </c>
      <c r="BK482" s="147">
        <f>ROUND(I482*H482,2)</f>
        <v>0</v>
      </c>
      <c r="BL482" s="18" t="s">
        <v>122</v>
      </c>
      <c r="BM482" s="146" t="s">
        <v>631</v>
      </c>
    </row>
    <row r="483" spans="2:51" s="15" customFormat="1" ht="11.25">
      <c r="B483" s="180"/>
      <c r="D483" s="154" t="s">
        <v>126</v>
      </c>
      <c r="E483" s="181" t="s">
        <v>3</v>
      </c>
      <c r="F483" s="182" t="s">
        <v>632</v>
      </c>
      <c r="H483" s="181" t="s">
        <v>3</v>
      </c>
      <c r="I483" s="183"/>
      <c r="L483" s="180"/>
      <c r="M483" s="184"/>
      <c r="N483" s="185"/>
      <c r="O483" s="185"/>
      <c r="P483" s="185"/>
      <c r="Q483" s="185"/>
      <c r="R483" s="185"/>
      <c r="S483" s="185"/>
      <c r="T483" s="186"/>
      <c r="AT483" s="181" t="s">
        <v>126</v>
      </c>
      <c r="AU483" s="181" t="s">
        <v>77</v>
      </c>
      <c r="AV483" s="15" t="s">
        <v>80</v>
      </c>
      <c r="AW483" s="15" t="s">
        <v>33</v>
      </c>
      <c r="AX483" s="15" t="s">
        <v>72</v>
      </c>
      <c r="AY483" s="181" t="s">
        <v>115</v>
      </c>
    </row>
    <row r="484" spans="2:51" s="15" customFormat="1" ht="11.25">
      <c r="B484" s="180"/>
      <c r="D484" s="154" t="s">
        <v>126</v>
      </c>
      <c r="E484" s="181" t="s">
        <v>3</v>
      </c>
      <c r="F484" s="182" t="s">
        <v>633</v>
      </c>
      <c r="H484" s="181" t="s">
        <v>3</v>
      </c>
      <c r="I484" s="183"/>
      <c r="L484" s="180"/>
      <c r="M484" s="184"/>
      <c r="N484" s="185"/>
      <c r="O484" s="185"/>
      <c r="P484" s="185"/>
      <c r="Q484" s="185"/>
      <c r="R484" s="185"/>
      <c r="S484" s="185"/>
      <c r="T484" s="186"/>
      <c r="AT484" s="181" t="s">
        <v>126</v>
      </c>
      <c r="AU484" s="181" t="s">
        <v>77</v>
      </c>
      <c r="AV484" s="15" t="s">
        <v>80</v>
      </c>
      <c r="AW484" s="15" t="s">
        <v>33</v>
      </c>
      <c r="AX484" s="15" t="s">
        <v>72</v>
      </c>
      <c r="AY484" s="181" t="s">
        <v>115</v>
      </c>
    </row>
    <row r="485" spans="2:51" s="15" customFormat="1" ht="11.25">
      <c r="B485" s="180"/>
      <c r="D485" s="154" t="s">
        <v>126</v>
      </c>
      <c r="E485" s="181" t="s">
        <v>3</v>
      </c>
      <c r="F485" s="182" t="s">
        <v>634</v>
      </c>
      <c r="H485" s="181" t="s">
        <v>3</v>
      </c>
      <c r="I485" s="183"/>
      <c r="L485" s="180"/>
      <c r="M485" s="184"/>
      <c r="N485" s="185"/>
      <c r="O485" s="185"/>
      <c r="P485" s="185"/>
      <c r="Q485" s="185"/>
      <c r="R485" s="185"/>
      <c r="S485" s="185"/>
      <c r="T485" s="186"/>
      <c r="AT485" s="181" t="s">
        <v>126</v>
      </c>
      <c r="AU485" s="181" t="s">
        <v>77</v>
      </c>
      <c r="AV485" s="15" t="s">
        <v>80</v>
      </c>
      <c r="AW485" s="15" t="s">
        <v>33</v>
      </c>
      <c r="AX485" s="15" t="s">
        <v>72</v>
      </c>
      <c r="AY485" s="181" t="s">
        <v>115</v>
      </c>
    </row>
    <row r="486" spans="2:51" s="15" customFormat="1" ht="11.25">
      <c r="B486" s="180"/>
      <c r="D486" s="154" t="s">
        <v>126</v>
      </c>
      <c r="E486" s="181" t="s">
        <v>3</v>
      </c>
      <c r="F486" s="182" t="s">
        <v>635</v>
      </c>
      <c r="H486" s="181" t="s">
        <v>3</v>
      </c>
      <c r="I486" s="183"/>
      <c r="L486" s="180"/>
      <c r="M486" s="184"/>
      <c r="N486" s="185"/>
      <c r="O486" s="185"/>
      <c r="P486" s="185"/>
      <c r="Q486" s="185"/>
      <c r="R486" s="185"/>
      <c r="S486" s="185"/>
      <c r="T486" s="186"/>
      <c r="AT486" s="181" t="s">
        <v>126</v>
      </c>
      <c r="AU486" s="181" t="s">
        <v>77</v>
      </c>
      <c r="AV486" s="15" t="s">
        <v>80</v>
      </c>
      <c r="AW486" s="15" t="s">
        <v>33</v>
      </c>
      <c r="AX486" s="15" t="s">
        <v>72</v>
      </c>
      <c r="AY486" s="181" t="s">
        <v>115</v>
      </c>
    </row>
    <row r="487" spans="2:51" s="13" customFormat="1" ht="11.25">
      <c r="B487" s="153"/>
      <c r="D487" s="154" t="s">
        <v>126</v>
      </c>
      <c r="E487" s="155" t="s">
        <v>3</v>
      </c>
      <c r="F487" s="156" t="s">
        <v>80</v>
      </c>
      <c r="H487" s="157">
        <v>1</v>
      </c>
      <c r="I487" s="158"/>
      <c r="L487" s="153"/>
      <c r="M487" s="159"/>
      <c r="N487" s="160"/>
      <c r="O487" s="160"/>
      <c r="P487" s="160"/>
      <c r="Q487" s="160"/>
      <c r="R487" s="160"/>
      <c r="S487" s="160"/>
      <c r="T487" s="161"/>
      <c r="AT487" s="155" t="s">
        <v>126</v>
      </c>
      <c r="AU487" s="155" t="s">
        <v>77</v>
      </c>
      <c r="AV487" s="13" t="s">
        <v>77</v>
      </c>
      <c r="AW487" s="13" t="s">
        <v>33</v>
      </c>
      <c r="AX487" s="13" t="s">
        <v>80</v>
      </c>
      <c r="AY487" s="155" t="s">
        <v>115</v>
      </c>
    </row>
    <row r="488" spans="2:63" s="12" customFormat="1" ht="22.9" customHeight="1">
      <c r="B488" s="121"/>
      <c r="D488" s="122" t="s">
        <v>71</v>
      </c>
      <c r="E488" s="132" t="s">
        <v>190</v>
      </c>
      <c r="F488" s="132" t="s">
        <v>636</v>
      </c>
      <c r="I488" s="124"/>
      <c r="J488" s="133">
        <f>BK488</f>
        <v>0</v>
      </c>
      <c r="L488" s="121"/>
      <c r="M488" s="126"/>
      <c r="N488" s="127"/>
      <c r="O488" s="127"/>
      <c r="P488" s="128">
        <f>SUM(P489:P498)</f>
        <v>0</v>
      </c>
      <c r="Q488" s="127"/>
      <c r="R488" s="128">
        <f>SUM(R489:R498)</f>
        <v>0.005985</v>
      </c>
      <c r="S488" s="127"/>
      <c r="T488" s="129">
        <f>SUM(T489:T498)</f>
        <v>0.30175</v>
      </c>
      <c r="AR488" s="122" t="s">
        <v>80</v>
      </c>
      <c r="AT488" s="130" t="s">
        <v>71</v>
      </c>
      <c r="AU488" s="130" t="s">
        <v>80</v>
      </c>
      <c r="AY488" s="122" t="s">
        <v>115</v>
      </c>
      <c r="BK488" s="131">
        <f>SUM(BK489:BK498)</f>
        <v>0</v>
      </c>
    </row>
    <row r="489" spans="1:65" s="2" customFormat="1" ht="24.2" customHeight="1">
      <c r="A489" s="33"/>
      <c r="B489" s="134"/>
      <c r="C489" s="135" t="s">
        <v>637</v>
      </c>
      <c r="D489" s="135" t="s">
        <v>117</v>
      </c>
      <c r="E489" s="136" t="s">
        <v>638</v>
      </c>
      <c r="F489" s="137" t="s">
        <v>639</v>
      </c>
      <c r="G489" s="138" t="s">
        <v>259</v>
      </c>
      <c r="H489" s="139">
        <v>1.5</v>
      </c>
      <c r="I489" s="140"/>
      <c r="J489" s="141">
        <f>ROUND(I489*H489,2)</f>
        <v>0</v>
      </c>
      <c r="K489" s="137" t="s">
        <v>311</v>
      </c>
      <c r="L489" s="34"/>
      <c r="M489" s="142" t="s">
        <v>3</v>
      </c>
      <c r="N489" s="143" t="s">
        <v>43</v>
      </c>
      <c r="O489" s="54"/>
      <c r="P489" s="144">
        <f>O489*H489</f>
        <v>0</v>
      </c>
      <c r="Q489" s="144">
        <v>0.00232</v>
      </c>
      <c r="R489" s="144">
        <f>Q489*H489</f>
        <v>0.00348</v>
      </c>
      <c r="S489" s="144">
        <v>0.101</v>
      </c>
      <c r="T489" s="145">
        <f>S489*H489</f>
        <v>0.15150000000000002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46" t="s">
        <v>122</v>
      </c>
      <c r="AT489" s="146" t="s">
        <v>117</v>
      </c>
      <c r="AU489" s="146" t="s">
        <v>77</v>
      </c>
      <c r="AY489" s="18" t="s">
        <v>115</v>
      </c>
      <c r="BE489" s="147">
        <f>IF(N489="základní",J489,0)</f>
        <v>0</v>
      </c>
      <c r="BF489" s="147">
        <f>IF(N489="snížená",J489,0)</f>
        <v>0</v>
      </c>
      <c r="BG489" s="147">
        <f>IF(N489="zákl. přenesená",J489,0)</f>
        <v>0</v>
      </c>
      <c r="BH489" s="147">
        <f>IF(N489="sníž. přenesená",J489,0)</f>
        <v>0</v>
      </c>
      <c r="BI489" s="147">
        <f>IF(N489="nulová",J489,0)</f>
        <v>0</v>
      </c>
      <c r="BJ489" s="18" t="s">
        <v>80</v>
      </c>
      <c r="BK489" s="147">
        <f>ROUND(I489*H489,2)</f>
        <v>0</v>
      </c>
      <c r="BL489" s="18" t="s">
        <v>122</v>
      </c>
      <c r="BM489" s="146" t="s">
        <v>640</v>
      </c>
    </row>
    <row r="490" spans="2:51" s="15" customFormat="1" ht="11.25">
      <c r="B490" s="180"/>
      <c r="D490" s="154" t="s">
        <v>126</v>
      </c>
      <c r="E490" s="181" t="s">
        <v>3</v>
      </c>
      <c r="F490" s="182" t="s">
        <v>641</v>
      </c>
      <c r="H490" s="181" t="s">
        <v>3</v>
      </c>
      <c r="I490" s="183"/>
      <c r="L490" s="180"/>
      <c r="M490" s="184"/>
      <c r="N490" s="185"/>
      <c r="O490" s="185"/>
      <c r="P490" s="185"/>
      <c r="Q490" s="185"/>
      <c r="R490" s="185"/>
      <c r="S490" s="185"/>
      <c r="T490" s="186"/>
      <c r="AT490" s="181" t="s">
        <v>126</v>
      </c>
      <c r="AU490" s="181" t="s">
        <v>77</v>
      </c>
      <c r="AV490" s="15" t="s">
        <v>80</v>
      </c>
      <c r="AW490" s="15" t="s">
        <v>33</v>
      </c>
      <c r="AX490" s="15" t="s">
        <v>72</v>
      </c>
      <c r="AY490" s="181" t="s">
        <v>115</v>
      </c>
    </row>
    <row r="491" spans="2:51" s="13" customFormat="1" ht="11.25">
      <c r="B491" s="153"/>
      <c r="D491" s="154" t="s">
        <v>126</v>
      </c>
      <c r="E491" s="155" t="s">
        <v>3</v>
      </c>
      <c r="F491" s="156" t="s">
        <v>642</v>
      </c>
      <c r="H491" s="157">
        <v>1.5</v>
      </c>
      <c r="I491" s="158"/>
      <c r="L491" s="153"/>
      <c r="M491" s="159"/>
      <c r="N491" s="160"/>
      <c r="O491" s="160"/>
      <c r="P491" s="160"/>
      <c r="Q491" s="160"/>
      <c r="R491" s="160"/>
      <c r="S491" s="160"/>
      <c r="T491" s="161"/>
      <c r="AT491" s="155" t="s">
        <v>126</v>
      </c>
      <c r="AU491" s="155" t="s">
        <v>77</v>
      </c>
      <c r="AV491" s="13" t="s">
        <v>77</v>
      </c>
      <c r="AW491" s="13" t="s">
        <v>33</v>
      </c>
      <c r="AX491" s="13" t="s">
        <v>72</v>
      </c>
      <c r="AY491" s="155" t="s">
        <v>115</v>
      </c>
    </row>
    <row r="492" spans="2:51" s="14" customFormat="1" ht="11.25">
      <c r="B492" s="162"/>
      <c r="D492" s="154" t="s">
        <v>126</v>
      </c>
      <c r="E492" s="163" t="s">
        <v>3</v>
      </c>
      <c r="F492" s="164" t="s">
        <v>141</v>
      </c>
      <c r="H492" s="165">
        <v>1.5</v>
      </c>
      <c r="I492" s="166"/>
      <c r="L492" s="162"/>
      <c r="M492" s="167"/>
      <c r="N492" s="168"/>
      <c r="O492" s="168"/>
      <c r="P492" s="168"/>
      <c r="Q492" s="168"/>
      <c r="R492" s="168"/>
      <c r="S492" s="168"/>
      <c r="T492" s="169"/>
      <c r="AT492" s="163" t="s">
        <v>126</v>
      </c>
      <c r="AU492" s="163" t="s">
        <v>77</v>
      </c>
      <c r="AV492" s="14" t="s">
        <v>122</v>
      </c>
      <c r="AW492" s="14" t="s">
        <v>33</v>
      </c>
      <c r="AX492" s="14" t="s">
        <v>80</v>
      </c>
      <c r="AY492" s="163" t="s">
        <v>115</v>
      </c>
    </row>
    <row r="493" spans="1:65" s="2" customFormat="1" ht="24.2" customHeight="1">
      <c r="A493" s="33"/>
      <c r="B493" s="134"/>
      <c r="C493" s="135" t="s">
        <v>643</v>
      </c>
      <c r="D493" s="135" t="s">
        <v>117</v>
      </c>
      <c r="E493" s="136" t="s">
        <v>644</v>
      </c>
      <c r="F493" s="137" t="s">
        <v>645</v>
      </c>
      <c r="G493" s="138" t="s">
        <v>259</v>
      </c>
      <c r="H493" s="139">
        <v>0.5</v>
      </c>
      <c r="I493" s="140"/>
      <c r="J493" s="141">
        <f>ROUND(I493*H493,2)</f>
        <v>0</v>
      </c>
      <c r="K493" s="137" t="s">
        <v>311</v>
      </c>
      <c r="L493" s="34"/>
      <c r="M493" s="142" t="s">
        <v>3</v>
      </c>
      <c r="N493" s="143" t="s">
        <v>43</v>
      </c>
      <c r="O493" s="54"/>
      <c r="P493" s="144">
        <f>O493*H493</f>
        <v>0</v>
      </c>
      <c r="Q493" s="144">
        <v>0.00284</v>
      </c>
      <c r="R493" s="144">
        <f>Q493*H493</f>
        <v>0.00142</v>
      </c>
      <c r="S493" s="144">
        <v>0.159</v>
      </c>
      <c r="T493" s="145">
        <f>S493*H493</f>
        <v>0.0795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46" t="s">
        <v>122</v>
      </c>
      <c r="AT493" s="146" t="s">
        <v>117</v>
      </c>
      <c r="AU493" s="146" t="s">
        <v>77</v>
      </c>
      <c r="AY493" s="18" t="s">
        <v>115</v>
      </c>
      <c r="BE493" s="147">
        <f>IF(N493="základní",J493,0)</f>
        <v>0</v>
      </c>
      <c r="BF493" s="147">
        <f>IF(N493="snížená",J493,0)</f>
        <v>0</v>
      </c>
      <c r="BG493" s="147">
        <f>IF(N493="zákl. přenesená",J493,0)</f>
        <v>0</v>
      </c>
      <c r="BH493" s="147">
        <f>IF(N493="sníž. přenesená",J493,0)</f>
        <v>0</v>
      </c>
      <c r="BI493" s="147">
        <f>IF(N493="nulová",J493,0)</f>
        <v>0</v>
      </c>
      <c r="BJ493" s="18" t="s">
        <v>80</v>
      </c>
      <c r="BK493" s="147">
        <f>ROUND(I493*H493,2)</f>
        <v>0</v>
      </c>
      <c r="BL493" s="18" t="s">
        <v>122</v>
      </c>
      <c r="BM493" s="146" t="s">
        <v>646</v>
      </c>
    </row>
    <row r="494" spans="2:51" s="15" customFormat="1" ht="11.25">
      <c r="B494" s="180"/>
      <c r="D494" s="154" t="s">
        <v>126</v>
      </c>
      <c r="E494" s="181" t="s">
        <v>3</v>
      </c>
      <c r="F494" s="182" t="s">
        <v>647</v>
      </c>
      <c r="H494" s="181" t="s">
        <v>3</v>
      </c>
      <c r="I494" s="183"/>
      <c r="L494" s="180"/>
      <c r="M494" s="184"/>
      <c r="N494" s="185"/>
      <c r="O494" s="185"/>
      <c r="P494" s="185"/>
      <c r="Q494" s="185"/>
      <c r="R494" s="185"/>
      <c r="S494" s="185"/>
      <c r="T494" s="186"/>
      <c r="AT494" s="181" t="s">
        <v>126</v>
      </c>
      <c r="AU494" s="181" t="s">
        <v>77</v>
      </c>
      <c r="AV494" s="15" t="s">
        <v>80</v>
      </c>
      <c r="AW494" s="15" t="s">
        <v>33</v>
      </c>
      <c r="AX494" s="15" t="s">
        <v>72</v>
      </c>
      <c r="AY494" s="181" t="s">
        <v>115</v>
      </c>
    </row>
    <row r="495" spans="2:51" s="13" customFormat="1" ht="11.25">
      <c r="B495" s="153"/>
      <c r="D495" s="154" t="s">
        <v>126</v>
      </c>
      <c r="E495" s="155" t="s">
        <v>3</v>
      </c>
      <c r="F495" s="156" t="s">
        <v>648</v>
      </c>
      <c r="H495" s="157">
        <v>0.5</v>
      </c>
      <c r="I495" s="158"/>
      <c r="L495" s="153"/>
      <c r="M495" s="159"/>
      <c r="N495" s="160"/>
      <c r="O495" s="160"/>
      <c r="P495" s="160"/>
      <c r="Q495" s="160"/>
      <c r="R495" s="160"/>
      <c r="S495" s="160"/>
      <c r="T495" s="161"/>
      <c r="AT495" s="155" t="s">
        <v>126</v>
      </c>
      <c r="AU495" s="155" t="s">
        <v>77</v>
      </c>
      <c r="AV495" s="13" t="s">
        <v>77</v>
      </c>
      <c r="AW495" s="13" t="s">
        <v>33</v>
      </c>
      <c r="AX495" s="13" t="s">
        <v>80</v>
      </c>
      <c r="AY495" s="155" t="s">
        <v>115</v>
      </c>
    </row>
    <row r="496" spans="1:65" s="2" customFormat="1" ht="24.2" customHeight="1">
      <c r="A496" s="33"/>
      <c r="B496" s="134"/>
      <c r="C496" s="135" t="s">
        <v>649</v>
      </c>
      <c r="D496" s="135" t="s">
        <v>117</v>
      </c>
      <c r="E496" s="136" t="s">
        <v>650</v>
      </c>
      <c r="F496" s="137" t="s">
        <v>651</v>
      </c>
      <c r="G496" s="138" t="s">
        <v>259</v>
      </c>
      <c r="H496" s="139">
        <v>0.25</v>
      </c>
      <c r="I496" s="140"/>
      <c r="J496" s="141">
        <f>ROUND(I496*H496,2)</f>
        <v>0</v>
      </c>
      <c r="K496" s="137" t="s">
        <v>311</v>
      </c>
      <c r="L496" s="34"/>
      <c r="M496" s="142" t="s">
        <v>3</v>
      </c>
      <c r="N496" s="143" t="s">
        <v>43</v>
      </c>
      <c r="O496" s="54"/>
      <c r="P496" s="144">
        <f>O496*H496</f>
        <v>0</v>
      </c>
      <c r="Q496" s="144">
        <v>0.00434</v>
      </c>
      <c r="R496" s="144">
        <f>Q496*H496</f>
        <v>0.001085</v>
      </c>
      <c r="S496" s="144">
        <v>0.283</v>
      </c>
      <c r="T496" s="145">
        <f>S496*H496</f>
        <v>0.07075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46" t="s">
        <v>122</v>
      </c>
      <c r="AT496" s="146" t="s">
        <v>117</v>
      </c>
      <c r="AU496" s="146" t="s">
        <v>77</v>
      </c>
      <c r="AY496" s="18" t="s">
        <v>115</v>
      </c>
      <c r="BE496" s="147">
        <f>IF(N496="základní",J496,0)</f>
        <v>0</v>
      </c>
      <c r="BF496" s="147">
        <f>IF(N496="snížená",J496,0)</f>
        <v>0</v>
      </c>
      <c r="BG496" s="147">
        <f>IF(N496="zákl. přenesená",J496,0)</f>
        <v>0</v>
      </c>
      <c r="BH496" s="147">
        <f>IF(N496="sníž. přenesená",J496,0)</f>
        <v>0</v>
      </c>
      <c r="BI496" s="147">
        <f>IF(N496="nulová",J496,0)</f>
        <v>0</v>
      </c>
      <c r="BJ496" s="18" t="s">
        <v>80</v>
      </c>
      <c r="BK496" s="147">
        <f>ROUND(I496*H496,2)</f>
        <v>0</v>
      </c>
      <c r="BL496" s="18" t="s">
        <v>122</v>
      </c>
      <c r="BM496" s="146" t="s">
        <v>652</v>
      </c>
    </row>
    <row r="497" spans="2:51" s="15" customFormat="1" ht="11.25">
      <c r="B497" s="180"/>
      <c r="D497" s="154" t="s">
        <v>126</v>
      </c>
      <c r="E497" s="181" t="s">
        <v>3</v>
      </c>
      <c r="F497" s="182" t="s">
        <v>653</v>
      </c>
      <c r="H497" s="181" t="s">
        <v>3</v>
      </c>
      <c r="I497" s="183"/>
      <c r="L497" s="180"/>
      <c r="M497" s="184"/>
      <c r="N497" s="185"/>
      <c r="O497" s="185"/>
      <c r="P497" s="185"/>
      <c r="Q497" s="185"/>
      <c r="R497" s="185"/>
      <c r="S497" s="185"/>
      <c r="T497" s="186"/>
      <c r="AT497" s="181" t="s">
        <v>126</v>
      </c>
      <c r="AU497" s="181" t="s">
        <v>77</v>
      </c>
      <c r="AV497" s="15" t="s">
        <v>80</v>
      </c>
      <c r="AW497" s="15" t="s">
        <v>33</v>
      </c>
      <c r="AX497" s="15" t="s">
        <v>72</v>
      </c>
      <c r="AY497" s="181" t="s">
        <v>115</v>
      </c>
    </row>
    <row r="498" spans="2:51" s="13" customFormat="1" ht="11.25">
      <c r="B498" s="153"/>
      <c r="D498" s="154" t="s">
        <v>126</v>
      </c>
      <c r="E498" s="155" t="s">
        <v>3</v>
      </c>
      <c r="F498" s="156" t="s">
        <v>654</v>
      </c>
      <c r="H498" s="157">
        <v>0.25</v>
      </c>
      <c r="I498" s="158"/>
      <c r="L498" s="153"/>
      <c r="M498" s="159"/>
      <c r="N498" s="160"/>
      <c r="O498" s="160"/>
      <c r="P498" s="160"/>
      <c r="Q498" s="160"/>
      <c r="R498" s="160"/>
      <c r="S498" s="160"/>
      <c r="T498" s="161"/>
      <c r="AT498" s="155" t="s">
        <v>126</v>
      </c>
      <c r="AU498" s="155" t="s">
        <v>77</v>
      </c>
      <c r="AV498" s="13" t="s">
        <v>77</v>
      </c>
      <c r="AW498" s="13" t="s">
        <v>33</v>
      </c>
      <c r="AX498" s="13" t="s">
        <v>80</v>
      </c>
      <c r="AY498" s="155" t="s">
        <v>115</v>
      </c>
    </row>
    <row r="499" spans="2:63" s="12" customFormat="1" ht="22.9" customHeight="1">
      <c r="B499" s="121"/>
      <c r="D499" s="122" t="s">
        <v>71</v>
      </c>
      <c r="E499" s="132" t="s">
        <v>655</v>
      </c>
      <c r="F499" s="132" t="s">
        <v>656</v>
      </c>
      <c r="I499" s="124"/>
      <c r="J499" s="133">
        <f>BK499</f>
        <v>0</v>
      </c>
      <c r="L499" s="121"/>
      <c r="M499" s="126"/>
      <c r="N499" s="127"/>
      <c r="O499" s="127"/>
      <c r="P499" s="128">
        <f>SUM(P500:P501)</f>
        <v>0</v>
      </c>
      <c r="Q499" s="127"/>
      <c r="R499" s="128">
        <f>SUM(R500:R501)</f>
        <v>0</v>
      </c>
      <c r="S499" s="127"/>
      <c r="T499" s="129">
        <f>SUM(T500:T501)</f>
        <v>0</v>
      </c>
      <c r="AR499" s="122" t="s">
        <v>80</v>
      </c>
      <c r="AT499" s="130" t="s">
        <v>71</v>
      </c>
      <c r="AU499" s="130" t="s">
        <v>80</v>
      </c>
      <c r="AY499" s="122" t="s">
        <v>115</v>
      </c>
      <c r="BK499" s="131">
        <f>SUM(BK500:BK501)</f>
        <v>0</v>
      </c>
    </row>
    <row r="500" spans="1:65" s="2" customFormat="1" ht="24.2" customHeight="1">
      <c r="A500" s="33"/>
      <c r="B500" s="134"/>
      <c r="C500" s="135" t="s">
        <v>657</v>
      </c>
      <c r="D500" s="135" t="s">
        <v>117</v>
      </c>
      <c r="E500" s="136" t="s">
        <v>658</v>
      </c>
      <c r="F500" s="137" t="s">
        <v>659</v>
      </c>
      <c r="G500" s="138" t="s">
        <v>212</v>
      </c>
      <c r="H500" s="139">
        <v>148.278</v>
      </c>
      <c r="I500" s="140"/>
      <c r="J500" s="141">
        <f>ROUND(I500*H500,2)</f>
        <v>0</v>
      </c>
      <c r="K500" s="137" t="s">
        <v>121</v>
      </c>
      <c r="L500" s="34"/>
      <c r="M500" s="142" t="s">
        <v>3</v>
      </c>
      <c r="N500" s="143" t="s">
        <v>43</v>
      </c>
      <c r="O500" s="54"/>
      <c r="P500" s="144">
        <f>O500*H500</f>
        <v>0</v>
      </c>
      <c r="Q500" s="144">
        <v>0</v>
      </c>
      <c r="R500" s="144">
        <f>Q500*H500</f>
        <v>0</v>
      </c>
      <c r="S500" s="144">
        <v>0</v>
      </c>
      <c r="T500" s="145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46" t="s">
        <v>122</v>
      </c>
      <c r="AT500" s="146" t="s">
        <v>117</v>
      </c>
      <c r="AU500" s="146" t="s">
        <v>77</v>
      </c>
      <c r="AY500" s="18" t="s">
        <v>115</v>
      </c>
      <c r="BE500" s="147">
        <f>IF(N500="základní",J500,0)</f>
        <v>0</v>
      </c>
      <c r="BF500" s="147">
        <f>IF(N500="snížená",J500,0)</f>
        <v>0</v>
      </c>
      <c r="BG500" s="147">
        <f>IF(N500="zákl. přenesená",J500,0)</f>
        <v>0</v>
      </c>
      <c r="BH500" s="147">
        <f>IF(N500="sníž. přenesená",J500,0)</f>
        <v>0</v>
      </c>
      <c r="BI500" s="147">
        <f>IF(N500="nulová",J500,0)</f>
        <v>0</v>
      </c>
      <c r="BJ500" s="18" t="s">
        <v>80</v>
      </c>
      <c r="BK500" s="147">
        <f>ROUND(I500*H500,2)</f>
        <v>0</v>
      </c>
      <c r="BL500" s="18" t="s">
        <v>122</v>
      </c>
      <c r="BM500" s="146" t="s">
        <v>660</v>
      </c>
    </row>
    <row r="501" spans="1:47" s="2" customFormat="1" ht="11.25">
      <c r="A501" s="33"/>
      <c r="B501" s="34"/>
      <c r="C501" s="33"/>
      <c r="D501" s="148" t="s">
        <v>124</v>
      </c>
      <c r="E501" s="33"/>
      <c r="F501" s="149" t="s">
        <v>661</v>
      </c>
      <c r="G501" s="33"/>
      <c r="H501" s="33"/>
      <c r="I501" s="150"/>
      <c r="J501" s="33"/>
      <c r="K501" s="33"/>
      <c r="L501" s="34"/>
      <c r="M501" s="151"/>
      <c r="N501" s="152"/>
      <c r="O501" s="54"/>
      <c r="P501" s="54"/>
      <c r="Q501" s="54"/>
      <c r="R501" s="54"/>
      <c r="S501" s="54"/>
      <c r="T501" s="55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T501" s="18" t="s">
        <v>124</v>
      </c>
      <c r="AU501" s="18" t="s">
        <v>77</v>
      </c>
    </row>
    <row r="502" spans="2:63" s="12" customFormat="1" ht="25.9" customHeight="1">
      <c r="B502" s="121"/>
      <c r="D502" s="122" t="s">
        <v>71</v>
      </c>
      <c r="E502" s="123" t="s">
        <v>233</v>
      </c>
      <c r="F502" s="123" t="s">
        <v>662</v>
      </c>
      <c r="I502" s="124"/>
      <c r="J502" s="125">
        <f>BK502</f>
        <v>0</v>
      </c>
      <c r="L502" s="121"/>
      <c r="M502" s="126"/>
      <c r="N502" s="127"/>
      <c r="O502" s="127"/>
      <c r="P502" s="128">
        <f>P503</f>
        <v>0</v>
      </c>
      <c r="Q502" s="127"/>
      <c r="R502" s="128">
        <f>R503</f>
        <v>0</v>
      </c>
      <c r="S502" s="127"/>
      <c r="T502" s="129">
        <f>T503</f>
        <v>0</v>
      </c>
      <c r="AR502" s="122" t="s">
        <v>152</v>
      </c>
      <c r="AT502" s="130" t="s">
        <v>71</v>
      </c>
      <c r="AU502" s="130" t="s">
        <v>72</v>
      </c>
      <c r="AY502" s="122" t="s">
        <v>115</v>
      </c>
      <c r="BK502" s="131">
        <f>BK503</f>
        <v>0</v>
      </c>
    </row>
    <row r="503" spans="2:63" s="12" customFormat="1" ht="22.9" customHeight="1">
      <c r="B503" s="121"/>
      <c r="D503" s="122" t="s">
        <v>71</v>
      </c>
      <c r="E503" s="132" t="s">
        <v>663</v>
      </c>
      <c r="F503" s="132" t="s">
        <v>664</v>
      </c>
      <c r="I503" s="124"/>
      <c r="J503" s="133">
        <f>BK503</f>
        <v>0</v>
      </c>
      <c r="L503" s="121"/>
      <c r="M503" s="126"/>
      <c r="N503" s="127"/>
      <c r="O503" s="127"/>
      <c r="P503" s="128">
        <f>SUM(P504:P506)</f>
        <v>0</v>
      </c>
      <c r="Q503" s="127"/>
      <c r="R503" s="128">
        <f>SUM(R504:R506)</f>
        <v>0</v>
      </c>
      <c r="S503" s="127"/>
      <c r="T503" s="129">
        <f>SUM(T504:T506)</f>
        <v>0</v>
      </c>
      <c r="AR503" s="122" t="s">
        <v>152</v>
      </c>
      <c r="AT503" s="130" t="s">
        <v>71</v>
      </c>
      <c r="AU503" s="130" t="s">
        <v>80</v>
      </c>
      <c r="AY503" s="122" t="s">
        <v>115</v>
      </c>
      <c r="BK503" s="131">
        <f>SUM(BK504:BK506)</f>
        <v>0</v>
      </c>
    </row>
    <row r="504" spans="1:65" s="2" customFormat="1" ht="16.5" customHeight="1">
      <c r="A504" s="33"/>
      <c r="B504" s="134"/>
      <c r="C504" s="135" t="s">
        <v>665</v>
      </c>
      <c r="D504" s="135" t="s">
        <v>117</v>
      </c>
      <c r="E504" s="136" t="s">
        <v>666</v>
      </c>
      <c r="F504" s="137" t="s">
        <v>667</v>
      </c>
      <c r="G504" s="138" t="s">
        <v>259</v>
      </c>
      <c r="H504" s="139">
        <v>23.5</v>
      </c>
      <c r="I504" s="140"/>
      <c r="J504" s="141">
        <f>ROUND(I504*H504,2)</f>
        <v>0</v>
      </c>
      <c r="K504" s="137" t="s">
        <v>311</v>
      </c>
      <c r="L504" s="34"/>
      <c r="M504" s="142" t="s">
        <v>3</v>
      </c>
      <c r="N504" s="143" t="s">
        <v>43</v>
      </c>
      <c r="O504" s="54"/>
      <c r="P504" s="144">
        <f>O504*H504</f>
        <v>0</v>
      </c>
      <c r="Q504" s="144">
        <v>0</v>
      </c>
      <c r="R504" s="144">
        <f>Q504*H504</f>
        <v>0</v>
      </c>
      <c r="S504" s="144">
        <v>0</v>
      </c>
      <c r="T504" s="145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46" t="s">
        <v>528</v>
      </c>
      <c r="AT504" s="146" t="s">
        <v>117</v>
      </c>
      <c r="AU504" s="146" t="s">
        <v>77</v>
      </c>
      <c r="AY504" s="18" t="s">
        <v>115</v>
      </c>
      <c r="BE504" s="147">
        <f>IF(N504="základní",J504,0)</f>
        <v>0</v>
      </c>
      <c r="BF504" s="147">
        <f>IF(N504="snížená",J504,0)</f>
        <v>0</v>
      </c>
      <c r="BG504" s="147">
        <f>IF(N504="zákl. přenesená",J504,0)</f>
        <v>0</v>
      </c>
      <c r="BH504" s="147">
        <f>IF(N504="sníž. přenesená",J504,0)</f>
        <v>0</v>
      </c>
      <c r="BI504" s="147">
        <f>IF(N504="nulová",J504,0)</f>
        <v>0</v>
      </c>
      <c r="BJ504" s="18" t="s">
        <v>80</v>
      </c>
      <c r="BK504" s="147">
        <f>ROUND(I504*H504,2)</f>
        <v>0</v>
      </c>
      <c r="BL504" s="18" t="s">
        <v>528</v>
      </c>
      <c r="BM504" s="146" t="s">
        <v>668</v>
      </c>
    </row>
    <row r="505" spans="2:51" s="15" customFormat="1" ht="22.5">
      <c r="B505" s="180"/>
      <c r="D505" s="154" t="s">
        <v>126</v>
      </c>
      <c r="E505" s="181" t="s">
        <v>3</v>
      </c>
      <c r="F505" s="182" t="s">
        <v>669</v>
      </c>
      <c r="H505" s="181" t="s">
        <v>3</v>
      </c>
      <c r="I505" s="183"/>
      <c r="L505" s="180"/>
      <c r="M505" s="184"/>
      <c r="N505" s="185"/>
      <c r="O505" s="185"/>
      <c r="P505" s="185"/>
      <c r="Q505" s="185"/>
      <c r="R505" s="185"/>
      <c r="S505" s="185"/>
      <c r="T505" s="186"/>
      <c r="AT505" s="181" t="s">
        <v>126</v>
      </c>
      <c r="AU505" s="181" t="s">
        <v>77</v>
      </c>
      <c r="AV505" s="15" t="s">
        <v>80</v>
      </c>
      <c r="AW505" s="15" t="s">
        <v>33</v>
      </c>
      <c r="AX505" s="15" t="s">
        <v>72</v>
      </c>
      <c r="AY505" s="181" t="s">
        <v>115</v>
      </c>
    </row>
    <row r="506" spans="2:51" s="13" customFormat="1" ht="11.25">
      <c r="B506" s="153"/>
      <c r="D506" s="154" t="s">
        <v>126</v>
      </c>
      <c r="E506" s="155" t="s">
        <v>3</v>
      </c>
      <c r="F506" s="156" t="s">
        <v>268</v>
      </c>
      <c r="H506" s="157">
        <v>23.5</v>
      </c>
      <c r="I506" s="158"/>
      <c r="L506" s="153"/>
      <c r="M506" s="159"/>
      <c r="N506" s="160"/>
      <c r="O506" s="160"/>
      <c r="P506" s="160"/>
      <c r="Q506" s="160"/>
      <c r="R506" s="160"/>
      <c r="S506" s="160"/>
      <c r="T506" s="161"/>
      <c r="AT506" s="155" t="s">
        <v>126</v>
      </c>
      <c r="AU506" s="155" t="s">
        <v>77</v>
      </c>
      <c r="AV506" s="13" t="s">
        <v>77</v>
      </c>
      <c r="AW506" s="13" t="s">
        <v>33</v>
      </c>
      <c r="AX506" s="13" t="s">
        <v>80</v>
      </c>
      <c r="AY506" s="155" t="s">
        <v>115</v>
      </c>
    </row>
    <row r="507" spans="2:63" s="12" customFormat="1" ht="25.9" customHeight="1">
      <c r="B507" s="121"/>
      <c r="D507" s="122" t="s">
        <v>71</v>
      </c>
      <c r="E507" s="123" t="s">
        <v>670</v>
      </c>
      <c r="F507" s="123" t="s">
        <v>671</v>
      </c>
      <c r="I507" s="124"/>
      <c r="J507" s="125">
        <f>BK507</f>
        <v>0</v>
      </c>
      <c r="L507" s="121"/>
      <c r="M507" s="126"/>
      <c r="N507" s="127"/>
      <c r="O507" s="127"/>
      <c r="P507" s="128">
        <f>SUM(P508:P510)</f>
        <v>0</v>
      </c>
      <c r="Q507" s="127"/>
      <c r="R507" s="128">
        <f>SUM(R508:R510)</f>
        <v>0</v>
      </c>
      <c r="S507" s="127"/>
      <c r="T507" s="129">
        <f>SUM(T508:T510)</f>
        <v>0</v>
      </c>
      <c r="AR507" s="122" t="s">
        <v>122</v>
      </c>
      <c r="AT507" s="130" t="s">
        <v>71</v>
      </c>
      <c r="AU507" s="130" t="s">
        <v>72</v>
      </c>
      <c r="AY507" s="122" t="s">
        <v>115</v>
      </c>
      <c r="BK507" s="131">
        <f>SUM(BK508:BK510)</f>
        <v>0</v>
      </c>
    </row>
    <row r="508" spans="1:65" s="2" customFormat="1" ht="16.5" customHeight="1">
      <c r="A508" s="33"/>
      <c r="B508" s="134"/>
      <c r="C508" s="135" t="s">
        <v>672</v>
      </c>
      <c r="D508" s="135" t="s">
        <v>117</v>
      </c>
      <c r="E508" s="136" t="s">
        <v>673</v>
      </c>
      <c r="F508" s="137" t="s">
        <v>674</v>
      </c>
      <c r="G508" s="138" t="s">
        <v>675</v>
      </c>
      <c r="H508" s="139">
        <v>8</v>
      </c>
      <c r="I508" s="140"/>
      <c r="J508" s="141">
        <f>ROUND(I508*H508,2)</f>
        <v>0</v>
      </c>
      <c r="K508" s="137" t="s">
        <v>121</v>
      </c>
      <c r="L508" s="34"/>
      <c r="M508" s="142" t="s">
        <v>3</v>
      </c>
      <c r="N508" s="143" t="s">
        <v>43</v>
      </c>
      <c r="O508" s="54"/>
      <c r="P508" s="144">
        <f>O508*H508</f>
        <v>0</v>
      </c>
      <c r="Q508" s="144">
        <v>0</v>
      </c>
      <c r="R508" s="144">
        <f>Q508*H508</f>
        <v>0</v>
      </c>
      <c r="S508" s="144">
        <v>0</v>
      </c>
      <c r="T508" s="145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46" t="s">
        <v>676</v>
      </c>
      <c r="AT508" s="146" t="s">
        <v>117</v>
      </c>
      <c r="AU508" s="146" t="s">
        <v>80</v>
      </c>
      <c r="AY508" s="18" t="s">
        <v>115</v>
      </c>
      <c r="BE508" s="147">
        <f>IF(N508="základní",J508,0)</f>
        <v>0</v>
      </c>
      <c r="BF508" s="147">
        <f>IF(N508="snížená",J508,0)</f>
        <v>0</v>
      </c>
      <c r="BG508" s="147">
        <f>IF(N508="zákl. přenesená",J508,0)</f>
        <v>0</v>
      </c>
      <c r="BH508" s="147">
        <f>IF(N508="sníž. přenesená",J508,0)</f>
        <v>0</v>
      </c>
      <c r="BI508" s="147">
        <f>IF(N508="nulová",J508,0)</f>
        <v>0</v>
      </c>
      <c r="BJ508" s="18" t="s">
        <v>80</v>
      </c>
      <c r="BK508" s="147">
        <f>ROUND(I508*H508,2)</f>
        <v>0</v>
      </c>
      <c r="BL508" s="18" t="s">
        <v>676</v>
      </c>
      <c r="BM508" s="146" t="s">
        <v>677</v>
      </c>
    </row>
    <row r="509" spans="1:47" s="2" customFormat="1" ht="11.25">
      <c r="A509" s="33"/>
      <c r="B509" s="34"/>
      <c r="C509" s="33"/>
      <c r="D509" s="148" t="s">
        <v>124</v>
      </c>
      <c r="E509" s="33"/>
      <c r="F509" s="149" t="s">
        <v>678</v>
      </c>
      <c r="G509" s="33"/>
      <c r="H509" s="33"/>
      <c r="I509" s="150"/>
      <c r="J509" s="33"/>
      <c r="K509" s="33"/>
      <c r="L509" s="34"/>
      <c r="M509" s="151"/>
      <c r="N509" s="152"/>
      <c r="O509" s="54"/>
      <c r="P509" s="54"/>
      <c r="Q509" s="54"/>
      <c r="R509" s="54"/>
      <c r="S509" s="54"/>
      <c r="T509" s="55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T509" s="18" t="s">
        <v>124</v>
      </c>
      <c r="AU509" s="18" t="s">
        <v>80</v>
      </c>
    </row>
    <row r="510" spans="2:51" s="13" customFormat="1" ht="11.25">
      <c r="B510" s="153"/>
      <c r="D510" s="154" t="s">
        <v>126</v>
      </c>
      <c r="E510" s="155" t="s">
        <v>3</v>
      </c>
      <c r="F510" s="156" t="s">
        <v>184</v>
      </c>
      <c r="H510" s="157">
        <v>8</v>
      </c>
      <c r="I510" s="158"/>
      <c r="L510" s="153"/>
      <c r="M510" s="159"/>
      <c r="N510" s="160"/>
      <c r="O510" s="160"/>
      <c r="P510" s="160"/>
      <c r="Q510" s="160"/>
      <c r="R510" s="160"/>
      <c r="S510" s="160"/>
      <c r="T510" s="161"/>
      <c r="AT510" s="155" t="s">
        <v>126</v>
      </c>
      <c r="AU510" s="155" t="s">
        <v>80</v>
      </c>
      <c r="AV510" s="13" t="s">
        <v>77</v>
      </c>
      <c r="AW510" s="13" t="s">
        <v>33</v>
      </c>
      <c r="AX510" s="13" t="s">
        <v>80</v>
      </c>
      <c r="AY510" s="155" t="s">
        <v>115</v>
      </c>
    </row>
    <row r="511" spans="2:63" s="12" customFormat="1" ht="25.9" customHeight="1">
      <c r="B511" s="121"/>
      <c r="D511" s="122" t="s">
        <v>71</v>
      </c>
      <c r="E511" s="123" t="s">
        <v>679</v>
      </c>
      <c r="F511" s="123" t="s">
        <v>680</v>
      </c>
      <c r="I511" s="124"/>
      <c r="J511" s="125">
        <f>BK511</f>
        <v>0</v>
      </c>
      <c r="L511" s="121"/>
      <c r="M511" s="126"/>
      <c r="N511" s="127"/>
      <c r="O511" s="127"/>
      <c r="P511" s="128">
        <f>SUM(P512:P523)</f>
        <v>0</v>
      </c>
      <c r="Q511" s="127"/>
      <c r="R511" s="128">
        <f>SUM(R512:R523)</f>
        <v>0</v>
      </c>
      <c r="S511" s="127"/>
      <c r="T511" s="129">
        <f>SUM(T512:T523)</f>
        <v>0</v>
      </c>
      <c r="AR511" s="122" t="s">
        <v>122</v>
      </c>
      <c r="AT511" s="130" t="s">
        <v>71</v>
      </c>
      <c r="AU511" s="130" t="s">
        <v>72</v>
      </c>
      <c r="AY511" s="122" t="s">
        <v>115</v>
      </c>
      <c r="BK511" s="131">
        <f>SUM(BK512:BK523)</f>
        <v>0</v>
      </c>
    </row>
    <row r="512" spans="1:65" s="2" customFormat="1" ht="16.5" customHeight="1">
      <c r="A512" s="33"/>
      <c r="B512" s="134"/>
      <c r="C512" s="321" t="s">
        <v>681</v>
      </c>
      <c r="D512" s="321" t="s">
        <v>117</v>
      </c>
      <c r="E512" s="322" t="s">
        <v>682</v>
      </c>
      <c r="F512" s="323" t="s">
        <v>683</v>
      </c>
      <c r="G512" s="324" t="s">
        <v>259</v>
      </c>
      <c r="H512" s="325">
        <v>29</v>
      </c>
      <c r="I512" s="326"/>
      <c r="J512" s="326">
        <f>ROUND(I512*H512,2)</f>
        <v>0</v>
      </c>
      <c r="K512" s="323" t="s">
        <v>311</v>
      </c>
      <c r="L512" s="34"/>
      <c r="M512" s="142" t="s">
        <v>3</v>
      </c>
      <c r="N512" s="143" t="s">
        <v>43</v>
      </c>
      <c r="O512" s="54"/>
      <c r="P512" s="144">
        <f>O512*H512</f>
        <v>0</v>
      </c>
      <c r="Q512" s="144">
        <v>0</v>
      </c>
      <c r="R512" s="144">
        <f>Q512*H512</f>
        <v>0</v>
      </c>
      <c r="S512" s="144">
        <v>0</v>
      </c>
      <c r="T512" s="145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46" t="s">
        <v>676</v>
      </c>
      <c r="AT512" s="146" t="s">
        <v>117</v>
      </c>
      <c r="AU512" s="146" t="s">
        <v>80</v>
      </c>
      <c r="AY512" s="18" t="s">
        <v>115</v>
      </c>
      <c r="BE512" s="147">
        <f>IF(N512="základní",J512,0)</f>
        <v>0</v>
      </c>
      <c r="BF512" s="147">
        <f>IF(N512="snížená",J512,0)</f>
        <v>0</v>
      </c>
      <c r="BG512" s="147">
        <f>IF(N512="zákl. přenesená",J512,0)</f>
        <v>0</v>
      </c>
      <c r="BH512" s="147">
        <f>IF(N512="sníž. přenesená",J512,0)</f>
        <v>0</v>
      </c>
      <c r="BI512" s="147">
        <f>IF(N512="nulová",J512,0)</f>
        <v>0</v>
      </c>
      <c r="BJ512" s="18" t="s">
        <v>80</v>
      </c>
      <c r="BK512" s="147">
        <f>ROUND(I512*H512,2)</f>
        <v>0</v>
      </c>
      <c r="BL512" s="18" t="s">
        <v>676</v>
      </c>
      <c r="BM512" s="146" t="s">
        <v>684</v>
      </c>
    </row>
    <row r="513" spans="2:51" s="15" customFormat="1" ht="11.25">
      <c r="B513" s="180"/>
      <c r="C513" s="327"/>
      <c r="D513" s="328" t="s">
        <v>126</v>
      </c>
      <c r="E513" s="329" t="s">
        <v>3</v>
      </c>
      <c r="F513" s="330" t="s">
        <v>685</v>
      </c>
      <c r="G513" s="327"/>
      <c r="H513" s="329" t="s">
        <v>3</v>
      </c>
      <c r="I513" s="331"/>
      <c r="J513" s="327"/>
      <c r="K513" s="327"/>
      <c r="L513" s="180"/>
      <c r="M513" s="184"/>
      <c r="N513" s="185"/>
      <c r="O513" s="185"/>
      <c r="P513" s="185"/>
      <c r="Q513" s="185"/>
      <c r="R513" s="185"/>
      <c r="S513" s="185"/>
      <c r="T513" s="186"/>
      <c r="AT513" s="181" t="s">
        <v>126</v>
      </c>
      <c r="AU513" s="181" t="s">
        <v>80</v>
      </c>
      <c r="AV513" s="15" t="s">
        <v>80</v>
      </c>
      <c r="AW513" s="15" t="s">
        <v>33</v>
      </c>
      <c r="AX513" s="15" t="s">
        <v>72</v>
      </c>
      <c r="AY513" s="181" t="s">
        <v>115</v>
      </c>
    </row>
    <row r="514" spans="2:51" s="15" customFormat="1" ht="11.25">
      <c r="B514" s="180"/>
      <c r="C514" s="327"/>
      <c r="D514" s="328" t="s">
        <v>126</v>
      </c>
      <c r="E514" s="329" t="s">
        <v>3</v>
      </c>
      <c r="F514" s="330" t="s">
        <v>686</v>
      </c>
      <c r="G514" s="327"/>
      <c r="H514" s="329" t="s">
        <v>3</v>
      </c>
      <c r="I514" s="331"/>
      <c r="J514" s="327"/>
      <c r="K514" s="327"/>
      <c r="L514" s="180"/>
      <c r="M514" s="184"/>
      <c r="N514" s="185"/>
      <c r="O514" s="185"/>
      <c r="P514" s="185"/>
      <c r="Q514" s="185"/>
      <c r="R514" s="185"/>
      <c r="S514" s="185"/>
      <c r="T514" s="186"/>
      <c r="AT514" s="181" t="s">
        <v>126</v>
      </c>
      <c r="AU514" s="181" t="s">
        <v>80</v>
      </c>
      <c r="AV514" s="15" t="s">
        <v>80</v>
      </c>
      <c r="AW514" s="15" t="s">
        <v>33</v>
      </c>
      <c r="AX514" s="15" t="s">
        <v>72</v>
      </c>
      <c r="AY514" s="181" t="s">
        <v>115</v>
      </c>
    </row>
    <row r="515" spans="2:51" s="13" customFormat="1" ht="11.25">
      <c r="B515" s="153"/>
      <c r="C515" s="332"/>
      <c r="D515" s="328" t="s">
        <v>126</v>
      </c>
      <c r="E515" s="333" t="s">
        <v>3</v>
      </c>
      <c r="F515" s="334" t="s">
        <v>340</v>
      </c>
      <c r="G515" s="332"/>
      <c r="H515" s="335">
        <v>29</v>
      </c>
      <c r="I515" s="336"/>
      <c r="J515" s="332"/>
      <c r="K515" s="332"/>
      <c r="L515" s="153"/>
      <c r="M515" s="159"/>
      <c r="N515" s="160"/>
      <c r="O515" s="160"/>
      <c r="P515" s="160"/>
      <c r="Q515" s="160"/>
      <c r="R515" s="160"/>
      <c r="S515" s="160"/>
      <c r="T515" s="161"/>
      <c r="AT515" s="155" t="s">
        <v>126</v>
      </c>
      <c r="AU515" s="155" t="s">
        <v>80</v>
      </c>
      <c r="AV515" s="13" t="s">
        <v>77</v>
      </c>
      <c r="AW515" s="13" t="s">
        <v>33</v>
      </c>
      <c r="AX515" s="13" t="s">
        <v>80</v>
      </c>
      <c r="AY515" s="155" t="s">
        <v>115</v>
      </c>
    </row>
    <row r="516" spans="1:65" s="2" customFormat="1" ht="16.5" customHeight="1">
      <c r="A516" s="33"/>
      <c r="B516" s="134"/>
      <c r="C516" s="135" t="s">
        <v>687</v>
      </c>
      <c r="D516" s="135" t="s">
        <v>117</v>
      </c>
      <c r="E516" s="136" t="s">
        <v>688</v>
      </c>
      <c r="F516" s="137" t="s">
        <v>689</v>
      </c>
      <c r="G516" s="138" t="s">
        <v>302</v>
      </c>
      <c r="H516" s="139">
        <v>3</v>
      </c>
      <c r="I516" s="140"/>
      <c r="J516" s="141">
        <f>ROUND(I516*H516,2)</f>
        <v>0</v>
      </c>
      <c r="K516" s="137" t="s">
        <v>311</v>
      </c>
      <c r="L516" s="34"/>
      <c r="M516" s="142" t="s">
        <v>3</v>
      </c>
      <c r="N516" s="143" t="s">
        <v>43</v>
      </c>
      <c r="O516" s="54"/>
      <c r="P516" s="144">
        <f>O516*H516</f>
        <v>0</v>
      </c>
      <c r="Q516" s="144">
        <v>0</v>
      </c>
      <c r="R516" s="144">
        <f>Q516*H516</f>
        <v>0</v>
      </c>
      <c r="S516" s="144">
        <v>0</v>
      </c>
      <c r="T516" s="145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46" t="s">
        <v>676</v>
      </c>
      <c r="AT516" s="146" t="s">
        <v>117</v>
      </c>
      <c r="AU516" s="146" t="s">
        <v>80</v>
      </c>
      <c r="AY516" s="18" t="s">
        <v>115</v>
      </c>
      <c r="BE516" s="147">
        <f>IF(N516="základní",J516,0)</f>
        <v>0</v>
      </c>
      <c r="BF516" s="147">
        <f>IF(N516="snížená",J516,0)</f>
        <v>0</v>
      </c>
      <c r="BG516" s="147">
        <f>IF(N516="zákl. přenesená",J516,0)</f>
        <v>0</v>
      </c>
      <c r="BH516" s="147">
        <f>IF(N516="sníž. přenesená",J516,0)</f>
        <v>0</v>
      </c>
      <c r="BI516" s="147">
        <f>IF(N516="nulová",J516,0)</f>
        <v>0</v>
      </c>
      <c r="BJ516" s="18" t="s">
        <v>80</v>
      </c>
      <c r="BK516" s="147">
        <f>ROUND(I516*H516,2)</f>
        <v>0</v>
      </c>
      <c r="BL516" s="18" t="s">
        <v>676</v>
      </c>
      <c r="BM516" s="146" t="s">
        <v>690</v>
      </c>
    </row>
    <row r="517" spans="2:51" s="15" customFormat="1" ht="11.25">
      <c r="B517" s="180"/>
      <c r="D517" s="154" t="s">
        <v>126</v>
      </c>
      <c r="E517" s="181" t="s">
        <v>3</v>
      </c>
      <c r="F517" s="182" t="s">
        <v>691</v>
      </c>
      <c r="H517" s="181" t="s">
        <v>3</v>
      </c>
      <c r="I517" s="183"/>
      <c r="L517" s="180"/>
      <c r="M517" s="184"/>
      <c r="N517" s="185"/>
      <c r="O517" s="185"/>
      <c r="P517" s="185"/>
      <c r="Q517" s="185"/>
      <c r="R517" s="185"/>
      <c r="S517" s="185"/>
      <c r="T517" s="186"/>
      <c r="AT517" s="181" t="s">
        <v>126</v>
      </c>
      <c r="AU517" s="181" t="s">
        <v>80</v>
      </c>
      <c r="AV517" s="15" t="s">
        <v>80</v>
      </c>
      <c r="AW517" s="15" t="s">
        <v>33</v>
      </c>
      <c r="AX517" s="15" t="s">
        <v>72</v>
      </c>
      <c r="AY517" s="181" t="s">
        <v>115</v>
      </c>
    </row>
    <row r="518" spans="2:51" s="15" customFormat="1" ht="22.5">
      <c r="B518" s="180"/>
      <c r="D518" s="154" t="s">
        <v>126</v>
      </c>
      <c r="E518" s="181" t="s">
        <v>3</v>
      </c>
      <c r="F518" s="182" t="s">
        <v>692</v>
      </c>
      <c r="H518" s="181" t="s">
        <v>3</v>
      </c>
      <c r="I518" s="183"/>
      <c r="L518" s="180"/>
      <c r="M518" s="184"/>
      <c r="N518" s="185"/>
      <c r="O518" s="185"/>
      <c r="P518" s="185"/>
      <c r="Q518" s="185"/>
      <c r="R518" s="185"/>
      <c r="S518" s="185"/>
      <c r="T518" s="186"/>
      <c r="AT518" s="181" t="s">
        <v>126</v>
      </c>
      <c r="AU518" s="181" t="s">
        <v>80</v>
      </c>
      <c r="AV518" s="15" t="s">
        <v>80</v>
      </c>
      <c r="AW518" s="15" t="s">
        <v>33</v>
      </c>
      <c r="AX518" s="15" t="s">
        <v>72</v>
      </c>
      <c r="AY518" s="181" t="s">
        <v>115</v>
      </c>
    </row>
    <row r="519" spans="2:51" s="13" customFormat="1" ht="11.25">
      <c r="B519" s="153"/>
      <c r="D519" s="154" t="s">
        <v>126</v>
      </c>
      <c r="E519" s="155" t="s">
        <v>3</v>
      </c>
      <c r="F519" s="156" t="s">
        <v>152</v>
      </c>
      <c r="H519" s="157">
        <v>3</v>
      </c>
      <c r="I519" s="158"/>
      <c r="L519" s="153"/>
      <c r="M519" s="159"/>
      <c r="N519" s="160"/>
      <c r="O519" s="160"/>
      <c r="P519" s="160"/>
      <c r="Q519" s="160"/>
      <c r="R519" s="160"/>
      <c r="S519" s="160"/>
      <c r="T519" s="161"/>
      <c r="AT519" s="155" t="s">
        <v>126</v>
      </c>
      <c r="AU519" s="155" t="s">
        <v>80</v>
      </c>
      <c r="AV519" s="13" t="s">
        <v>77</v>
      </c>
      <c r="AW519" s="13" t="s">
        <v>33</v>
      </c>
      <c r="AX519" s="13" t="s">
        <v>80</v>
      </c>
      <c r="AY519" s="155" t="s">
        <v>115</v>
      </c>
    </row>
    <row r="520" spans="1:65" s="2" customFormat="1" ht="24.95" customHeight="1">
      <c r="A520" s="33"/>
      <c r="B520" s="134"/>
      <c r="C520" s="135" t="s">
        <v>693</v>
      </c>
      <c r="D520" s="135" t="s">
        <v>117</v>
      </c>
      <c r="E520" s="136" t="s">
        <v>694</v>
      </c>
      <c r="F520" s="137" t="s">
        <v>695</v>
      </c>
      <c r="G520" s="138" t="s">
        <v>302</v>
      </c>
      <c r="H520" s="139">
        <v>1</v>
      </c>
      <c r="I520" s="140"/>
      <c r="J520" s="141">
        <f>ROUND(I520*H520,2)</f>
        <v>0</v>
      </c>
      <c r="K520" s="137" t="s">
        <v>311</v>
      </c>
      <c r="L520" s="34"/>
      <c r="M520" s="142" t="s">
        <v>3</v>
      </c>
      <c r="N520" s="143" t="s">
        <v>43</v>
      </c>
      <c r="O520" s="54"/>
      <c r="P520" s="144">
        <f>O520*H520</f>
        <v>0</v>
      </c>
      <c r="Q520" s="144">
        <v>0</v>
      </c>
      <c r="R520" s="144">
        <f>Q520*H520</f>
        <v>0</v>
      </c>
      <c r="S520" s="144">
        <v>0</v>
      </c>
      <c r="T520" s="145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46" t="s">
        <v>676</v>
      </c>
      <c r="AT520" s="146" t="s">
        <v>117</v>
      </c>
      <c r="AU520" s="146" t="s">
        <v>80</v>
      </c>
      <c r="AY520" s="18" t="s">
        <v>115</v>
      </c>
      <c r="BE520" s="147">
        <f>IF(N520="základní",J520,0)</f>
        <v>0</v>
      </c>
      <c r="BF520" s="147">
        <f>IF(N520="snížená",J520,0)</f>
        <v>0</v>
      </c>
      <c r="BG520" s="147">
        <f>IF(N520="zákl. přenesená",J520,0)</f>
        <v>0</v>
      </c>
      <c r="BH520" s="147">
        <f>IF(N520="sníž. přenesená",J520,0)</f>
        <v>0</v>
      </c>
      <c r="BI520" s="147">
        <f>IF(N520="nulová",J520,0)</f>
        <v>0</v>
      </c>
      <c r="BJ520" s="18" t="s">
        <v>80</v>
      </c>
      <c r="BK520" s="147">
        <f>ROUND(I520*H520,2)</f>
        <v>0</v>
      </c>
      <c r="BL520" s="18" t="s">
        <v>676</v>
      </c>
      <c r="BM520" s="146" t="s">
        <v>696</v>
      </c>
    </row>
    <row r="521" spans="2:51" s="15" customFormat="1" ht="11.25">
      <c r="B521" s="180"/>
      <c r="D521" s="154" t="s">
        <v>126</v>
      </c>
      <c r="E521" s="181" t="s">
        <v>3</v>
      </c>
      <c r="F521" s="182" t="s">
        <v>697</v>
      </c>
      <c r="H521" s="181" t="s">
        <v>3</v>
      </c>
      <c r="I521" s="183"/>
      <c r="L521" s="180"/>
      <c r="M521" s="184"/>
      <c r="N521" s="185"/>
      <c r="O521" s="185"/>
      <c r="P521" s="185"/>
      <c r="Q521" s="185"/>
      <c r="R521" s="185"/>
      <c r="S521" s="185"/>
      <c r="T521" s="186"/>
      <c r="AT521" s="181" t="s">
        <v>126</v>
      </c>
      <c r="AU521" s="181" t="s">
        <v>80</v>
      </c>
      <c r="AV521" s="15" t="s">
        <v>80</v>
      </c>
      <c r="AW521" s="15" t="s">
        <v>33</v>
      </c>
      <c r="AX521" s="15" t="s">
        <v>72</v>
      </c>
      <c r="AY521" s="181" t="s">
        <v>115</v>
      </c>
    </row>
    <row r="522" spans="2:51" s="15" customFormat="1" ht="11.25">
      <c r="B522" s="180"/>
      <c r="D522" s="154" t="s">
        <v>126</v>
      </c>
      <c r="E522" s="181" t="s">
        <v>3</v>
      </c>
      <c r="F522" s="182" t="s">
        <v>698</v>
      </c>
      <c r="H522" s="181" t="s">
        <v>3</v>
      </c>
      <c r="I522" s="183"/>
      <c r="L522" s="180"/>
      <c r="M522" s="184"/>
      <c r="N522" s="185"/>
      <c r="O522" s="185"/>
      <c r="P522" s="185"/>
      <c r="Q522" s="185"/>
      <c r="R522" s="185"/>
      <c r="S522" s="185"/>
      <c r="T522" s="186"/>
      <c r="AT522" s="181" t="s">
        <v>126</v>
      </c>
      <c r="AU522" s="181" t="s">
        <v>80</v>
      </c>
      <c r="AV522" s="15" t="s">
        <v>80</v>
      </c>
      <c r="AW522" s="15" t="s">
        <v>33</v>
      </c>
      <c r="AX522" s="15" t="s">
        <v>72</v>
      </c>
      <c r="AY522" s="181" t="s">
        <v>115</v>
      </c>
    </row>
    <row r="523" spans="2:51" s="13" customFormat="1" ht="11.25">
      <c r="B523" s="153"/>
      <c r="D523" s="154" t="s">
        <v>126</v>
      </c>
      <c r="E523" s="155" t="s">
        <v>3</v>
      </c>
      <c r="F523" s="156" t="s">
        <v>80</v>
      </c>
      <c r="H523" s="157">
        <v>1</v>
      </c>
      <c r="I523" s="158"/>
      <c r="L523" s="153"/>
      <c r="M523" s="187"/>
      <c r="N523" s="188"/>
      <c r="O523" s="188"/>
      <c r="P523" s="188"/>
      <c r="Q523" s="188"/>
      <c r="R523" s="188"/>
      <c r="S523" s="188"/>
      <c r="T523" s="189"/>
      <c r="AT523" s="155" t="s">
        <v>126</v>
      </c>
      <c r="AU523" s="155" t="s">
        <v>80</v>
      </c>
      <c r="AV523" s="13" t="s">
        <v>77</v>
      </c>
      <c r="AW523" s="13" t="s">
        <v>33</v>
      </c>
      <c r="AX523" s="13" t="s">
        <v>80</v>
      </c>
      <c r="AY523" s="155" t="s">
        <v>115</v>
      </c>
    </row>
    <row r="524" spans="1:31" s="2" customFormat="1" ht="6.95" customHeight="1">
      <c r="A524" s="33"/>
      <c r="B524" s="43"/>
      <c r="C524" s="44"/>
      <c r="D524" s="44"/>
      <c r="E524" s="44"/>
      <c r="F524" s="44"/>
      <c r="G524" s="44"/>
      <c r="H524" s="44"/>
      <c r="I524" s="44"/>
      <c r="J524" s="44"/>
      <c r="K524" s="44"/>
      <c r="L524" s="34"/>
      <c r="M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</row>
  </sheetData>
  <autoFilter ref="C89:K523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2/132254205"/>
    <hyperlink ref="F113" r:id="rId2" display="https://podminky.urs.cz/item/CS_URS_2021_02/151101101"/>
    <hyperlink ref="F121" r:id="rId3" display="https://podminky.urs.cz/item/CS_URS_2021_02/151811132"/>
    <hyperlink ref="F130" r:id="rId4" display="https://podminky.urs.cz/item/CS_URS_2021_02/151101111"/>
    <hyperlink ref="F133" r:id="rId5" display="https://podminky.urs.cz/item/CS_URS_2021_02/151811133"/>
    <hyperlink ref="F140" r:id="rId6" display="https://podminky.urs.cz/item/CS_URS_2021_02/151811232"/>
    <hyperlink ref="F143" r:id="rId7" display="https://podminky.urs.cz/item/CS_URS_2021_02/151811233"/>
    <hyperlink ref="F146" r:id="rId8" display="https://podminky.urs.cz/item/CS_URS_2021_02/162751117"/>
    <hyperlink ref="F149" r:id="rId9" display="https://podminky.urs.cz/item/CS_URS_2021_02/167151111"/>
    <hyperlink ref="F152" r:id="rId10" display="https://podminky.urs.cz/item/CS_URS_2021_02/171152501"/>
    <hyperlink ref="F165" r:id="rId11" display="https://podminky.urs.cz/item/CS_URS_2021_02/171201231"/>
    <hyperlink ref="F169" r:id="rId12" display="https://podminky.urs.cz/item/CS_URS_2021_02/171251101"/>
    <hyperlink ref="F172" r:id="rId13" display="https://podminky.urs.cz/item/CS_URS_2021_02/174151101"/>
    <hyperlink ref="F182" r:id="rId14" display="https://podminky.urs.cz/item/CS_URS_2021_02/58344197"/>
    <hyperlink ref="F186" r:id="rId15" display="https://podminky.urs.cz/item/CS_URS_2021_02/175151101"/>
    <hyperlink ref="F195" r:id="rId16" display="https://podminky.urs.cz/item/CS_URS_2021_02/58337310"/>
    <hyperlink ref="F200" r:id="rId17" display="https://podminky.urs.cz/item/CS_URS_2021_02/359901211"/>
    <hyperlink ref="F203" r:id="rId18" display="https://podminky.urs.cz/item/CS_URS_2021_02/359901212"/>
    <hyperlink ref="F207" r:id="rId19" display="https://podminky.urs.cz/item/CS_URS_2021_02/451573111"/>
    <hyperlink ref="F217" r:id="rId20" display="https://podminky.urs.cz/item/CS_URS_2021_02/452311131"/>
    <hyperlink ref="F223" r:id="rId21" display="https://podminky.urs.cz/item/CS_URS_2021_02/452312131"/>
    <hyperlink ref="F226" r:id="rId22" display="https://podminky.urs.cz/item/CS_URS_2021_02/452351101"/>
    <hyperlink ref="F233" r:id="rId23" display="https://podminky.urs.cz/item/CS_URS_2021_02/452386111"/>
    <hyperlink ref="F260" r:id="rId24" display="https://podminky.urs.cz/item/CS_URS_2021_02/452386121"/>
    <hyperlink ref="F277" r:id="rId25" display="https://podminky.urs.cz/item/CS_URS_2021_02/822372111"/>
    <hyperlink ref="F279" r:id="rId26" display="https://podminky.urs.cz/item/CS_URS_2021_02/59222020"/>
    <hyperlink ref="F284" r:id="rId27" display="https://podminky.urs.cz/item/CS_URS_2021_02/822472111"/>
    <hyperlink ref="F291" r:id="rId28" display="https://podminky.urs.cz/item/CS_URS_2021_02/59222002"/>
    <hyperlink ref="F296" r:id="rId29" display="https://podminky.urs.cz/item/CS_URS_2021_02/871315221"/>
    <hyperlink ref="F303" r:id="rId30" display="https://podminky.urs.cz/item/CS_URS_2021_02/871355221"/>
    <hyperlink ref="F309" r:id="rId31" display="https://podminky.urs.cz/item/CS_URS_2021_02/871355241"/>
    <hyperlink ref="F315" r:id="rId32" display="https://podminky.urs.cz/item/CS_URS_2021_02/871365241"/>
    <hyperlink ref="F321" r:id="rId33" display="https://podminky.urs.cz/item/CS_URS_2021_02/877315211"/>
    <hyperlink ref="F328" r:id="rId34" display="https://podminky.urs.cz/item/CS_URS_2021_02/877315211"/>
    <hyperlink ref="F331" r:id="rId35" display="https://podminky.urs.cz/item/CS_URS_2021_02/28611361"/>
    <hyperlink ref="F335" r:id="rId36" display="https://podminky.urs.cz/item/CS_URS_2021_02/877355211"/>
    <hyperlink ref="F344" r:id="rId37" display="https://podminky.urs.cz/item/CS_URS_2021_02/892351111"/>
    <hyperlink ref="F347" r:id="rId38" display="https://podminky.urs.cz/item/CS_URS_2021_02/892381111"/>
    <hyperlink ref="F350" r:id="rId39" display="https://podminky.urs.cz/item/CS_URS_2021_02/892471111"/>
    <hyperlink ref="F353" r:id="rId40" display="https://podminky.urs.cz/item/CS_URS_2021_02/894411311"/>
    <hyperlink ref="F356" r:id="rId41" display="https://podminky.urs.cz/item/CS_URS_2021_02/59224160"/>
    <hyperlink ref="F360" r:id="rId42" display="https://podminky.urs.cz/item/CS_URS_2021_02/59224161"/>
    <hyperlink ref="F364" r:id="rId43" display="https://podminky.urs.cz/item/CS_URS_2021_02/59224162"/>
    <hyperlink ref="F371" r:id="rId44" display="https://podminky.urs.cz/item/CS_URS_2021_02/894412411"/>
    <hyperlink ref="F378" r:id="rId45" display="https://podminky.urs.cz/item/CS_URS_2021_02/894414111"/>
    <hyperlink ref="F414" r:id="rId46" display="https://podminky.urs.cz/item/CS_URS_2021_02/59224348"/>
    <hyperlink ref="F418" r:id="rId47" display="https://podminky.urs.cz/item/CS_URS_2021_02/59224349"/>
    <hyperlink ref="F426" r:id="rId48" display="https://podminky.urs.cz/item/CS_URS_2021_02/894414211"/>
    <hyperlink ref="F441" r:id="rId49" display="https://podminky.urs.cz/item/CS_URS_2021_02/894812316"/>
    <hyperlink ref="F445" r:id="rId50" display="https://podminky.urs.cz/item/CS_URS_2021_02/894812332"/>
    <hyperlink ref="F449" r:id="rId51" display="https://podminky.urs.cz/item/CS_URS_2021_02/894812339"/>
    <hyperlink ref="F453" r:id="rId52" display="https://podminky.urs.cz/item/CS_URS_2021_02/894812377"/>
    <hyperlink ref="F457" r:id="rId53" display="https://podminky.urs.cz/item/CS_URS_2021_02/898161213"/>
    <hyperlink ref="F462" r:id="rId54" display="https://podminky.urs.cz/item/CS_URS_2021_02/899104112"/>
    <hyperlink ref="F466" r:id="rId55" display="https://podminky.urs.cz/item/CS_URS_2021_02/59224661"/>
    <hyperlink ref="F470" r:id="rId56" display="https://podminky.urs.cz/item/CS_URS_2021_02/899712111"/>
    <hyperlink ref="F473" r:id="rId57" display="https://podminky.urs.cz/item/CS_URS_2021_02/899911134"/>
    <hyperlink ref="F477" r:id="rId58" display="https://podminky.urs.cz/item/CS_URS_2021_02/899914115"/>
    <hyperlink ref="F480" r:id="rId59" display="https://podminky.urs.cz/item/CS_URS_2021_02/14035915"/>
    <hyperlink ref="F501" r:id="rId60" display="https://podminky.urs.cz/item/CS_URS_2021_02/998276101"/>
    <hyperlink ref="F509" r:id="rId61" display="https://podminky.urs.cz/item/CS_URS_2021_02/HZS4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0" customWidth="1"/>
    <col min="2" max="2" width="1.7109375" style="190" customWidth="1"/>
    <col min="3" max="4" width="5.00390625" style="190" customWidth="1"/>
    <col min="5" max="5" width="11.7109375" style="190" customWidth="1"/>
    <col min="6" max="6" width="9.140625" style="190" customWidth="1"/>
    <col min="7" max="7" width="5.00390625" style="190" customWidth="1"/>
    <col min="8" max="8" width="77.8515625" style="190" customWidth="1"/>
    <col min="9" max="10" width="20.00390625" style="190" customWidth="1"/>
    <col min="11" max="11" width="1.7109375" style="190" customWidth="1"/>
  </cols>
  <sheetData>
    <row r="1" s="1" customFormat="1" ht="37.5" customHeight="1"/>
    <row r="2" spans="2:11" s="1" customFormat="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6" customFormat="1" ht="45" customHeight="1">
      <c r="B3" s="194"/>
      <c r="C3" s="314" t="s">
        <v>699</v>
      </c>
      <c r="D3" s="314"/>
      <c r="E3" s="314"/>
      <c r="F3" s="314"/>
      <c r="G3" s="314"/>
      <c r="H3" s="314"/>
      <c r="I3" s="314"/>
      <c r="J3" s="314"/>
      <c r="K3" s="195"/>
    </row>
    <row r="4" spans="2:11" s="1" customFormat="1" ht="25.5" customHeight="1">
      <c r="B4" s="196"/>
      <c r="C4" s="319" t="s">
        <v>700</v>
      </c>
      <c r="D4" s="319"/>
      <c r="E4" s="319"/>
      <c r="F4" s="319"/>
      <c r="G4" s="319"/>
      <c r="H4" s="319"/>
      <c r="I4" s="319"/>
      <c r="J4" s="319"/>
      <c r="K4" s="197"/>
    </row>
    <row r="5" spans="2:11" s="1" customFormat="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s="1" customFormat="1" ht="15" customHeight="1">
      <c r="B6" s="196"/>
      <c r="C6" s="318" t="s">
        <v>701</v>
      </c>
      <c r="D6" s="318"/>
      <c r="E6" s="318"/>
      <c r="F6" s="318"/>
      <c r="G6" s="318"/>
      <c r="H6" s="318"/>
      <c r="I6" s="318"/>
      <c r="J6" s="318"/>
      <c r="K6" s="197"/>
    </row>
    <row r="7" spans="2:11" s="1" customFormat="1" ht="15" customHeight="1">
      <c r="B7" s="200"/>
      <c r="C7" s="318" t="s">
        <v>702</v>
      </c>
      <c r="D7" s="318"/>
      <c r="E7" s="318"/>
      <c r="F7" s="318"/>
      <c r="G7" s="318"/>
      <c r="H7" s="318"/>
      <c r="I7" s="318"/>
      <c r="J7" s="318"/>
      <c r="K7" s="197"/>
    </row>
    <row r="8" spans="2:11" s="1" customFormat="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s="1" customFormat="1" ht="15" customHeight="1">
      <c r="B9" s="200"/>
      <c r="C9" s="318" t="s">
        <v>703</v>
      </c>
      <c r="D9" s="318"/>
      <c r="E9" s="318"/>
      <c r="F9" s="318"/>
      <c r="G9" s="318"/>
      <c r="H9" s="318"/>
      <c r="I9" s="318"/>
      <c r="J9" s="318"/>
      <c r="K9" s="197"/>
    </row>
    <row r="10" spans="2:11" s="1" customFormat="1" ht="15" customHeight="1">
      <c r="B10" s="200"/>
      <c r="C10" s="199"/>
      <c r="D10" s="318" t="s">
        <v>704</v>
      </c>
      <c r="E10" s="318"/>
      <c r="F10" s="318"/>
      <c r="G10" s="318"/>
      <c r="H10" s="318"/>
      <c r="I10" s="318"/>
      <c r="J10" s="318"/>
      <c r="K10" s="197"/>
    </row>
    <row r="11" spans="2:11" s="1" customFormat="1" ht="15" customHeight="1">
      <c r="B11" s="200"/>
      <c r="C11" s="201"/>
      <c r="D11" s="318" t="s">
        <v>705</v>
      </c>
      <c r="E11" s="318"/>
      <c r="F11" s="318"/>
      <c r="G11" s="318"/>
      <c r="H11" s="318"/>
      <c r="I11" s="318"/>
      <c r="J11" s="318"/>
      <c r="K11" s="197"/>
    </row>
    <row r="12" spans="2:11" s="1" customFormat="1" ht="15" customHeight="1">
      <c r="B12" s="200"/>
      <c r="C12" s="201"/>
      <c r="D12" s="199"/>
      <c r="E12" s="199"/>
      <c r="F12" s="199"/>
      <c r="G12" s="199"/>
      <c r="H12" s="199"/>
      <c r="I12" s="199"/>
      <c r="J12" s="199"/>
      <c r="K12" s="197"/>
    </row>
    <row r="13" spans="2:11" s="1" customFormat="1" ht="15" customHeight="1">
      <c r="B13" s="200"/>
      <c r="C13" s="201"/>
      <c r="D13" s="202" t="s">
        <v>706</v>
      </c>
      <c r="E13" s="199"/>
      <c r="F13" s="199"/>
      <c r="G13" s="199"/>
      <c r="H13" s="199"/>
      <c r="I13" s="199"/>
      <c r="J13" s="199"/>
      <c r="K13" s="197"/>
    </row>
    <row r="14" spans="2:11" s="1" customFormat="1" ht="12.75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197"/>
    </row>
    <row r="15" spans="2:11" s="1" customFormat="1" ht="15" customHeight="1">
      <c r="B15" s="200"/>
      <c r="C15" s="201"/>
      <c r="D15" s="318" t="s">
        <v>707</v>
      </c>
      <c r="E15" s="318"/>
      <c r="F15" s="318"/>
      <c r="G15" s="318"/>
      <c r="H15" s="318"/>
      <c r="I15" s="318"/>
      <c r="J15" s="318"/>
      <c r="K15" s="197"/>
    </row>
    <row r="16" spans="2:11" s="1" customFormat="1" ht="15" customHeight="1">
      <c r="B16" s="200"/>
      <c r="C16" s="201"/>
      <c r="D16" s="318" t="s">
        <v>708</v>
      </c>
      <c r="E16" s="318"/>
      <c r="F16" s="318"/>
      <c r="G16" s="318"/>
      <c r="H16" s="318"/>
      <c r="I16" s="318"/>
      <c r="J16" s="318"/>
      <c r="K16" s="197"/>
    </row>
    <row r="17" spans="2:11" s="1" customFormat="1" ht="15" customHeight="1">
      <c r="B17" s="200"/>
      <c r="C17" s="201"/>
      <c r="D17" s="318" t="s">
        <v>709</v>
      </c>
      <c r="E17" s="318"/>
      <c r="F17" s="318"/>
      <c r="G17" s="318"/>
      <c r="H17" s="318"/>
      <c r="I17" s="318"/>
      <c r="J17" s="318"/>
      <c r="K17" s="197"/>
    </row>
    <row r="18" spans="2:11" s="1" customFormat="1" ht="15" customHeight="1">
      <c r="B18" s="200"/>
      <c r="C18" s="201"/>
      <c r="D18" s="201"/>
      <c r="E18" s="203" t="s">
        <v>79</v>
      </c>
      <c r="F18" s="318" t="s">
        <v>710</v>
      </c>
      <c r="G18" s="318"/>
      <c r="H18" s="318"/>
      <c r="I18" s="318"/>
      <c r="J18" s="318"/>
      <c r="K18" s="197"/>
    </row>
    <row r="19" spans="2:11" s="1" customFormat="1" ht="15" customHeight="1">
      <c r="B19" s="200"/>
      <c r="C19" s="201"/>
      <c r="D19" s="201"/>
      <c r="E19" s="203" t="s">
        <v>711</v>
      </c>
      <c r="F19" s="318" t="s">
        <v>712</v>
      </c>
      <c r="G19" s="318"/>
      <c r="H19" s="318"/>
      <c r="I19" s="318"/>
      <c r="J19" s="318"/>
      <c r="K19" s="197"/>
    </row>
    <row r="20" spans="2:11" s="1" customFormat="1" ht="15" customHeight="1">
      <c r="B20" s="200"/>
      <c r="C20" s="201"/>
      <c r="D20" s="201"/>
      <c r="E20" s="203" t="s">
        <v>713</v>
      </c>
      <c r="F20" s="318" t="s">
        <v>714</v>
      </c>
      <c r="G20" s="318"/>
      <c r="H20" s="318"/>
      <c r="I20" s="318"/>
      <c r="J20" s="318"/>
      <c r="K20" s="197"/>
    </row>
    <row r="21" spans="2:11" s="1" customFormat="1" ht="15" customHeight="1">
      <c r="B21" s="200"/>
      <c r="C21" s="201"/>
      <c r="D21" s="201"/>
      <c r="E21" s="203" t="s">
        <v>715</v>
      </c>
      <c r="F21" s="318" t="s">
        <v>716</v>
      </c>
      <c r="G21" s="318"/>
      <c r="H21" s="318"/>
      <c r="I21" s="318"/>
      <c r="J21" s="318"/>
      <c r="K21" s="197"/>
    </row>
    <row r="22" spans="2:11" s="1" customFormat="1" ht="15" customHeight="1">
      <c r="B22" s="200"/>
      <c r="C22" s="201"/>
      <c r="D22" s="201"/>
      <c r="E22" s="203" t="s">
        <v>679</v>
      </c>
      <c r="F22" s="318" t="s">
        <v>680</v>
      </c>
      <c r="G22" s="318"/>
      <c r="H22" s="318"/>
      <c r="I22" s="318"/>
      <c r="J22" s="318"/>
      <c r="K22" s="197"/>
    </row>
    <row r="23" spans="2:11" s="1" customFormat="1" ht="15" customHeight="1">
      <c r="B23" s="200"/>
      <c r="C23" s="201"/>
      <c r="D23" s="201"/>
      <c r="E23" s="203" t="s">
        <v>717</v>
      </c>
      <c r="F23" s="318" t="s">
        <v>718</v>
      </c>
      <c r="G23" s="318"/>
      <c r="H23" s="318"/>
      <c r="I23" s="318"/>
      <c r="J23" s="318"/>
      <c r="K23" s="197"/>
    </row>
    <row r="24" spans="2:11" s="1" customFormat="1" ht="12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197"/>
    </row>
    <row r="25" spans="2:11" s="1" customFormat="1" ht="15" customHeight="1">
      <c r="B25" s="200"/>
      <c r="C25" s="318" t="s">
        <v>719</v>
      </c>
      <c r="D25" s="318"/>
      <c r="E25" s="318"/>
      <c r="F25" s="318"/>
      <c r="G25" s="318"/>
      <c r="H25" s="318"/>
      <c r="I25" s="318"/>
      <c r="J25" s="318"/>
      <c r="K25" s="197"/>
    </row>
    <row r="26" spans="2:11" s="1" customFormat="1" ht="15" customHeight="1">
      <c r="B26" s="200"/>
      <c r="C26" s="318" t="s">
        <v>720</v>
      </c>
      <c r="D26" s="318"/>
      <c r="E26" s="318"/>
      <c r="F26" s="318"/>
      <c r="G26" s="318"/>
      <c r="H26" s="318"/>
      <c r="I26" s="318"/>
      <c r="J26" s="318"/>
      <c r="K26" s="197"/>
    </row>
    <row r="27" spans="2:11" s="1" customFormat="1" ht="15" customHeight="1">
      <c r="B27" s="200"/>
      <c r="C27" s="199"/>
      <c r="D27" s="318" t="s">
        <v>721</v>
      </c>
      <c r="E27" s="318"/>
      <c r="F27" s="318"/>
      <c r="G27" s="318"/>
      <c r="H27" s="318"/>
      <c r="I27" s="318"/>
      <c r="J27" s="318"/>
      <c r="K27" s="197"/>
    </row>
    <row r="28" spans="2:11" s="1" customFormat="1" ht="15" customHeight="1">
      <c r="B28" s="200"/>
      <c r="C28" s="201"/>
      <c r="D28" s="318" t="s">
        <v>722</v>
      </c>
      <c r="E28" s="318"/>
      <c r="F28" s="318"/>
      <c r="G28" s="318"/>
      <c r="H28" s="318"/>
      <c r="I28" s="318"/>
      <c r="J28" s="318"/>
      <c r="K28" s="197"/>
    </row>
    <row r="29" spans="2:11" s="1" customFormat="1" ht="12.75" customHeight="1">
      <c r="B29" s="200"/>
      <c r="C29" s="201"/>
      <c r="D29" s="201"/>
      <c r="E29" s="201"/>
      <c r="F29" s="201"/>
      <c r="G29" s="201"/>
      <c r="H29" s="201"/>
      <c r="I29" s="201"/>
      <c r="J29" s="201"/>
      <c r="K29" s="197"/>
    </row>
    <row r="30" spans="2:11" s="1" customFormat="1" ht="15" customHeight="1">
      <c r="B30" s="200"/>
      <c r="C30" s="201"/>
      <c r="D30" s="318" t="s">
        <v>723</v>
      </c>
      <c r="E30" s="318"/>
      <c r="F30" s="318"/>
      <c r="G30" s="318"/>
      <c r="H30" s="318"/>
      <c r="I30" s="318"/>
      <c r="J30" s="318"/>
      <c r="K30" s="197"/>
    </row>
    <row r="31" spans="2:11" s="1" customFormat="1" ht="15" customHeight="1">
      <c r="B31" s="200"/>
      <c r="C31" s="201"/>
      <c r="D31" s="318" t="s">
        <v>724</v>
      </c>
      <c r="E31" s="318"/>
      <c r="F31" s="318"/>
      <c r="G31" s="318"/>
      <c r="H31" s="318"/>
      <c r="I31" s="318"/>
      <c r="J31" s="318"/>
      <c r="K31" s="197"/>
    </row>
    <row r="32" spans="2:11" s="1" customFormat="1" ht="12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197"/>
    </row>
    <row r="33" spans="2:11" s="1" customFormat="1" ht="15" customHeight="1">
      <c r="B33" s="200"/>
      <c r="C33" s="201"/>
      <c r="D33" s="318" t="s">
        <v>725</v>
      </c>
      <c r="E33" s="318"/>
      <c r="F33" s="318"/>
      <c r="G33" s="318"/>
      <c r="H33" s="318"/>
      <c r="I33" s="318"/>
      <c r="J33" s="318"/>
      <c r="K33" s="197"/>
    </row>
    <row r="34" spans="2:11" s="1" customFormat="1" ht="15" customHeight="1">
      <c r="B34" s="200"/>
      <c r="C34" s="201"/>
      <c r="D34" s="318" t="s">
        <v>726</v>
      </c>
      <c r="E34" s="318"/>
      <c r="F34" s="318"/>
      <c r="G34" s="318"/>
      <c r="H34" s="318"/>
      <c r="I34" s="318"/>
      <c r="J34" s="318"/>
      <c r="K34" s="197"/>
    </row>
    <row r="35" spans="2:11" s="1" customFormat="1" ht="15" customHeight="1">
      <c r="B35" s="200"/>
      <c r="C35" s="201"/>
      <c r="D35" s="318" t="s">
        <v>727</v>
      </c>
      <c r="E35" s="318"/>
      <c r="F35" s="318"/>
      <c r="G35" s="318"/>
      <c r="H35" s="318"/>
      <c r="I35" s="318"/>
      <c r="J35" s="318"/>
      <c r="K35" s="197"/>
    </row>
    <row r="36" spans="2:11" s="1" customFormat="1" ht="15" customHeight="1">
      <c r="B36" s="200"/>
      <c r="C36" s="201"/>
      <c r="D36" s="199"/>
      <c r="E36" s="202" t="s">
        <v>101</v>
      </c>
      <c r="F36" s="199"/>
      <c r="G36" s="318" t="s">
        <v>728</v>
      </c>
      <c r="H36" s="318"/>
      <c r="I36" s="318"/>
      <c r="J36" s="318"/>
      <c r="K36" s="197"/>
    </row>
    <row r="37" spans="2:11" s="1" customFormat="1" ht="30.75" customHeight="1">
      <c r="B37" s="200"/>
      <c r="C37" s="201"/>
      <c r="D37" s="199"/>
      <c r="E37" s="202" t="s">
        <v>729</v>
      </c>
      <c r="F37" s="199"/>
      <c r="G37" s="318" t="s">
        <v>730</v>
      </c>
      <c r="H37" s="318"/>
      <c r="I37" s="318"/>
      <c r="J37" s="318"/>
      <c r="K37" s="197"/>
    </row>
    <row r="38" spans="2:11" s="1" customFormat="1" ht="15" customHeight="1">
      <c r="B38" s="200"/>
      <c r="C38" s="201"/>
      <c r="D38" s="199"/>
      <c r="E38" s="202" t="s">
        <v>53</v>
      </c>
      <c r="F38" s="199"/>
      <c r="G38" s="318" t="s">
        <v>731</v>
      </c>
      <c r="H38" s="318"/>
      <c r="I38" s="318"/>
      <c r="J38" s="318"/>
      <c r="K38" s="197"/>
    </row>
    <row r="39" spans="2:11" s="1" customFormat="1" ht="15" customHeight="1">
      <c r="B39" s="200"/>
      <c r="C39" s="201"/>
      <c r="D39" s="199"/>
      <c r="E39" s="202" t="s">
        <v>54</v>
      </c>
      <c r="F39" s="199"/>
      <c r="G39" s="318" t="s">
        <v>732</v>
      </c>
      <c r="H39" s="318"/>
      <c r="I39" s="318"/>
      <c r="J39" s="318"/>
      <c r="K39" s="197"/>
    </row>
    <row r="40" spans="2:11" s="1" customFormat="1" ht="15" customHeight="1">
      <c r="B40" s="200"/>
      <c r="C40" s="201"/>
      <c r="D40" s="199"/>
      <c r="E40" s="202" t="s">
        <v>102</v>
      </c>
      <c r="F40" s="199"/>
      <c r="G40" s="318" t="s">
        <v>733</v>
      </c>
      <c r="H40" s="318"/>
      <c r="I40" s="318"/>
      <c r="J40" s="318"/>
      <c r="K40" s="197"/>
    </row>
    <row r="41" spans="2:11" s="1" customFormat="1" ht="15" customHeight="1">
      <c r="B41" s="200"/>
      <c r="C41" s="201"/>
      <c r="D41" s="199"/>
      <c r="E41" s="202" t="s">
        <v>103</v>
      </c>
      <c r="F41" s="199"/>
      <c r="G41" s="318" t="s">
        <v>734</v>
      </c>
      <c r="H41" s="318"/>
      <c r="I41" s="318"/>
      <c r="J41" s="318"/>
      <c r="K41" s="197"/>
    </row>
    <row r="42" spans="2:11" s="1" customFormat="1" ht="15" customHeight="1">
      <c r="B42" s="200"/>
      <c r="C42" s="201"/>
      <c r="D42" s="199"/>
      <c r="E42" s="202" t="s">
        <v>735</v>
      </c>
      <c r="F42" s="199"/>
      <c r="G42" s="318" t="s">
        <v>736</v>
      </c>
      <c r="H42" s="318"/>
      <c r="I42" s="318"/>
      <c r="J42" s="318"/>
      <c r="K42" s="197"/>
    </row>
    <row r="43" spans="2:11" s="1" customFormat="1" ht="15" customHeight="1">
      <c r="B43" s="200"/>
      <c r="C43" s="201"/>
      <c r="D43" s="199"/>
      <c r="E43" s="202"/>
      <c r="F43" s="199"/>
      <c r="G43" s="318" t="s">
        <v>737</v>
      </c>
      <c r="H43" s="318"/>
      <c r="I43" s="318"/>
      <c r="J43" s="318"/>
      <c r="K43" s="197"/>
    </row>
    <row r="44" spans="2:11" s="1" customFormat="1" ht="15" customHeight="1">
      <c r="B44" s="200"/>
      <c r="C44" s="201"/>
      <c r="D44" s="199"/>
      <c r="E44" s="202" t="s">
        <v>738</v>
      </c>
      <c r="F44" s="199"/>
      <c r="G44" s="318" t="s">
        <v>739</v>
      </c>
      <c r="H44" s="318"/>
      <c r="I44" s="318"/>
      <c r="J44" s="318"/>
      <c r="K44" s="197"/>
    </row>
    <row r="45" spans="2:11" s="1" customFormat="1" ht="15" customHeight="1">
      <c r="B45" s="200"/>
      <c r="C45" s="201"/>
      <c r="D45" s="199"/>
      <c r="E45" s="202" t="s">
        <v>105</v>
      </c>
      <c r="F45" s="199"/>
      <c r="G45" s="318" t="s">
        <v>740</v>
      </c>
      <c r="H45" s="318"/>
      <c r="I45" s="318"/>
      <c r="J45" s="318"/>
      <c r="K45" s="197"/>
    </row>
    <row r="46" spans="2:11" s="1" customFormat="1" ht="12.75" customHeight="1">
      <c r="B46" s="200"/>
      <c r="C46" s="201"/>
      <c r="D46" s="199"/>
      <c r="E46" s="199"/>
      <c r="F46" s="199"/>
      <c r="G46" s="199"/>
      <c r="H46" s="199"/>
      <c r="I46" s="199"/>
      <c r="J46" s="199"/>
      <c r="K46" s="197"/>
    </row>
    <row r="47" spans="2:11" s="1" customFormat="1" ht="15" customHeight="1">
      <c r="B47" s="200"/>
      <c r="C47" s="201"/>
      <c r="D47" s="318" t="s">
        <v>741</v>
      </c>
      <c r="E47" s="318"/>
      <c r="F47" s="318"/>
      <c r="G47" s="318"/>
      <c r="H47" s="318"/>
      <c r="I47" s="318"/>
      <c r="J47" s="318"/>
      <c r="K47" s="197"/>
    </row>
    <row r="48" spans="2:11" s="1" customFormat="1" ht="15" customHeight="1">
      <c r="B48" s="200"/>
      <c r="C48" s="201"/>
      <c r="D48" s="201"/>
      <c r="E48" s="318" t="s">
        <v>742</v>
      </c>
      <c r="F48" s="318"/>
      <c r="G48" s="318"/>
      <c r="H48" s="318"/>
      <c r="I48" s="318"/>
      <c r="J48" s="318"/>
      <c r="K48" s="197"/>
    </row>
    <row r="49" spans="2:11" s="1" customFormat="1" ht="15" customHeight="1">
      <c r="B49" s="200"/>
      <c r="C49" s="201"/>
      <c r="D49" s="201"/>
      <c r="E49" s="318" t="s">
        <v>743</v>
      </c>
      <c r="F49" s="318"/>
      <c r="G49" s="318"/>
      <c r="H49" s="318"/>
      <c r="I49" s="318"/>
      <c r="J49" s="318"/>
      <c r="K49" s="197"/>
    </row>
    <row r="50" spans="2:11" s="1" customFormat="1" ht="15" customHeight="1">
      <c r="B50" s="200"/>
      <c r="C50" s="201"/>
      <c r="D50" s="201"/>
      <c r="E50" s="318" t="s">
        <v>744</v>
      </c>
      <c r="F50" s="318"/>
      <c r="G50" s="318"/>
      <c r="H50" s="318"/>
      <c r="I50" s="318"/>
      <c r="J50" s="318"/>
      <c r="K50" s="197"/>
    </row>
    <row r="51" spans="2:11" s="1" customFormat="1" ht="15" customHeight="1">
      <c r="B51" s="200"/>
      <c r="C51" s="201"/>
      <c r="D51" s="318" t="s">
        <v>745</v>
      </c>
      <c r="E51" s="318"/>
      <c r="F51" s="318"/>
      <c r="G51" s="318"/>
      <c r="H51" s="318"/>
      <c r="I51" s="318"/>
      <c r="J51" s="318"/>
      <c r="K51" s="197"/>
    </row>
    <row r="52" spans="2:11" s="1" customFormat="1" ht="25.5" customHeight="1">
      <c r="B52" s="196"/>
      <c r="C52" s="319" t="s">
        <v>746</v>
      </c>
      <c r="D52" s="319"/>
      <c r="E52" s="319"/>
      <c r="F52" s="319"/>
      <c r="G52" s="319"/>
      <c r="H52" s="319"/>
      <c r="I52" s="319"/>
      <c r="J52" s="319"/>
      <c r="K52" s="197"/>
    </row>
    <row r="53" spans="2:11" s="1" customFormat="1" ht="5.25" customHeight="1">
      <c r="B53" s="196"/>
      <c r="C53" s="198"/>
      <c r="D53" s="198"/>
      <c r="E53" s="198"/>
      <c r="F53" s="198"/>
      <c r="G53" s="198"/>
      <c r="H53" s="198"/>
      <c r="I53" s="198"/>
      <c r="J53" s="198"/>
      <c r="K53" s="197"/>
    </row>
    <row r="54" spans="2:11" s="1" customFormat="1" ht="15" customHeight="1">
      <c r="B54" s="196"/>
      <c r="C54" s="318" t="s">
        <v>747</v>
      </c>
      <c r="D54" s="318"/>
      <c r="E54" s="318"/>
      <c r="F54" s="318"/>
      <c r="G54" s="318"/>
      <c r="H54" s="318"/>
      <c r="I54" s="318"/>
      <c r="J54" s="318"/>
      <c r="K54" s="197"/>
    </row>
    <row r="55" spans="2:11" s="1" customFormat="1" ht="15" customHeight="1">
      <c r="B55" s="196"/>
      <c r="C55" s="318" t="s">
        <v>748</v>
      </c>
      <c r="D55" s="318"/>
      <c r="E55" s="318"/>
      <c r="F55" s="318"/>
      <c r="G55" s="318"/>
      <c r="H55" s="318"/>
      <c r="I55" s="318"/>
      <c r="J55" s="318"/>
      <c r="K55" s="197"/>
    </row>
    <row r="56" spans="2:11" s="1" customFormat="1" ht="12.75" customHeight="1">
      <c r="B56" s="196"/>
      <c r="C56" s="199"/>
      <c r="D56" s="199"/>
      <c r="E56" s="199"/>
      <c r="F56" s="199"/>
      <c r="G56" s="199"/>
      <c r="H56" s="199"/>
      <c r="I56" s="199"/>
      <c r="J56" s="199"/>
      <c r="K56" s="197"/>
    </row>
    <row r="57" spans="2:11" s="1" customFormat="1" ht="15" customHeight="1">
      <c r="B57" s="196"/>
      <c r="C57" s="318" t="s">
        <v>749</v>
      </c>
      <c r="D57" s="318"/>
      <c r="E57" s="318"/>
      <c r="F57" s="318"/>
      <c r="G57" s="318"/>
      <c r="H57" s="318"/>
      <c r="I57" s="318"/>
      <c r="J57" s="318"/>
      <c r="K57" s="197"/>
    </row>
    <row r="58" spans="2:11" s="1" customFormat="1" ht="15" customHeight="1">
      <c r="B58" s="196"/>
      <c r="C58" s="201"/>
      <c r="D58" s="318" t="s">
        <v>750</v>
      </c>
      <c r="E58" s="318"/>
      <c r="F58" s="318"/>
      <c r="G58" s="318"/>
      <c r="H58" s="318"/>
      <c r="I58" s="318"/>
      <c r="J58" s="318"/>
      <c r="K58" s="197"/>
    </row>
    <row r="59" spans="2:11" s="1" customFormat="1" ht="15" customHeight="1">
      <c r="B59" s="196"/>
      <c r="C59" s="201"/>
      <c r="D59" s="318" t="s">
        <v>751</v>
      </c>
      <c r="E59" s="318"/>
      <c r="F59" s="318"/>
      <c r="G59" s="318"/>
      <c r="H59" s="318"/>
      <c r="I59" s="318"/>
      <c r="J59" s="318"/>
      <c r="K59" s="197"/>
    </row>
    <row r="60" spans="2:11" s="1" customFormat="1" ht="15" customHeight="1">
      <c r="B60" s="196"/>
      <c r="C60" s="201"/>
      <c r="D60" s="318" t="s">
        <v>752</v>
      </c>
      <c r="E60" s="318"/>
      <c r="F60" s="318"/>
      <c r="G60" s="318"/>
      <c r="H60" s="318"/>
      <c r="I60" s="318"/>
      <c r="J60" s="318"/>
      <c r="K60" s="197"/>
    </row>
    <row r="61" spans="2:11" s="1" customFormat="1" ht="15" customHeight="1">
      <c r="B61" s="196"/>
      <c r="C61" s="201"/>
      <c r="D61" s="318" t="s">
        <v>753</v>
      </c>
      <c r="E61" s="318"/>
      <c r="F61" s="318"/>
      <c r="G61" s="318"/>
      <c r="H61" s="318"/>
      <c r="I61" s="318"/>
      <c r="J61" s="318"/>
      <c r="K61" s="197"/>
    </row>
    <row r="62" spans="2:11" s="1" customFormat="1" ht="15" customHeight="1">
      <c r="B62" s="196"/>
      <c r="C62" s="201"/>
      <c r="D62" s="320" t="s">
        <v>754</v>
      </c>
      <c r="E62" s="320"/>
      <c r="F62" s="320"/>
      <c r="G62" s="320"/>
      <c r="H62" s="320"/>
      <c r="I62" s="320"/>
      <c r="J62" s="320"/>
      <c r="K62" s="197"/>
    </row>
    <row r="63" spans="2:11" s="1" customFormat="1" ht="15" customHeight="1">
      <c r="B63" s="196"/>
      <c r="C63" s="201"/>
      <c r="D63" s="318" t="s">
        <v>755</v>
      </c>
      <c r="E63" s="318"/>
      <c r="F63" s="318"/>
      <c r="G63" s="318"/>
      <c r="H63" s="318"/>
      <c r="I63" s="318"/>
      <c r="J63" s="318"/>
      <c r="K63" s="197"/>
    </row>
    <row r="64" spans="2:11" s="1" customFormat="1" ht="12.75" customHeight="1">
      <c r="B64" s="196"/>
      <c r="C64" s="201"/>
      <c r="D64" s="201"/>
      <c r="E64" s="204"/>
      <c r="F64" s="201"/>
      <c r="G64" s="201"/>
      <c r="H64" s="201"/>
      <c r="I64" s="201"/>
      <c r="J64" s="201"/>
      <c r="K64" s="197"/>
    </row>
    <row r="65" spans="2:11" s="1" customFormat="1" ht="15" customHeight="1">
      <c r="B65" s="196"/>
      <c r="C65" s="201"/>
      <c r="D65" s="318" t="s">
        <v>756</v>
      </c>
      <c r="E65" s="318"/>
      <c r="F65" s="318"/>
      <c r="G65" s="318"/>
      <c r="H65" s="318"/>
      <c r="I65" s="318"/>
      <c r="J65" s="318"/>
      <c r="K65" s="197"/>
    </row>
    <row r="66" spans="2:11" s="1" customFormat="1" ht="15" customHeight="1">
      <c r="B66" s="196"/>
      <c r="C66" s="201"/>
      <c r="D66" s="320" t="s">
        <v>757</v>
      </c>
      <c r="E66" s="320"/>
      <c r="F66" s="320"/>
      <c r="G66" s="320"/>
      <c r="H66" s="320"/>
      <c r="I66" s="320"/>
      <c r="J66" s="320"/>
      <c r="K66" s="197"/>
    </row>
    <row r="67" spans="2:11" s="1" customFormat="1" ht="15" customHeight="1">
      <c r="B67" s="196"/>
      <c r="C67" s="201"/>
      <c r="D67" s="318" t="s">
        <v>758</v>
      </c>
      <c r="E67" s="318"/>
      <c r="F67" s="318"/>
      <c r="G67" s="318"/>
      <c r="H67" s="318"/>
      <c r="I67" s="318"/>
      <c r="J67" s="318"/>
      <c r="K67" s="197"/>
    </row>
    <row r="68" spans="2:11" s="1" customFormat="1" ht="15" customHeight="1">
      <c r="B68" s="196"/>
      <c r="C68" s="201"/>
      <c r="D68" s="318" t="s">
        <v>759</v>
      </c>
      <c r="E68" s="318"/>
      <c r="F68" s="318"/>
      <c r="G68" s="318"/>
      <c r="H68" s="318"/>
      <c r="I68" s="318"/>
      <c r="J68" s="318"/>
      <c r="K68" s="197"/>
    </row>
    <row r="69" spans="2:11" s="1" customFormat="1" ht="15" customHeight="1">
      <c r="B69" s="196"/>
      <c r="C69" s="201"/>
      <c r="D69" s="318" t="s">
        <v>760</v>
      </c>
      <c r="E69" s="318"/>
      <c r="F69" s="318"/>
      <c r="G69" s="318"/>
      <c r="H69" s="318"/>
      <c r="I69" s="318"/>
      <c r="J69" s="318"/>
      <c r="K69" s="197"/>
    </row>
    <row r="70" spans="2:11" s="1" customFormat="1" ht="15" customHeight="1">
      <c r="B70" s="196"/>
      <c r="C70" s="201"/>
      <c r="D70" s="318" t="s">
        <v>761</v>
      </c>
      <c r="E70" s="318"/>
      <c r="F70" s="318"/>
      <c r="G70" s="318"/>
      <c r="H70" s="318"/>
      <c r="I70" s="318"/>
      <c r="J70" s="318"/>
      <c r="K70" s="197"/>
    </row>
    <row r="71" spans="2:11" s="1" customFormat="1" ht="12.75" customHeight="1">
      <c r="B71" s="205"/>
      <c r="C71" s="206"/>
      <c r="D71" s="206"/>
      <c r="E71" s="206"/>
      <c r="F71" s="206"/>
      <c r="G71" s="206"/>
      <c r="H71" s="206"/>
      <c r="I71" s="206"/>
      <c r="J71" s="206"/>
      <c r="K71" s="207"/>
    </row>
    <row r="72" spans="2:11" s="1" customFormat="1" ht="18.75" customHeight="1">
      <c r="B72" s="208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s="1" customFormat="1" ht="18.75" customHeight="1">
      <c r="B73" s="209"/>
      <c r="C73" s="209"/>
      <c r="D73" s="209"/>
      <c r="E73" s="209"/>
      <c r="F73" s="209"/>
      <c r="G73" s="209"/>
      <c r="H73" s="209"/>
      <c r="I73" s="209"/>
      <c r="J73" s="209"/>
      <c r="K73" s="209"/>
    </row>
    <row r="74" spans="2:11" s="1" customFormat="1" ht="7.5" customHeight="1">
      <c r="B74" s="210"/>
      <c r="C74" s="211"/>
      <c r="D74" s="211"/>
      <c r="E74" s="211"/>
      <c r="F74" s="211"/>
      <c r="G74" s="211"/>
      <c r="H74" s="211"/>
      <c r="I74" s="211"/>
      <c r="J74" s="211"/>
      <c r="K74" s="212"/>
    </row>
    <row r="75" spans="2:11" s="1" customFormat="1" ht="45" customHeight="1">
      <c r="B75" s="213"/>
      <c r="C75" s="313" t="s">
        <v>762</v>
      </c>
      <c r="D75" s="313"/>
      <c r="E75" s="313"/>
      <c r="F75" s="313"/>
      <c r="G75" s="313"/>
      <c r="H75" s="313"/>
      <c r="I75" s="313"/>
      <c r="J75" s="313"/>
      <c r="K75" s="214"/>
    </row>
    <row r="76" spans="2:11" s="1" customFormat="1" ht="17.25" customHeight="1">
      <c r="B76" s="213"/>
      <c r="C76" s="215" t="s">
        <v>763</v>
      </c>
      <c r="D76" s="215"/>
      <c r="E76" s="215"/>
      <c r="F76" s="215" t="s">
        <v>764</v>
      </c>
      <c r="G76" s="216"/>
      <c r="H76" s="215" t="s">
        <v>54</v>
      </c>
      <c r="I76" s="215" t="s">
        <v>57</v>
      </c>
      <c r="J76" s="215" t="s">
        <v>765</v>
      </c>
      <c r="K76" s="214"/>
    </row>
    <row r="77" spans="2:11" s="1" customFormat="1" ht="17.25" customHeight="1">
      <c r="B77" s="213"/>
      <c r="C77" s="217" t="s">
        <v>766</v>
      </c>
      <c r="D77" s="217"/>
      <c r="E77" s="217"/>
      <c r="F77" s="218" t="s">
        <v>767</v>
      </c>
      <c r="G77" s="219"/>
      <c r="H77" s="217"/>
      <c r="I77" s="217"/>
      <c r="J77" s="217" t="s">
        <v>768</v>
      </c>
      <c r="K77" s="214"/>
    </row>
    <row r="78" spans="2:11" s="1" customFormat="1" ht="5.25" customHeight="1">
      <c r="B78" s="213"/>
      <c r="C78" s="220"/>
      <c r="D78" s="220"/>
      <c r="E78" s="220"/>
      <c r="F78" s="220"/>
      <c r="G78" s="221"/>
      <c r="H78" s="220"/>
      <c r="I78" s="220"/>
      <c r="J78" s="220"/>
      <c r="K78" s="214"/>
    </row>
    <row r="79" spans="2:11" s="1" customFormat="1" ht="15" customHeight="1">
      <c r="B79" s="213"/>
      <c r="C79" s="202" t="s">
        <v>53</v>
      </c>
      <c r="D79" s="222"/>
      <c r="E79" s="222"/>
      <c r="F79" s="223" t="s">
        <v>769</v>
      </c>
      <c r="G79" s="224"/>
      <c r="H79" s="202" t="s">
        <v>770</v>
      </c>
      <c r="I79" s="202" t="s">
        <v>771</v>
      </c>
      <c r="J79" s="202">
        <v>20</v>
      </c>
      <c r="K79" s="214"/>
    </row>
    <row r="80" spans="2:11" s="1" customFormat="1" ht="15" customHeight="1">
      <c r="B80" s="213"/>
      <c r="C80" s="202" t="s">
        <v>772</v>
      </c>
      <c r="D80" s="202"/>
      <c r="E80" s="202"/>
      <c r="F80" s="223" t="s">
        <v>769</v>
      </c>
      <c r="G80" s="224"/>
      <c r="H80" s="202" t="s">
        <v>773</v>
      </c>
      <c r="I80" s="202" t="s">
        <v>771</v>
      </c>
      <c r="J80" s="202">
        <v>120</v>
      </c>
      <c r="K80" s="214"/>
    </row>
    <row r="81" spans="2:11" s="1" customFormat="1" ht="15" customHeight="1">
      <c r="B81" s="225"/>
      <c r="C81" s="202" t="s">
        <v>774</v>
      </c>
      <c r="D81" s="202"/>
      <c r="E81" s="202"/>
      <c r="F81" s="223" t="s">
        <v>775</v>
      </c>
      <c r="G81" s="224"/>
      <c r="H81" s="202" t="s">
        <v>776</v>
      </c>
      <c r="I81" s="202" t="s">
        <v>771</v>
      </c>
      <c r="J81" s="202">
        <v>50</v>
      </c>
      <c r="K81" s="214"/>
    </row>
    <row r="82" spans="2:11" s="1" customFormat="1" ht="15" customHeight="1">
      <c r="B82" s="225"/>
      <c r="C82" s="202" t="s">
        <v>777</v>
      </c>
      <c r="D82" s="202"/>
      <c r="E82" s="202"/>
      <c r="F82" s="223" t="s">
        <v>769</v>
      </c>
      <c r="G82" s="224"/>
      <c r="H82" s="202" t="s">
        <v>778</v>
      </c>
      <c r="I82" s="202" t="s">
        <v>779</v>
      </c>
      <c r="J82" s="202"/>
      <c r="K82" s="214"/>
    </row>
    <row r="83" spans="2:11" s="1" customFormat="1" ht="15" customHeight="1">
      <c r="B83" s="225"/>
      <c r="C83" s="226" t="s">
        <v>780</v>
      </c>
      <c r="D83" s="226"/>
      <c r="E83" s="226"/>
      <c r="F83" s="227" t="s">
        <v>775</v>
      </c>
      <c r="G83" s="226"/>
      <c r="H83" s="226" t="s">
        <v>781</v>
      </c>
      <c r="I83" s="226" t="s">
        <v>771</v>
      </c>
      <c r="J83" s="226">
        <v>15</v>
      </c>
      <c r="K83" s="214"/>
    </row>
    <row r="84" spans="2:11" s="1" customFormat="1" ht="15" customHeight="1">
      <c r="B84" s="225"/>
      <c r="C84" s="226" t="s">
        <v>782</v>
      </c>
      <c r="D84" s="226"/>
      <c r="E84" s="226"/>
      <c r="F84" s="227" t="s">
        <v>775</v>
      </c>
      <c r="G84" s="226"/>
      <c r="H84" s="226" t="s">
        <v>783</v>
      </c>
      <c r="I84" s="226" t="s">
        <v>771</v>
      </c>
      <c r="J84" s="226">
        <v>15</v>
      </c>
      <c r="K84" s="214"/>
    </row>
    <row r="85" spans="2:11" s="1" customFormat="1" ht="15" customHeight="1">
      <c r="B85" s="225"/>
      <c r="C85" s="226" t="s">
        <v>784</v>
      </c>
      <c r="D85" s="226"/>
      <c r="E85" s="226"/>
      <c r="F85" s="227" t="s">
        <v>775</v>
      </c>
      <c r="G85" s="226"/>
      <c r="H85" s="226" t="s">
        <v>785</v>
      </c>
      <c r="I85" s="226" t="s">
        <v>771</v>
      </c>
      <c r="J85" s="226">
        <v>20</v>
      </c>
      <c r="K85" s="214"/>
    </row>
    <row r="86" spans="2:11" s="1" customFormat="1" ht="15" customHeight="1">
      <c r="B86" s="225"/>
      <c r="C86" s="226" t="s">
        <v>786</v>
      </c>
      <c r="D86" s="226"/>
      <c r="E86" s="226"/>
      <c r="F86" s="227" t="s">
        <v>775</v>
      </c>
      <c r="G86" s="226"/>
      <c r="H86" s="226" t="s">
        <v>787</v>
      </c>
      <c r="I86" s="226" t="s">
        <v>771</v>
      </c>
      <c r="J86" s="226">
        <v>20</v>
      </c>
      <c r="K86" s="214"/>
    </row>
    <row r="87" spans="2:11" s="1" customFormat="1" ht="15" customHeight="1">
      <c r="B87" s="225"/>
      <c r="C87" s="202" t="s">
        <v>788</v>
      </c>
      <c r="D87" s="202"/>
      <c r="E87" s="202"/>
      <c r="F87" s="223" t="s">
        <v>775</v>
      </c>
      <c r="G87" s="224"/>
      <c r="H87" s="202" t="s">
        <v>789</v>
      </c>
      <c r="I87" s="202" t="s">
        <v>771</v>
      </c>
      <c r="J87" s="202">
        <v>50</v>
      </c>
      <c r="K87" s="214"/>
    </row>
    <row r="88" spans="2:11" s="1" customFormat="1" ht="15" customHeight="1">
      <c r="B88" s="225"/>
      <c r="C88" s="202" t="s">
        <v>790</v>
      </c>
      <c r="D88" s="202"/>
      <c r="E88" s="202"/>
      <c r="F88" s="223" t="s">
        <v>775</v>
      </c>
      <c r="G88" s="224"/>
      <c r="H88" s="202" t="s">
        <v>791</v>
      </c>
      <c r="I88" s="202" t="s">
        <v>771</v>
      </c>
      <c r="J88" s="202">
        <v>20</v>
      </c>
      <c r="K88" s="214"/>
    </row>
    <row r="89" spans="2:11" s="1" customFormat="1" ht="15" customHeight="1">
      <c r="B89" s="225"/>
      <c r="C89" s="202" t="s">
        <v>792</v>
      </c>
      <c r="D89" s="202"/>
      <c r="E89" s="202"/>
      <c r="F89" s="223" t="s">
        <v>775</v>
      </c>
      <c r="G89" s="224"/>
      <c r="H89" s="202" t="s">
        <v>793</v>
      </c>
      <c r="I89" s="202" t="s">
        <v>771</v>
      </c>
      <c r="J89" s="202">
        <v>20</v>
      </c>
      <c r="K89" s="214"/>
    </row>
    <row r="90" spans="2:11" s="1" customFormat="1" ht="15" customHeight="1">
      <c r="B90" s="225"/>
      <c r="C90" s="202" t="s">
        <v>794</v>
      </c>
      <c r="D90" s="202"/>
      <c r="E90" s="202"/>
      <c r="F90" s="223" t="s">
        <v>775</v>
      </c>
      <c r="G90" s="224"/>
      <c r="H90" s="202" t="s">
        <v>795</v>
      </c>
      <c r="I90" s="202" t="s">
        <v>771</v>
      </c>
      <c r="J90" s="202">
        <v>50</v>
      </c>
      <c r="K90" s="214"/>
    </row>
    <row r="91" spans="2:11" s="1" customFormat="1" ht="15" customHeight="1">
      <c r="B91" s="225"/>
      <c r="C91" s="202" t="s">
        <v>796</v>
      </c>
      <c r="D91" s="202"/>
      <c r="E91" s="202"/>
      <c r="F91" s="223" t="s">
        <v>775</v>
      </c>
      <c r="G91" s="224"/>
      <c r="H91" s="202" t="s">
        <v>796</v>
      </c>
      <c r="I91" s="202" t="s">
        <v>771</v>
      </c>
      <c r="J91" s="202">
        <v>50</v>
      </c>
      <c r="K91" s="214"/>
    </row>
    <row r="92" spans="2:11" s="1" customFormat="1" ht="15" customHeight="1">
      <c r="B92" s="225"/>
      <c r="C92" s="202" t="s">
        <v>797</v>
      </c>
      <c r="D92" s="202"/>
      <c r="E92" s="202"/>
      <c r="F92" s="223" t="s">
        <v>775</v>
      </c>
      <c r="G92" s="224"/>
      <c r="H92" s="202" t="s">
        <v>798</v>
      </c>
      <c r="I92" s="202" t="s">
        <v>771</v>
      </c>
      <c r="J92" s="202">
        <v>255</v>
      </c>
      <c r="K92" s="214"/>
    </row>
    <row r="93" spans="2:11" s="1" customFormat="1" ht="15" customHeight="1">
      <c r="B93" s="225"/>
      <c r="C93" s="202" t="s">
        <v>799</v>
      </c>
      <c r="D93" s="202"/>
      <c r="E93" s="202"/>
      <c r="F93" s="223" t="s">
        <v>769</v>
      </c>
      <c r="G93" s="224"/>
      <c r="H93" s="202" t="s">
        <v>800</v>
      </c>
      <c r="I93" s="202" t="s">
        <v>801</v>
      </c>
      <c r="J93" s="202"/>
      <c r="K93" s="214"/>
    </row>
    <row r="94" spans="2:11" s="1" customFormat="1" ht="15" customHeight="1">
      <c r="B94" s="225"/>
      <c r="C94" s="202" t="s">
        <v>802</v>
      </c>
      <c r="D94" s="202"/>
      <c r="E94" s="202"/>
      <c r="F94" s="223" t="s">
        <v>769</v>
      </c>
      <c r="G94" s="224"/>
      <c r="H94" s="202" t="s">
        <v>803</v>
      </c>
      <c r="I94" s="202" t="s">
        <v>804</v>
      </c>
      <c r="J94" s="202"/>
      <c r="K94" s="214"/>
    </row>
    <row r="95" spans="2:11" s="1" customFormat="1" ht="15" customHeight="1">
      <c r="B95" s="225"/>
      <c r="C95" s="202" t="s">
        <v>805</v>
      </c>
      <c r="D95" s="202"/>
      <c r="E95" s="202"/>
      <c r="F95" s="223" t="s">
        <v>769</v>
      </c>
      <c r="G95" s="224"/>
      <c r="H95" s="202" t="s">
        <v>805</v>
      </c>
      <c r="I95" s="202" t="s">
        <v>804</v>
      </c>
      <c r="J95" s="202"/>
      <c r="K95" s="214"/>
    </row>
    <row r="96" spans="2:11" s="1" customFormat="1" ht="15" customHeight="1">
      <c r="B96" s="225"/>
      <c r="C96" s="202" t="s">
        <v>38</v>
      </c>
      <c r="D96" s="202"/>
      <c r="E96" s="202"/>
      <c r="F96" s="223" t="s">
        <v>769</v>
      </c>
      <c r="G96" s="224"/>
      <c r="H96" s="202" t="s">
        <v>806</v>
      </c>
      <c r="I96" s="202" t="s">
        <v>804</v>
      </c>
      <c r="J96" s="202"/>
      <c r="K96" s="214"/>
    </row>
    <row r="97" spans="2:11" s="1" customFormat="1" ht="15" customHeight="1">
      <c r="B97" s="225"/>
      <c r="C97" s="202" t="s">
        <v>48</v>
      </c>
      <c r="D97" s="202"/>
      <c r="E97" s="202"/>
      <c r="F97" s="223" t="s">
        <v>769</v>
      </c>
      <c r="G97" s="224"/>
      <c r="H97" s="202" t="s">
        <v>807</v>
      </c>
      <c r="I97" s="202" t="s">
        <v>804</v>
      </c>
      <c r="J97" s="202"/>
      <c r="K97" s="214"/>
    </row>
    <row r="98" spans="2:11" s="1" customFormat="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s="1" customFormat="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s="1" customFormat="1" ht="18.75" customHeight="1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</row>
    <row r="101" spans="2:11" s="1" customFormat="1" ht="7.5" customHeight="1">
      <c r="B101" s="210"/>
      <c r="C101" s="211"/>
      <c r="D101" s="211"/>
      <c r="E101" s="211"/>
      <c r="F101" s="211"/>
      <c r="G101" s="211"/>
      <c r="H101" s="211"/>
      <c r="I101" s="211"/>
      <c r="J101" s="211"/>
      <c r="K101" s="212"/>
    </row>
    <row r="102" spans="2:11" s="1" customFormat="1" ht="45" customHeight="1">
      <c r="B102" s="213"/>
      <c r="C102" s="313" t="s">
        <v>808</v>
      </c>
      <c r="D102" s="313"/>
      <c r="E102" s="313"/>
      <c r="F102" s="313"/>
      <c r="G102" s="313"/>
      <c r="H102" s="313"/>
      <c r="I102" s="313"/>
      <c r="J102" s="313"/>
      <c r="K102" s="214"/>
    </row>
    <row r="103" spans="2:11" s="1" customFormat="1" ht="17.25" customHeight="1">
      <c r="B103" s="213"/>
      <c r="C103" s="215" t="s">
        <v>763</v>
      </c>
      <c r="D103" s="215"/>
      <c r="E103" s="215"/>
      <c r="F103" s="215" t="s">
        <v>764</v>
      </c>
      <c r="G103" s="216"/>
      <c r="H103" s="215" t="s">
        <v>54</v>
      </c>
      <c r="I103" s="215" t="s">
        <v>57</v>
      </c>
      <c r="J103" s="215" t="s">
        <v>765</v>
      </c>
      <c r="K103" s="214"/>
    </row>
    <row r="104" spans="2:11" s="1" customFormat="1" ht="17.25" customHeight="1">
      <c r="B104" s="213"/>
      <c r="C104" s="217" t="s">
        <v>766</v>
      </c>
      <c r="D104" s="217"/>
      <c r="E104" s="217"/>
      <c r="F104" s="218" t="s">
        <v>767</v>
      </c>
      <c r="G104" s="219"/>
      <c r="H104" s="217"/>
      <c r="I104" s="217"/>
      <c r="J104" s="217" t="s">
        <v>768</v>
      </c>
      <c r="K104" s="214"/>
    </row>
    <row r="105" spans="2:11" s="1" customFormat="1" ht="5.25" customHeight="1">
      <c r="B105" s="213"/>
      <c r="C105" s="215"/>
      <c r="D105" s="215"/>
      <c r="E105" s="215"/>
      <c r="F105" s="215"/>
      <c r="G105" s="233"/>
      <c r="H105" s="215"/>
      <c r="I105" s="215"/>
      <c r="J105" s="215"/>
      <c r="K105" s="214"/>
    </row>
    <row r="106" spans="2:11" s="1" customFormat="1" ht="15" customHeight="1">
      <c r="B106" s="213"/>
      <c r="C106" s="202" t="s">
        <v>53</v>
      </c>
      <c r="D106" s="222"/>
      <c r="E106" s="222"/>
      <c r="F106" s="223" t="s">
        <v>769</v>
      </c>
      <c r="G106" s="202"/>
      <c r="H106" s="202" t="s">
        <v>809</v>
      </c>
      <c r="I106" s="202" t="s">
        <v>771</v>
      </c>
      <c r="J106" s="202">
        <v>20</v>
      </c>
      <c r="K106" s="214"/>
    </row>
    <row r="107" spans="2:11" s="1" customFormat="1" ht="15" customHeight="1">
      <c r="B107" s="213"/>
      <c r="C107" s="202" t="s">
        <v>772</v>
      </c>
      <c r="D107" s="202"/>
      <c r="E107" s="202"/>
      <c r="F107" s="223" t="s">
        <v>769</v>
      </c>
      <c r="G107" s="202"/>
      <c r="H107" s="202" t="s">
        <v>809</v>
      </c>
      <c r="I107" s="202" t="s">
        <v>771</v>
      </c>
      <c r="J107" s="202">
        <v>120</v>
      </c>
      <c r="K107" s="214"/>
    </row>
    <row r="108" spans="2:11" s="1" customFormat="1" ht="15" customHeight="1">
      <c r="B108" s="225"/>
      <c r="C108" s="202" t="s">
        <v>774</v>
      </c>
      <c r="D108" s="202"/>
      <c r="E108" s="202"/>
      <c r="F108" s="223" t="s">
        <v>775</v>
      </c>
      <c r="G108" s="202"/>
      <c r="H108" s="202" t="s">
        <v>809</v>
      </c>
      <c r="I108" s="202" t="s">
        <v>771</v>
      </c>
      <c r="J108" s="202">
        <v>50</v>
      </c>
      <c r="K108" s="214"/>
    </row>
    <row r="109" spans="2:11" s="1" customFormat="1" ht="15" customHeight="1">
      <c r="B109" s="225"/>
      <c r="C109" s="202" t="s">
        <v>777</v>
      </c>
      <c r="D109" s="202"/>
      <c r="E109" s="202"/>
      <c r="F109" s="223" t="s">
        <v>769</v>
      </c>
      <c r="G109" s="202"/>
      <c r="H109" s="202" t="s">
        <v>809</v>
      </c>
      <c r="I109" s="202" t="s">
        <v>779</v>
      </c>
      <c r="J109" s="202"/>
      <c r="K109" s="214"/>
    </row>
    <row r="110" spans="2:11" s="1" customFormat="1" ht="15" customHeight="1">
      <c r="B110" s="225"/>
      <c r="C110" s="202" t="s">
        <v>788</v>
      </c>
      <c r="D110" s="202"/>
      <c r="E110" s="202"/>
      <c r="F110" s="223" t="s">
        <v>775</v>
      </c>
      <c r="G110" s="202"/>
      <c r="H110" s="202" t="s">
        <v>809</v>
      </c>
      <c r="I110" s="202" t="s">
        <v>771</v>
      </c>
      <c r="J110" s="202">
        <v>50</v>
      </c>
      <c r="K110" s="214"/>
    </row>
    <row r="111" spans="2:11" s="1" customFormat="1" ht="15" customHeight="1">
      <c r="B111" s="225"/>
      <c r="C111" s="202" t="s">
        <v>796</v>
      </c>
      <c r="D111" s="202"/>
      <c r="E111" s="202"/>
      <c r="F111" s="223" t="s">
        <v>775</v>
      </c>
      <c r="G111" s="202"/>
      <c r="H111" s="202" t="s">
        <v>809</v>
      </c>
      <c r="I111" s="202" t="s">
        <v>771</v>
      </c>
      <c r="J111" s="202">
        <v>50</v>
      </c>
      <c r="K111" s="214"/>
    </row>
    <row r="112" spans="2:11" s="1" customFormat="1" ht="15" customHeight="1">
      <c r="B112" s="225"/>
      <c r="C112" s="202" t="s">
        <v>794</v>
      </c>
      <c r="D112" s="202"/>
      <c r="E112" s="202"/>
      <c r="F112" s="223" t="s">
        <v>775</v>
      </c>
      <c r="G112" s="202"/>
      <c r="H112" s="202" t="s">
        <v>809</v>
      </c>
      <c r="I112" s="202" t="s">
        <v>771</v>
      </c>
      <c r="J112" s="202">
        <v>50</v>
      </c>
      <c r="K112" s="214"/>
    </row>
    <row r="113" spans="2:11" s="1" customFormat="1" ht="15" customHeight="1">
      <c r="B113" s="225"/>
      <c r="C113" s="202" t="s">
        <v>53</v>
      </c>
      <c r="D113" s="202"/>
      <c r="E113" s="202"/>
      <c r="F113" s="223" t="s">
        <v>769</v>
      </c>
      <c r="G113" s="202"/>
      <c r="H113" s="202" t="s">
        <v>810</v>
      </c>
      <c r="I113" s="202" t="s">
        <v>771</v>
      </c>
      <c r="J113" s="202">
        <v>20</v>
      </c>
      <c r="K113" s="214"/>
    </row>
    <row r="114" spans="2:11" s="1" customFormat="1" ht="15" customHeight="1">
      <c r="B114" s="225"/>
      <c r="C114" s="202" t="s">
        <v>811</v>
      </c>
      <c r="D114" s="202"/>
      <c r="E114" s="202"/>
      <c r="F114" s="223" t="s">
        <v>769</v>
      </c>
      <c r="G114" s="202"/>
      <c r="H114" s="202" t="s">
        <v>812</v>
      </c>
      <c r="I114" s="202" t="s">
        <v>771</v>
      </c>
      <c r="J114" s="202">
        <v>120</v>
      </c>
      <c r="K114" s="214"/>
    </row>
    <row r="115" spans="2:11" s="1" customFormat="1" ht="15" customHeight="1">
      <c r="B115" s="225"/>
      <c r="C115" s="202" t="s">
        <v>38</v>
      </c>
      <c r="D115" s="202"/>
      <c r="E115" s="202"/>
      <c r="F115" s="223" t="s">
        <v>769</v>
      </c>
      <c r="G115" s="202"/>
      <c r="H115" s="202" t="s">
        <v>813</v>
      </c>
      <c r="I115" s="202" t="s">
        <v>804</v>
      </c>
      <c r="J115" s="202"/>
      <c r="K115" s="214"/>
    </row>
    <row r="116" spans="2:11" s="1" customFormat="1" ht="15" customHeight="1">
      <c r="B116" s="225"/>
      <c r="C116" s="202" t="s">
        <v>48</v>
      </c>
      <c r="D116" s="202"/>
      <c r="E116" s="202"/>
      <c r="F116" s="223" t="s">
        <v>769</v>
      </c>
      <c r="G116" s="202"/>
      <c r="H116" s="202" t="s">
        <v>814</v>
      </c>
      <c r="I116" s="202" t="s">
        <v>804</v>
      </c>
      <c r="J116" s="202"/>
      <c r="K116" s="214"/>
    </row>
    <row r="117" spans="2:11" s="1" customFormat="1" ht="15" customHeight="1">
      <c r="B117" s="225"/>
      <c r="C117" s="202" t="s">
        <v>57</v>
      </c>
      <c r="D117" s="202"/>
      <c r="E117" s="202"/>
      <c r="F117" s="223" t="s">
        <v>769</v>
      </c>
      <c r="G117" s="202"/>
      <c r="H117" s="202" t="s">
        <v>815</v>
      </c>
      <c r="I117" s="202" t="s">
        <v>816</v>
      </c>
      <c r="J117" s="202"/>
      <c r="K117" s="214"/>
    </row>
    <row r="118" spans="2:11" s="1" customFormat="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s="1" customFormat="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s="1" customFormat="1" ht="18.75" customHeight="1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2:11" s="1" customFormat="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s="1" customFormat="1" ht="45" customHeight="1">
      <c r="B122" s="241"/>
      <c r="C122" s="314" t="s">
        <v>817</v>
      </c>
      <c r="D122" s="314"/>
      <c r="E122" s="314"/>
      <c r="F122" s="314"/>
      <c r="G122" s="314"/>
      <c r="H122" s="314"/>
      <c r="I122" s="314"/>
      <c r="J122" s="314"/>
      <c r="K122" s="242"/>
    </row>
    <row r="123" spans="2:11" s="1" customFormat="1" ht="17.25" customHeight="1">
      <c r="B123" s="243"/>
      <c r="C123" s="215" t="s">
        <v>763</v>
      </c>
      <c r="D123" s="215"/>
      <c r="E123" s="215"/>
      <c r="F123" s="215" t="s">
        <v>764</v>
      </c>
      <c r="G123" s="216"/>
      <c r="H123" s="215" t="s">
        <v>54</v>
      </c>
      <c r="I123" s="215" t="s">
        <v>57</v>
      </c>
      <c r="J123" s="215" t="s">
        <v>765</v>
      </c>
      <c r="K123" s="244"/>
    </row>
    <row r="124" spans="2:11" s="1" customFormat="1" ht="17.25" customHeight="1">
      <c r="B124" s="243"/>
      <c r="C124" s="217" t="s">
        <v>766</v>
      </c>
      <c r="D124" s="217"/>
      <c r="E124" s="217"/>
      <c r="F124" s="218" t="s">
        <v>767</v>
      </c>
      <c r="G124" s="219"/>
      <c r="H124" s="217"/>
      <c r="I124" s="217"/>
      <c r="J124" s="217" t="s">
        <v>768</v>
      </c>
      <c r="K124" s="244"/>
    </row>
    <row r="125" spans="2:11" s="1" customFormat="1" ht="5.25" customHeight="1">
      <c r="B125" s="245"/>
      <c r="C125" s="220"/>
      <c r="D125" s="220"/>
      <c r="E125" s="220"/>
      <c r="F125" s="220"/>
      <c r="G125" s="246"/>
      <c r="H125" s="220"/>
      <c r="I125" s="220"/>
      <c r="J125" s="220"/>
      <c r="K125" s="247"/>
    </row>
    <row r="126" spans="2:11" s="1" customFormat="1" ht="15" customHeight="1">
      <c r="B126" s="245"/>
      <c r="C126" s="202" t="s">
        <v>772</v>
      </c>
      <c r="D126" s="222"/>
      <c r="E126" s="222"/>
      <c r="F126" s="223" t="s">
        <v>769</v>
      </c>
      <c r="G126" s="202"/>
      <c r="H126" s="202" t="s">
        <v>809</v>
      </c>
      <c r="I126" s="202" t="s">
        <v>771</v>
      </c>
      <c r="J126" s="202">
        <v>120</v>
      </c>
      <c r="K126" s="248"/>
    </row>
    <row r="127" spans="2:11" s="1" customFormat="1" ht="15" customHeight="1">
      <c r="B127" s="245"/>
      <c r="C127" s="202" t="s">
        <v>818</v>
      </c>
      <c r="D127" s="202"/>
      <c r="E127" s="202"/>
      <c r="F127" s="223" t="s">
        <v>769</v>
      </c>
      <c r="G127" s="202"/>
      <c r="H127" s="202" t="s">
        <v>819</v>
      </c>
      <c r="I127" s="202" t="s">
        <v>771</v>
      </c>
      <c r="J127" s="202" t="s">
        <v>820</v>
      </c>
      <c r="K127" s="248"/>
    </row>
    <row r="128" spans="2:11" s="1" customFormat="1" ht="15" customHeight="1">
      <c r="B128" s="245"/>
      <c r="C128" s="202" t="s">
        <v>717</v>
      </c>
      <c r="D128" s="202"/>
      <c r="E128" s="202"/>
      <c r="F128" s="223" t="s">
        <v>769</v>
      </c>
      <c r="G128" s="202"/>
      <c r="H128" s="202" t="s">
        <v>821</v>
      </c>
      <c r="I128" s="202" t="s">
        <v>771</v>
      </c>
      <c r="J128" s="202" t="s">
        <v>820</v>
      </c>
      <c r="K128" s="248"/>
    </row>
    <row r="129" spans="2:11" s="1" customFormat="1" ht="15" customHeight="1">
      <c r="B129" s="245"/>
      <c r="C129" s="202" t="s">
        <v>780</v>
      </c>
      <c r="D129" s="202"/>
      <c r="E129" s="202"/>
      <c r="F129" s="223" t="s">
        <v>775</v>
      </c>
      <c r="G129" s="202"/>
      <c r="H129" s="202" t="s">
        <v>781</v>
      </c>
      <c r="I129" s="202" t="s">
        <v>771</v>
      </c>
      <c r="J129" s="202">
        <v>15</v>
      </c>
      <c r="K129" s="248"/>
    </row>
    <row r="130" spans="2:11" s="1" customFormat="1" ht="15" customHeight="1">
      <c r="B130" s="245"/>
      <c r="C130" s="226" t="s">
        <v>782</v>
      </c>
      <c r="D130" s="226"/>
      <c r="E130" s="226"/>
      <c r="F130" s="227" t="s">
        <v>775</v>
      </c>
      <c r="G130" s="226"/>
      <c r="H130" s="226" t="s">
        <v>783</v>
      </c>
      <c r="I130" s="226" t="s">
        <v>771</v>
      </c>
      <c r="J130" s="226">
        <v>15</v>
      </c>
      <c r="K130" s="248"/>
    </row>
    <row r="131" spans="2:11" s="1" customFormat="1" ht="15" customHeight="1">
      <c r="B131" s="245"/>
      <c r="C131" s="226" t="s">
        <v>784</v>
      </c>
      <c r="D131" s="226"/>
      <c r="E131" s="226"/>
      <c r="F131" s="227" t="s">
        <v>775</v>
      </c>
      <c r="G131" s="226"/>
      <c r="H131" s="226" t="s">
        <v>785</v>
      </c>
      <c r="I131" s="226" t="s">
        <v>771</v>
      </c>
      <c r="J131" s="226">
        <v>20</v>
      </c>
      <c r="K131" s="248"/>
    </row>
    <row r="132" spans="2:11" s="1" customFormat="1" ht="15" customHeight="1">
      <c r="B132" s="245"/>
      <c r="C132" s="226" t="s">
        <v>786</v>
      </c>
      <c r="D132" s="226"/>
      <c r="E132" s="226"/>
      <c r="F132" s="227" t="s">
        <v>775</v>
      </c>
      <c r="G132" s="226"/>
      <c r="H132" s="226" t="s">
        <v>787</v>
      </c>
      <c r="I132" s="226" t="s">
        <v>771</v>
      </c>
      <c r="J132" s="226">
        <v>20</v>
      </c>
      <c r="K132" s="248"/>
    </row>
    <row r="133" spans="2:11" s="1" customFormat="1" ht="15" customHeight="1">
      <c r="B133" s="245"/>
      <c r="C133" s="202" t="s">
        <v>774</v>
      </c>
      <c r="D133" s="202"/>
      <c r="E133" s="202"/>
      <c r="F133" s="223" t="s">
        <v>775</v>
      </c>
      <c r="G133" s="202"/>
      <c r="H133" s="202" t="s">
        <v>809</v>
      </c>
      <c r="I133" s="202" t="s">
        <v>771</v>
      </c>
      <c r="J133" s="202">
        <v>50</v>
      </c>
      <c r="K133" s="248"/>
    </row>
    <row r="134" spans="2:11" s="1" customFormat="1" ht="15" customHeight="1">
      <c r="B134" s="245"/>
      <c r="C134" s="202" t="s">
        <v>788</v>
      </c>
      <c r="D134" s="202"/>
      <c r="E134" s="202"/>
      <c r="F134" s="223" t="s">
        <v>775</v>
      </c>
      <c r="G134" s="202"/>
      <c r="H134" s="202" t="s">
        <v>809</v>
      </c>
      <c r="I134" s="202" t="s">
        <v>771</v>
      </c>
      <c r="J134" s="202">
        <v>50</v>
      </c>
      <c r="K134" s="248"/>
    </row>
    <row r="135" spans="2:11" s="1" customFormat="1" ht="15" customHeight="1">
      <c r="B135" s="245"/>
      <c r="C135" s="202" t="s">
        <v>794</v>
      </c>
      <c r="D135" s="202"/>
      <c r="E135" s="202"/>
      <c r="F135" s="223" t="s">
        <v>775</v>
      </c>
      <c r="G135" s="202"/>
      <c r="H135" s="202" t="s">
        <v>809</v>
      </c>
      <c r="I135" s="202" t="s">
        <v>771</v>
      </c>
      <c r="J135" s="202">
        <v>50</v>
      </c>
      <c r="K135" s="248"/>
    </row>
    <row r="136" spans="2:11" s="1" customFormat="1" ht="15" customHeight="1">
      <c r="B136" s="245"/>
      <c r="C136" s="202" t="s">
        <v>796</v>
      </c>
      <c r="D136" s="202"/>
      <c r="E136" s="202"/>
      <c r="F136" s="223" t="s">
        <v>775</v>
      </c>
      <c r="G136" s="202"/>
      <c r="H136" s="202" t="s">
        <v>809</v>
      </c>
      <c r="I136" s="202" t="s">
        <v>771</v>
      </c>
      <c r="J136" s="202">
        <v>50</v>
      </c>
      <c r="K136" s="248"/>
    </row>
    <row r="137" spans="2:11" s="1" customFormat="1" ht="15" customHeight="1">
      <c r="B137" s="245"/>
      <c r="C137" s="202" t="s">
        <v>797</v>
      </c>
      <c r="D137" s="202"/>
      <c r="E137" s="202"/>
      <c r="F137" s="223" t="s">
        <v>775</v>
      </c>
      <c r="G137" s="202"/>
      <c r="H137" s="202" t="s">
        <v>822</v>
      </c>
      <c r="I137" s="202" t="s">
        <v>771</v>
      </c>
      <c r="J137" s="202">
        <v>255</v>
      </c>
      <c r="K137" s="248"/>
    </row>
    <row r="138" spans="2:11" s="1" customFormat="1" ht="15" customHeight="1">
      <c r="B138" s="245"/>
      <c r="C138" s="202" t="s">
        <v>799</v>
      </c>
      <c r="D138" s="202"/>
      <c r="E138" s="202"/>
      <c r="F138" s="223" t="s">
        <v>769</v>
      </c>
      <c r="G138" s="202"/>
      <c r="H138" s="202" t="s">
        <v>823</v>
      </c>
      <c r="I138" s="202" t="s">
        <v>801</v>
      </c>
      <c r="J138" s="202"/>
      <c r="K138" s="248"/>
    </row>
    <row r="139" spans="2:11" s="1" customFormat="1" ht="15" customHeight="1">
      <c r="B139" s="245"/>
      <c r="C139" s="202" t="s">
        <v>802</v>
      </c>
      <c r="D139" s="202"/>
      <c r="E139" s="202"/>
      <c r="F139" s="223" t="s">
        <v>769</v>
      </c>
      <c r="G139" s="202"/>
      <c r="H139" s="202" t="s">
        <v>824</v>
      </c>
      <c r="I139" s="202" t="s">
        <v>804</v>
      </c>
      <c r="J139" s="202"/>
      <c r="K139" s="248"/>
    </row>
    <row r="140" spans="2:11" s="1" customFormat="1" ht="15" customHeight="1">
      <c r="B140" s="245"/>
      <c r="C140" s="202" t="s">
        <v>805</v>
      </c>
      <c r="D140" s="202"/>
      <c r="E140" s="202"/>
      <c r="F140" s="223" t="s">
        <v>769</v>
      </c>
      <c r="G140" s="202"/>
      <c r="H140" s="202" t="s">
        <v>805</v>
      </c>
      <c r="I140" s="202" t="s">
        <v>804</v>
      </c>
      <c r="J140" s="202"/>
      <c r="K140" s="248"/>
    </row>
    <row r="141" spans="2:11" s="1" customFormat="1" ht="15" customHeight="1">
      <c r="B141" s="245"/>
      <c r="C141" s="202" t="s">
        <v>38</v>
      </c>
      <c r="D141" s="202"/>
      <c r="E141" s="202"/>
      <c r="F141" s="223" t="s">
        <v>769</v>
      </c>
      <c r="G141" s="202"/>
      <c r="H141" s="202" t="s">
        <v>825</v>
      </c>
      <c r="I141" s="202" t="s">
        <v>804</v>
      </c>
      <c r="J141" s="202"/>
      <c r="K141" s="248"/>
    </row>
    <row r="142" spans="2:11" s="1" customFormat="1" ht="15" customHeight="1">
      <c r="B142" s="245"/>
      <c r="C142" s="202" t="s">
        <v>826</v>
      </c>
      <c r="D142" s="202"/>
      <c r="E142" s="202"/>
      <c r="F142" s="223" t="s">
        <v>769</v>
      </c>
      <c r="G142" s="202"/>
      <c r="H142" s="202" t="s">
        <v>827</v>
      </c>
      <c r="I142" s="202" t="s">
        <v>804</v>
      </c>
      <c r="J142" s="202"/>
      <c r="K142" s="248"/>
    </row>
    <row r="143" spans="2:11" s="1" customFormat="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s="1" customFormat="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s="1" customFormat="1" ht="18.7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</row>
    <row r="146" spans="2:11" s="1" customFormat="1" ht="7.5" customHeight="1">
      <c r="B146" s="210"/>
      <c r="C146" s="211"/>
      <c r="D146" s="211"/>
      <c r="E146" s="211"/>
      <c r="F146" s="211"/>
      <c r="G146" s="211"/>
      <c r="H146" s="211"/>
      <c r="I146" s="211"/>
      <c r="J146" s="211"/>
      <c r="K146" s="212"/>
    </row>
    <row r="147" spans="2:11" s="1" customFormat="1" ht="45" customHeight="1">
      <c r="B147" s="213"/>
      <c r="C147" s="313" t="s">
        <v>828</v>
      </c>
      <c r="D147" s="313"/>
      <c r="E147" s="313"/>
      <c r="F147" s="313"/>
      <c r="G147" s="313"/>
      <c r="H147" s="313"/>
      <c r="I147" s="313"/>
      <c r="J147" s="313"/>
      <c r="K147" s="214"/>
    </row>
    <row r="148" spans="2:11" s="1" customFormat="1" ht="17.25" customHeight="1">
      <c r="B148" s="213"/>
      <c r="C148" s="215" t="s">
        <v>763</v>
      </c>
      <c r="D148" s="215"/>
      <c r="E148" s="215"/>
      <c r="F148" s="215" t="s">
        <v>764</v>
      </c>
      <c r="G148" s="216"/>
      <c r="H148" s="215" t="s">
        <v>54</v>
      </c>
      <c r="I148" s="215" t="s">
        <v>57</v>
      </c>
      <c r="J148" s="215" t="s">
        <v>765</v>
      </c>
      <c r="K148" s="214"/>
    </row>
    <row r="149" spans="2:11" s="1" customFormat="1" ht="17.25" customHeight="1">
      <c r="B149" s="213"/>
      <c r="C149" s="217" t="s">
        <v>766</v>
      </c>
      <c r="D149" s="217"/>
      <c r="E149" s="217"/>
      <c r="F149" s="218" t="s">
        <v>767</v>
      </c>
      <c r="G149" s="219"/>
      <c r="H149" s="217"/>
      <c r="I149" s="217"/>
      <c r="J149" s="217" t="s">
        <v>768</v>
      </c>
      <c r="K149" s="214"/>
    </row>
    <row r="150" spans="2:11" s="1" customFormat="1" ht="5.25" customHeight="1">
      <c r="B150" s="225"/>
      <c r="C150" s="220"/>
      <c r="D150" s="220"/>
      <c r="E150" s="220"/>
      <c r="F150" s="220"/>
      <c r="G150" s="221"/>
      <c r="H150" s="220"/>
      <c r="I150" s="220"/>
      <c r="J150" s="220"/>
      <c r="K150" s="248"/>
    </row>
    <row r="151" spans="2:11" s="1" customFormat="1" ht="15" customHeight="1">
      <c r="B151" s="225"/>
      <c r="C151" s="252" t="s">
        <v>772</v>
      </c>
      <c r="D151" s="202"/>
      <c r="E151" s="202"/>
      <c r="F151" s="253" t="s">
        <v>769</v>
      </c>
      <c r="G151" s="202"/>
      <c r="H151" s="252" t="s">
        <v>809</v>
      </c>
      <c r="I151" s="252" t="s">
        <v>771</v>
      </c>
      <c r="J151" s="252">
        <v>120</v>
      </c>
      <c r="K151" s="248"/>
    </row>
    <row r="152" spans="2:11" s="1" customFormat="1" ht="15" customHeight="1">
      <c r="B152" s="225"/>
      <c r="C152" s="252" t="s">
        <v>818</v>
      </c>
      <c r="D152" s="202"/>
      <c r="E152" s="202"/>
      <c r="F152" s="253" t="s">
        <v>769</v>
      </c>
      <c r="G152" s="202"/>
      <c r="H152" s="252" t="s">
        <v>829</v>
      </c>
      <c r="I152" s="252" t="s">
        <v>771</v>
      </c>
      <c r="J152" s="252" t="s">
        <v>820</v>
      </c>
      <c r="K152" s="248"/>
    </row>
    <row r="153" spans="2:11" s="1" customFormat="1" ht="15" customHeight="1">
      <c r="B153" s="225"/>
      <c r="C153" s="252" t="s">
        <v>717</v>
      </c>
      <c r="D153" s="202"/>
      <c r="E153" s="202"/>
      <c r="F153" s="253" t="s">
        <v>769</v>
      </c>
      <c r="G153" s="202"/>
      <c r="H153" s="252" t="s">
        <v>830</v>
      </c>
      <c r="I153" s="252" t="s">
        <v>771</v>
      </c>
      <c r="J153" s="252" t="s">
        <v>820</v>
      </c>
      <c r="K153" s="248"/>
    </row>
    <row r="154" spans="2:11" s="1" customFormat="1" ht="15" customHeight="1">
      <c r="B154" s="225"/>
      <c r="C154" s="252" t="s">
        <v>774</v>
      </c>
      <c r="D154" s="202"/>
      <c r="E154" s="202"/>
      <c r="F154" s="253" t="s">
        <v>775</v>
      </c>
      <c r="G154" s="202"/>
      <c r="H154" s="252" t="s">
        <v>809</v>
      </c>
      <c r="I154" s="252" t="s">
        <v>771</v>
      </c>
      <c r="J154" s="252">
        <v>50</v>
      </c>
      <c r="K154" s="248"/>
    </row>
    <row r="155" spans="2:11" s="1" customFormat="1" ht="15" customHeight="1">
      <c r="B155" s="225"/>
      <c r="C155" s="252" t="s">
        <v>777</v>
      </c>
      <c r="D155" s="202"/>
      <c r="E155" s="202"/>
      <c r="F155" s="253" t="s">
        <v>769</v>
      </c>
      <c r="G155" s="202"/>
      <c r="H155" s="252" t="s">
        <v>809</v>
      </c>
      <c r="I155" s="252" t="s">
        <v>779</v>
      </c>
      <c r="J155" s="252"/>
      <c r="K155" s="248"/>
    </row>
    <row r="156" spans="2:11" s="1" customFormat="1" ht="15" customHeight="1">
      <c r="B156" s="225"/>
      <c r="C156" s="252" t="s">
        <v>788</v>
      </c>
      <c r="D156" s="202"/>
      <c r="E156" s="202"/>
      <c r="F156" s="253" t="s">
        <v>775</v>
      </c>
      <c r="G156" s="202"/>
      <c r="H156" s="252" t="s">
        <v>809</v>
      </c>
      <c r="I156" s="252" t="s">
        <v>771</v>
      </c>
      <c r="J156" s="252">
        <v>50</v>
      </c>
      <c r="K156" s="248"/>
    </row>
    <row r="157" spans="2:11" s="1" customFormat="1" ht="15" customHeight="1">
      <c r="B157" s="225"/>
      <c r="C157" s="252" t="s">
        <v>796</v>
      </c>
      <c r="D157" s="202"/>
      <c r="E157" s="202"/>
      <c r="F157" s="253" t="s">
        <v>775</v>
      </c>
      <c r="G157" s="202"/>
      <c r="H157" s="252" t="s">
        <v>809</v>
      </c>
      <c r="I157" s="252" t="s">
        <v>771</v>
      </c>
      <c r="J157" s="252">
        <v>50</v>
      </c>
      <c r="K157" s="248"/>
    </row>
    <row r="158" spans="2:11" s="1" customFormat="1" ht="15" customHeight="1">
      <c r="B158" s="225"/>
      <c r="C158" s="252" t="s">
        <v>794</v>
      </c>
      <c r="D158" s="202"/>
      <c r="E158" s="202"/>
      <c r="F158" s="253" t="s">
        <v>775</v>
      </c>
      <c r="G158" s="202"/>
      <c r="H158" s="252" t="s">
        <v>809</v>
      </c>
      <c r="I158" s="252" t="s">
        <v>771</v>
      </c>
      <c r="J158" s="252">
        <v>50</v>
      </c>
      <c r="K158" s="248"/>
    </row>
    <row r="159" spans="2:11" s="1" customFormat="1" ht="15" customHeight="1">
      <c r="B159" s="225"/>
      <c r="C159" s="252" t="s">
        <v>86</v>
      </c>
      <c r="D159" s="202"/>
      <c r="E159" s="202"/>
      <c r="F159" s="253" t="s">
        <v>769</v>
      </c>
      <c r="G159" s="202"/>
      <c r="H159" s="252" t="s">
        <v>831</v>
      </c>
      <c r="I159" s="252" t="s">
        <v>771</v>
      </c>
      <c r="J159" s="252" t="s">
        <v>832</v>
      </c>
      <c r="K159" s="248"/>
    </row>
    <row r="160" spans="2:11" s="1" customFormat="1" ht="15" customHeight="1">
      <c r="B160" s="225"/>
      <c r="C160" s="252" t="s">
        <v>833</v>
      </c>
      <c r="D160" s="202"/>
      <c r="E160" s="202"/>
      <c r="F160" s="253" t="s">
        <v>769</v>
      </c>
      <c r="G160" s="202"/>
      <c r="H160" s="252" t="s">
        <v>834</v>
      </c>
      <c r="I160" s="252" t="s">
        <v>804</v>
      </c>
      <c r="J160" s="252"/>
      <c r="K160" s="248"/>
    </row>
    <row r="161" spans="2:11" s="1" customFormat="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s="1" customFormat="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s="1" customFormat="1" ht="18.7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</row>
    <row r="164" spans="2:11" s="1" customFormat="1" ht="7.5" customHeight="1">
      <c r="B164" s="191"/>
      <c r="C164" s="192"/>
      <c r="D164" s="192"/>
      <c r="E164" s="192"/>
      <c r="F164" s="192"/>
      <c r="G164" s="192"/>
      <c r="H164" s="192"/>
      <c r="I164" s="192"/>
      <c r="J164" s="192"/>
      <c r="K164" s="193"/>
    </row>
    <row r="165" spans="2:11" s="1" customFormat="1" ht="45" customHeight="1">
      <c r="B165" s="194"/>
      <c r="C165" s="314" t="s">
        <v>835</v>
      </c>
      <c r="D165" s="314"/>
      <c r="E165" s="314"/>
      <c r="F165" s="314"/>
      <c r="G165" s="314"/>
      <c r="H165" s="314"/>
      <c r="I165" s="314"/>
      <c r="J165" s="314"/>
      <c r="K165" s="195"/>
    </row>
    <row r="166" spans="2:11" s="1" customFormat="1" ht="17.25" customHeight="1">
      <c r="B166" s="194"/>
      <c r="C166" s="215" t="s">
        <v>763</v>
      </c>
      <c r="D166" s="215"/>
      <c r="E166" s="215"/>
      <c r="F166" s="215" t="s">
        <v>764</v>
      </c>
      <c r="G166" s="257"/>
      <c r="H166" s="258" t="s">
        <v>54</v>
      </c>
      <c r="I166" s="258" t="s">
        <v>57</v>
      </c>
      <c r="J166" s="215" t="s">
        <v>765</v>
      </c>
      <c r="K166" s="195"/>
    </row>
    <row r="167" spans="2:11" s="1" customFormat="1" ht="17.25" customHeight="1">
      <c r="B167" s="196"/>
      <c r="C167" s="217" t="s">
        <v>766</v>
      </c>
      <c r="D167" s="217"/>
      <c r="E167" s="217"/>
      <c r="F167" s="218" t="s">
        <v>767</v>
      </c>
      <c r="G167" s="259"/>
      <c r="H167" s="260"/>
      <c r="I167" s="260"/>
      <c r="J167" s="217" t="s">
        <v>768</v>
      </c>
      <c r="K167" s="197"/>
    </row>
    <row r="168" spans="2:11" s="1" customFormat="1" ht="5.25" customHeight="1">
      <c r="B168" s="225"/>
      <c r="C168" s="220"/>
      <c r="D168" s="220"/>
      <c r="E168" s="220"/>
      <c r="F168" s="220"/>
      <c r="G168" s="221"/>
      <c r="H168" s="220"/>
      <c r="I168" s="220"/>
      <c r="J168" s="220"/>
      <c r="K168" s="248"/>
    </row>
    <row r="169" spans="2:11" s="1" customFormat="1" ht="15" customHeight="1">
      <c r="B169" s="225"/>
      <c r="C169" s="202" t="s">
        <v>772</v>
      </c>
      <c r="D169" s="202"/>
      <c r="E169" s="202"/>
      <c r="F169" s="223" t="s">
        <v>769</v>
      </c>
      <c r="G169" s="202"/>
      <c r="H169" s="202" t="s">
        <v>809</v>
      </c>
      <c r="I169" s="202" t="s">
        <v>771</v>
      </c>
      <c r="J169" s="202">
        <v>120</v>
      </c>
      <c r="K169" s="248"/>
    </row>
    <row r="170" spans="2:11" s="1" customFormat="1" ht="15" customHeight="1">
      <c r="B170" s="225"/>
      <c r="C170" s="202" t="s">
        <v>818</v>
      </c>
      <c r="D170" s="202"/>
      <c r="E170" s="202"/>
      <c r="F170" s="223" t="s">
        <v>769</v>
      </c>
      <c r="G170" s="202"/>
      <c r="H170" s="202" t="s">
        <v>819</v>
      </c>
      <c r="I170" s="202" t="s">
        <v>771</v>
      </c>
      <c r="J170" s="202" t="s">
        <v>820</v>
      </c>
      <c r="K170" s="248"/>
    </row>
    <row r="171" spans="2:11" s="1" customFormat="1" ht="15" customHeight="1">
      <c r="B171" s="225"/>
      <c r="C171" s="202" t="s">
        <v>717</v>
      </c>
      <c r="D171" s="202"/>
      <c r="E171" s="202"/>
      <c r="F171" s="223" t="s">
        <v>769</v>
      </c>
      <c r="G171" s="202"/>
      <c r="H171" s="202" t="s">
        <v>836</v>
      </c>
      <c r="I171" s="202" t="s">
        <v>771</v>
      </c>
      <c r="J171" s="202" t="s">
        <v>820</v>
      </c>
      <c r="K171" s="248"/>
    </row>
    <row r="172" spans="2:11" s="1" customFormat="1" ht="15" customHeight="1">
      <c r="B172" s="225"/>
      <c r="C172" s="202" t="s">
        <v>774</v>
      </c>
      <c r="D172" s="202"/>
      <c r="E172" s="202"/>
      <c r="F172" s="223" t="s">
        <v>775</v>
      </c>
      <c r="G172" s="202"/>
      <c r="H172" s="202" t="s">
        <v>836</v>
      </c>
      <c r="I172" s="202" t="s">
        <v>771</v>
      </c>
      <c r="J172" s="202">
        <v>50</v>
      </c>
      <c r="K172" s="248"/>
    </row>
    <row r="173" spans="2:11" s="1" customFormat="1" ht="15" customHeight="1">
      <c r="B173" s="225"/>
      <c r="C173" s="202" t="s">
        <v>777</v>
      </c>
      <c r="D173" s="202"/>
      <c r="E173" s="202"/>
      <c r="F173" s="223" t="s">
        <v>769</v>
      </c>
      <c r="G173" s="202"/>
      <c r="H173" s="202" t="s">
        <v>836</v>
      </c>
      <c r="I173" s="202" t="s">
        <v>779</v>
      </c>
      <c r="J173" s="202"/>
      <c r="K173" s="248"/>
    </row>
    <row r="174" spans="2:11" s="1" customFormat="1" ht="15" customHeight="1">
      <c r="B174" s="225"/>
      <c r="C174" s="202" t="s">
        <v>788</v>
      </c>
      <c r="D174" s="202"/>
      <c r="E174" s="202"/>
      <c r="F174" s="223" t="s">
        <v>775</v>
      </c>
      <c r="G174" s="202"/>
      <c r="H174" s="202" t="s">
        <v>836</v>
      </c>
      <c r="I174" s="202" t="s">
        <v>771</v>
      </c>
      <c r="J174" s="202">
        <v>50</v>
      </c>
      <c r="K174" s="248"/>
    </row>
    <row r="175" spans="2:11" s="1" customFormat="1" ht="15" customHeight="1">
      <c r="B175" s="225"/>
      <c r="C175" s="202" t="s">
        <v>796</v>
      </c>
      <c r="D175" s="202"/>
      <c r="E175" s="202"/>
      <c r="F175" s="223" t="s">
        <v>775</v>
      </c>
      <c r="G175" s="202"/>
      <c r="H175" s="202" t="s">
        <v>836</v>
      </c>
      <c r="I175" s="202" t="s">
        <v>771</v>
      </c>
      <c r="J175" s="202">
        <v>50</v>
      </c>
      <c r="K175" s="248"/>
    </row>
    <row r="176" spans="2:11" s="1" customFormat="1" ht="15" customHeight="1">
      <c r="B176" s="225"/>
      <c r="C176" s="202" t="s">
        <v>794</v>
      </c>
      <c r="D176" s="202"/>
      <c r="E176" s="202"/>
      <c r="F176" s="223" t="s">
        <v>775</v>
      </c>
      <c r="G176" s="202"/>
      <c r="H176" s="202" t="s">
        <v>836</v>
      </c>
      <c r="I176" s="202" t="s">
        <v>771</v>
      </c>
      <c r="J176" s="202">
        <v>50</v>
      </c>
      <c r="K176" s="248"/>
    </row>
    <row r="177" spans="2:11" s="1" customFormat="1" ht="15" customHeight="1">
      <c r="B177" s="225"/>
      <c r="C177" s="202" t="s">
        <v>101</v>
      </c>
      <c r="D177" s="202"/>
      <c r="E177" s="202"/>
      <c r="F177" s="223" t="s">
        <v>769</v>
      </c>
      <c r="G177" s="202"/>
      <c r="H177" s="202" t="s">
        <v>837</v>
      </c>
      <c r="I177" s="202" t="s">
        <v>838</v>
      </c>
      <c r="J177" s="202"/>
      <c r="K177" s="248"/>
    </row>
    <row r="178" spans="2:11" s="1" customFormat="1" ht="15" customHeight="1">
      <c r="B178" s="225"/>
      <c r="C178" s="202" t="s">
        <v>57</v>
      </c>
      <c r="D178" s="202"/>
      <c r="E178" s="202"/>
      <c r="F178" s="223" t="s">
        <v>769</v>
      </c>
      <c r="G178" s="202"/>
      <c r="H178" s="202" t="s">
        <v>839</v>
      </c>
      <c r="I178" s="202" t="s">
        <v>840</v>
      </c>
      <c r="J178" s="202">
        <v>1</v>
      </c>
      <c r="K178" s="248"/>
    </row>
    <row r="179" spans="2:11" s="1" customFormat="1" ht="15" customHeight="1">
      <c r="B179" s="225"/>
      <c r="C179" s="202" t="s">
        <v>53</v>
      </c>
      <c r="D179" s="202"/>
      <c r="E179" s="202"/>
      <c r="F179" s="223" t="s">
        <v>769</v>
      </c>
      <c r="G179" s="202"/>
      <c r="H179" s="202" t="s">
        <v>841</v>
      </c>
      <c r="I179" s="202" t="s">
        <v>771</v>
      </c>
      <c r="J179" s="202">
        <v>20</v>
      </c>
      <c r="K179" s="248"/>
    </row>
    <row r="180" spans="2:11" s="1" customFormat="1" ht="15" customHeight="1">
      <c r="B180" s="225"/>
      <c r="C180" s="202" t="s">
        <v>54</v>
      </c>
      <c r="D180" s="202"/>
      <c r="E180" s="202"/>
      <c r="F180" s="223" t="s">
        <v>769</v>
      </c>
      <c r="G180" s="202"/>
      <c r="H180" s="202" t="s">
        <v>842</v>
      </c>
      <c r="I180" s="202" t="s">
        <v>771</v>
      </c>
      <c r="J180" s="202">
        <v>255</v>
      </c>
      <c r="K180" s="248"/>
    </row>
    <row r="181" spans="2:11" s="1" customFormat="1" ht="15" customHeight="1">
      <c r="B181" s="225"/>
      <c r="C181" s="202" t="s">
        <v>102</v>
      </c>
      <c r="D181" s="202"/>
      <c r="E181" s="202"/>
      <c r="F181" s="223" t="s">
        <v>769</v>
      </c>
      <c r="G181" s="202"/>
      <c r="H181" s="202" t="s">
        <v>733</v>
      </c>
      <c r="I181" s="202" t="s">
        <v>771</v>
      </c>
      <c r="J181" s="202">
        <v>10</v>
      </c>
      <c r="K181" s="248"/>
    </row>
    <row r="182" spans="2:11" s="1" customFormat="1" ht="15" customHeight="1">
      <c r="B182" s="225"/>
      <c r="C182" s="202" t="s">
        <v>103</v>
      </c>
      <c r="D182" s="202"/>
      <c r="E182" s="202"/>
      <c r="F182" s="223" t="s">
        <v>769</v>
      </c>
      <c r="G182" s="202"/>
      <c r="H182" s="202" t="s">
        <v>843</v>
      </c>
      <c r="I182" s="202" t="s">
        <v>804</v>
      </c>
      <c r="J182" s="202"/>
      <c r="K182" s="248"/>
    </row>
    <row r="183" spans="2:11" s="1" customFormat="1" ht="15" customHeight="1">
      <c r="B183" s="225"/>
      <c r="C183" s="202" t="s">
        <v>844</v>
      </c>
      <c r="D183" s="202"/>
      <c r="E183" s="202"/>
      <c r="F183" s="223" t="s">
        <v>769</v>
      </c>
      <c r="G183" s="202"/>
      <c r="H183" s="202" t="s">
        <v>845</v>
      </c>
      <c r="I183" s="202" t="s">
        <v>804</v>
      </c>
      <c r="J183" s="202"/>
      <c r="K183" s="248"/>
    </row>
    <row r="184" spans="2:11" s="1" customFormat="1" ht="15" customHeight="1">
      <c r="B184" s="225"/>
      <c r="C184" s="202" t="s">
        <v>833</v>
      </c>
      <c r="D184" s="202"/>
      <c r="E184" s="202"/>
      <c r="F184" s="223" t="s">
        <v>769</v>
      </c>
      <c r="G184" s="202"/>
      <c r="H184" s="202" t="s">
        <v>846</v>
      </c>
      <c r="I184" s="202" t="s">
        <v>804</v>
      </c>
      <c r="J184" s="202"/>
      <c r="K184" s="248"/>
    </row>
    <row r="185" spans="2:11" s="1" customFormat="1" ht="15" customHeight="1">
      <c r="B185" s="225"/>
      <c r="C185" s="202" t="s">
        <v>105</v>
      </c>
      <c r="D185" s="202"/>
      <c r="E185" s="202"/>
      <c r="F185" s="223" t="s">
        <v>775</v>
      </c>
      <c r="G185" s="202"/>
      <c r="H185" s="202" t="s">
        <v>847</v>
      </c>
      <c r="I185" s="202" t="s">
        <v>771</v>
      </c>
      <c r="J185" s="202">
        <v>50</v>
      </c>
      <c r="K185" s="248"/>
    </row>
    <row r="186" spans="2:11" s="1" customFormat="1" ht="15" customHeight="1">
      <c r="B186" s="225"/>
      <c r="C186" s="202" t="s">
        <v>848</v>
      </c>
      <c r="D186" s="202"/>
      <c r="E186" s="202"/>
      <c r="F186" s="223" t="s">
        <v>775</v>
      </c>
      <c r="G186" s="202"/>
      <c r="H186" s="202" t="s">
        <v>849</v>
      </c>
      <c r="I186" s="202" t="s">
        <v>850</v>
      </c>
      <c r="J186" s="202"/>
      <c r="K186" s="248"/>
    </row>
    <row r="187" spans="2:11" s="1" customFormat="1" ht="15" customHeight="1">
      <c r="B187" s="225"/>
      <c r="C187" s="202" t="s">
        <v>851</v>
      </c>
      <c r="D187" s="202"/>
      <c r="E187" s="202"/>
      <c r="F187" s="223" t="s">
        <v>775</v>
      </c>
      <c r="G187" s="202"/>
      <c r="H187" s="202" t="s">
        <v>852</v>
      </c>
      <c r="I187" s="202" t="s">
        <v>850</v>
      </c>
      <c r="J187" s="202"/>
      <c r="K187" s="248"/>
    </row>
    <row r="188" spans="2:11" s="1" customFormat="1" ht="15" customHeight="1">
      <c r="B188" s="225"/>
      <c r="C188" s="202" t="s">
        <v>853</v>
      </c>
      <c r="D188" s="202"/>
      <c r="E188" s="202"/>
      <c r="F188" s="223" t="s">
        <v>775</v>
      </c>
      <c r="G188" s="202"/>
      <c r="H188" s="202" t="s">
        <v>854</v>
      </c>
      <c r="I188" s="202" t="s">
        <v>850</v>
      </c>
      <c r="J188" s="202"/>
      <c r="K188" s="248"/>
    </row>
    <row r="189" spans="2:11" s="1" customFormat="1" ht="15" customHeight="1">
      <c r="B189" s="225"/>
      <c r="C189" s="261" t="s">
        <v>855</v>
      </c>
      <c r="D189" s="202"/>
      <c r="E189" s="202"/>
      <c r="F189" s="223" t="s">
        <v>775</v>
      </c>
      <c r="G189" s="202"/>
      <c r="H189" s="202" t="s">
        <v>856</v>
      </c>
      <c r="I189" s="202" t="s">
        <v>857</v>
      </c>
      <c r="J189" s="262" t="s">
        <v>858</v>
      </c>
      <c r="K189" s="248"/>
    </row>
    <row r="190" spans="2:11" s="1" customFormat="1" ht="15" customHeight="1">
      <c r="B190" s="225"/>
      <c r="C190" s="261" t="s">
        <v>42</v>
      </c>
      <c r="D190" s="202"/>
      <c r="E190" s="202"/>
      <c r="F190" s="223" t="s">
        <v>769</v>
      </c>
      <c r="G190" s="202"/>
      <c r="H190" s="199" t="s">
        <v>859</v>
      </c>
      <c r="I190" s="202" t="s">
        <v>860</v>
      </c>
      <c r="J190" s="202"/>
      <c r="K190" s="248"/>
    </row>
    <row r="191" spans="2:11" s="1" customFormat="1" ht="15" customHeight="1">
      <c r="B191" s="225"/>
      <c r="C191" s="261" t="s">
        <v>861</v>
      </c>
      <c r="D191" s="202"/>
      <c r="E191" s="202"/>
      <c r="F191" s="223" t="s">
        <v>769</v>
      </c>
      <c r="G191" s="202"/>
      <c r="H191" s="202" t="s">
        <v>862</v>
      </c>
      <c r="I191" s="202" t="s">
        <v>804</v>
      </c>
      <c r="J191" s="202"/>
      <c r="K191" s="248"/>
    </row>
    <row r="192" spans="2:11" s="1" customFormat="1" ht="15" customHeight="1">
      <c r="B192" s="225"/>
      <c r="C192" s="261" t="s">
        <v>863</v>
      </c>
      <c r="D192" s="202"/>
      <c r="E192" s="202"/>
      <c r="F192" s="223" t="s">
        <v>769</v>
      </c>
      <c r="G192" s="202"/>
      <c r="H192" s="202" t="s">
        <v>864</v>
      </c>
      <c r="I192" s="202" t="s">
        <v>804</v>
      </c>
      <c r="J192" s="202"/>
      <c r="K192" s="248"/>
    </row>
    <row r="193" spans="2:11" s="1" customFormat="1" ht="15" customHeight="1">
      <c r="B193" s="225"/>
      <c r="C193" s="261" t="s">
        <v>865</v>
      </c>
      <c r="D193" s="202"/>
      <c r="E193" s="202"/>
      <c r="F193" s="223" t="s">
        <v>775</v>
      </c>
      <c r="G193" s="202"/>
      <c r="H193" s="202" t="s">
        <v>866</v>
      </c>
      <c r="I193" s="202" t="s">
        <v>804</v>
      </c>
      <c r="J193" s="202"/>
      <c r="K193" s="248"/>
    </row>
    <row r="194" spans="2:11" s="1" customFormat="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s="1" customFormat="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s="1" customFormat="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s="1" customFormat="1" ht="18.7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</row>
    <row r="198" spans="2:11" s="1" customFormat="1" ht="13.5">
      <c r="B198" s="191"/>
      <c r="C198" s="192"/>
      <c r="D198" s="192"/>
      <c r="E198" s="192"/>
      <c r="F198" s="192"/>
      <c r="G198" s="192"/>
      <c r="H198" s="192"/>
      <c r="I198" s="192"/>
      <c r="J198" s="192"/>
      <c r="K198" s="193"/>
    </row>
    <row r="199" spans="2:11" s="1" customFormat="1" ht="21">
      <c r="B199" s="194"/>
      <c r="C199" s="314" t="s">
        <v>867</v>
      </c>
      <c r="D199" s="314"/>
      <c r="E199" s="314"/>
      <c r="F199" s="314"/>
      <c r="G199" s="314"/>
      <c r="H199" s="314"/>
      <c r="I199" s="314"/>
      <c r="J199" s="314"/>
      <c r="K199" s="195"/>
    </row>
    <row r="200" spans="2:11" s="1" customFormat="1" ht="25.5" customHeight="1">
      <c r="B200" s="194"/>
      <c r="C200" s="264" t="s">
        <v>868</v>
      </c>
      <c r="D200" s="264"/>
      <c r="E200" s="264"/>
      <c r="F200" s="264" t="s">
        <v>869</v>
      </c>
      <c r="G200" s="265"/>
      <c r="H200" s="315" t="s">
        <v>870</v>
      </c>
      <c r="I200" s="315"/>
      <c r="J200" s="315"/>
      <c r="K200" s="195"/>
    </row>
    <row r="201" spans="2:11" s="1" customFormat="1" ht="5.25" customHeight="1">
      <c r="B201" s="225"/>
      <c r="C201" s="220"/>
      <c r="D201" s="220"/>
      <c r="E201" s="220"/>
      <c r="F201" s="220"/>
      <c r="G201" s="246"/>
      <c r="H201" s="220"/>
      <c r="I201" s="220"/>
      <c r="J201" s="220"/>
      <c r="K201" s="248"/>
    </row>
    <row r="202" spans="2:11" s="1" customFormat="1" ht="15" customHeight="1">
      <c r="B202" s="225"/>
      <c r="C202" s="202" t="s">
        <v>860</v>
      </c>
      <c r="D202" s="202"/>
      <c r="E202" s="202"/>
      <c r="F202" s="223" t="s">
        <v>43</v>
      </c>
      <c r="G202" s="202"/>
      <c r="H202" s="316" t="s">
        <v>871</v>
      </c>
      <c r="I202" s="316"/>
      <c r="J202" s="316"/>
      <c r="K202" s="248"/>
    </row>
    <row r="203" spans="2:11" s="1" customFormat="1" ht="15" customHeight="1">
      <c r="B203" s="225"/>
      <c r="C203" s="202"/>
      <c r="D203" s="202"/>
      <c r="E203" s="202"/>
      <c r="F203" s="223" t="s">
        <v>44</v>
      </c>
      <c r="G203" s="202"/>
      <c r="H203" s="316" t="s">
        <v>872</v>
      </c>
      <c r="I203" s="316"/>
      <c r="J203" s="316"/>
      <c r="K203" s="248"/>
    </row>
    <row r="204" spans="2:11" s="1" customFormat="1" ht="15" customHeight="1">
      <c r="B204" s="225"/>
      <c r="C204" s="202"/>
      <c r="D204" s="202"/>
      <c r="E204" s="202"/>
      <c r="F204" s="223" t="s">
        <v>47</v>
      </c>
      <c r="G204" s="202"/>
      <c r="H204" s="316" t="s">
        <v>873</v>
      </c>
      <c r="I204" s="316"/>
      <c r="J204" s="316"/>
      <c r="K204" s="248"/>
    </row>
    <row r="205" spans="2:11" s="1" customFormat="1" ht="15" customHeight="1">
      <c r="B205" s="225"/>
      <c r="C205" s="202"/>
      <c r="D205" s="202"/>
      <c r="E205" s="202"/>
      <c r="F205" s="223" t="s">
        <v>45</v>
      </c>
      <c r="G205" s="202"/>
      <c r="H205" s="316" t="s">
        <v>874</v>
      </c>
      <c r="I205" s="316"/>
      <c r="J205" s="316"/>
      <c r="K205" s="248"/>
    </row>
    <row r="206" spans="2:11" s="1" customFormat="1" ht="15" customHeight="1">
      <c r="B206" s="225"/>
      <c r="C206" s="202"/>
      <c r="D206" s="202"/>
      <c r="E206" s="202"/>
      <c r="F206" s="223" t="s">
        <v>46</v>
      </c>
      <c r="G206" s="202"/>
      <c r="H206" s="316" t="s">
        <v>875</v>
      </c>
      <c r="I206" s="316"/>
      <c r="J206" s="316"/>
      <c r="K206" s="248"/>
    </row>
    <row r="207" spans="2:11" s="1" customFormat="1" ht="15" customHeight="1">
      <c r="B207" s="225"/>
      <c r="C207" s="202"/>
      <c r="D207" s="202"/>
      <c r="E207" s="202"/>
      <c r="F207" s="223"/>
      <c r="G207" s="202"/>
      <c r="H207" s="202"/>
      <c r="I207" s="202"/>
      <c r="J207" s="202"/>
      <c r="K207" s="248"/>
    </row>
    <row r="208" spans="2:11" s="1" customFormat="1" ht="15" customHeight="1">
      <c r="B208" s="225"/>
      <c r="C208" s="202" t="s">
        <v>816</v>
      </c>
      <c r="D208" s="202"/>
      <c r="E208" s="202"/>
      <c r="F208" s="223" t="s">
        <v>79</v>
      </c>
      <c r="G208" s="202"/>
      <c r="H208" s="316" t="s">
        <v>876</v>
      </c>
      <c r="I208" s="316"/>
      <c r="J208" s="316"/>
      <c r="K208" s="248"/>
    </row>
    <row r="209" spans="2:11" s="1" customFormat="1" ht="15" customHeight="1">
      <c r="B209" s="225"/>
      <c r="C209" s="202"/>
      <c r="D209" s="202"/>
      <c r="E209" s="202"/>
      <c r="F209" s="223" t="s">
        <v>713</v>
      </c>
      <c r="G209" s="202"/>
      <c r="H209" s="316" t="s">
        <v>714</v>
      </c>
      <c r="I209" s="316"/>
      <c r="J209" s="316"/>
      <c r="K209" s="248"/>
    </row>
    <row r="210" spans="2:11" s="1" customFormat="1" ht="15" customHeight="1">
      <c r="B210" s="225"/>
      <c r="C210" s="202"/>
      <c r="D210" s="202"/>
      <c r="E210" s="202"/>
      <c r="F210" s="223" t="s">
        <v>711</v>
      </c>
      <c r="G210" s="202"/>
      <c r="H210" s="316" t="s">
        <v>877</v>
      </c>
      <c r="I210" s="316"/>
      <c r="J210" s="316"/>
      <c r="K210" s="248"/>
    </row>
    <row r="211" spans="2:11" s="1" customFormat="1" ht="15" customHeight="1">
      <c r="B211" s="266"/>
      <c r="C211" s="202"/>
      <c r="D211" s="202"/>
      <c r="E211" s="202"/>
      <c r="F211" s="223" t="s">
        <v>715</v>
      </c>
      <c r="G211" s="261"/>
      <c r="H211" s="317" t="s">
        <v>716</v>
      </c>
      <c r="I211" s="317"/>
      <c r="J211" s="317"/>
      <c r="K211" s="267"/>
    </row>
    <row r="212" spans="2:11" s="1" customFormat="1" ht="15" customHeight="1">
      <c r="B212" s="266"/>
      <c r="C212" s="202"/>
      <c r="D212" s="202"/>
      <c r="E212" s="202"/>
      <c r="F212" s="223" t="s">
        <v>679</v>
      </c>
      <c r="G212" s="261"/>
      <c r="H212" s="317" t="s">
        <v>878</v>
      </c>
      <c r="I212" s="317"/>
      <c r="J212" s="317"/>
      <c r="K212" s="267"/>
    </row>
    <row r="213" spans="2:11" s="1" customFormat="1" ht="15" customHeight="1">
      <c r="B213" s="266"/>
      <c r="C213" s="202"/>
      <c r="D213" s="202"/>
      <c r="E213" s="202"/>
      <c r="F213" s="223"/>
      <c r="G213" s="261"/>
      <c r="H213" s="252"/>
      <c r="I213" s="252"/>
      <c r="J213" s="252"/>
      <c r="K213" s="267"/>
    </row>
    <row r="214" spans="2:11" s="1" customFormat="1" ht="15" customHeight="1">
      <c r="B214" s="266"/>
      <c r="C214" s="202" t="s">
        <v>840</v>
      </c>
      <c r="D214" s="202"/>
      <c r="E214" s="202"/>
      <c r="F214" s="223">
        <v>1</v>
      </c>
      <c r="G214" s="261"/>
      <c r="H214" s="317" t="s">
        <v>879</v>
      </c>
      <c r="I214" s="317"/>
      <c r="J214" s="317"/>
      <c r="K214" s="267"/>
    </row>
    <row r="215" spans="2:11" s="1" customFormat="1" ht="15" customHeight="1">
      <c r="B215" s="266"/>
      <c r="C215" s="202"/>
      <c r="D215" s="202"/>
      <c r="E215" s="202"/>
      <c r="F215" s="223">
        <v>2</v>
      </c>
      <c r="G215" s="261"/>
      <c r="H215" s="317" t="s">
        <v>880</v>
      </c>
      <c r="I215" s="317"/>
      <c r="J215" s="317"/>
      <c r="K215" s="267"/>
    </row>
    <row r="216" spans="2:11" s="1" customFormat="1" ht="15" customHeight="1">
      <c r="B216" s="266"/>
      <c r="C216" s="202"/>
      <c r="D216" s="202"/>
      <c r="E216" s="202"/>
      <c r="F216" s="223">
        <v>3</v>
      </c>
      <c r="G216" s="261"/>
      <c r="H216" s="317" t="s">
        <v>881</v>
      </c>
      <c r="I216" s="317"/>
      <c r="J216" s="317"/>
      <c r="K216" s="267"/>
    </row>
    <row r="217" spans="2:11" s="1" customFormat="1" ht="15" customHeight="1">
      <c r="B217" s="266"/>
      <c r="C217" s="202"/>
      <c r="D217" s="202"/>
      <c r="E217" s="202"/>
      <c r="F217" s="223">
        <v>4</v>
      </c>
      <c r="G217" s="261"/>
      <c r="H217" s="317" t="s">
        <v>882</v>
      </c>
      <c r="I217" s="317"/>
      <c r="J217" s="317"/>
      <c r="K217" s="267"/>
    </row>
    <row r="218" spans="2:11" s="1" customFormat="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</dc:creator>
  <cp:keywords/>
  <dc:description/>
  <cp:lastModifiedBy>Uživatel systému Windows</cp:lastModifiedBy>
  <dcterms:created xsi:type="dcterms:W3CDTF">2022-03-10T11:38:43Z</dcterms:created>
  <dcterms:modified xsi:type="dcterms:W3CDTF">2022-03-10T11:41:21Z</dcterms:modified>
  <cp:category/>
  <cp:version/>
  <cp:contentType/>
  <cp:contentStatus/>
</cp:coreProperties>
</file>