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prajdova\Desktop\13-90162-VZ-2022 Nákup síťových zařízení\"/>
    </mc:Choice>
  </mc:AlternateContent>
  <xr:revisionPtr revIDLastSave="0" documentId="8_{CFEA6341-0E80-497F-B455-3EBF2AF0B359}" xr6:coauthVersionLast="36" xr6:coauthVersionMax="36" xr10:uidLastSave="{00000000-0000-0000-0000-000000000000}"/>
  <bookViews>
    <workbookView xWindow="0" yWindow="0" windowWidth="17250" windowHeight="5640" xr2:uid="{00000000-000D-0000-FFFF-FFFF00000000}"/>
  </bookViews>
  <sheets>
    <sheet name="list1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L26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5" i="1"/>
  <c r="H26" i="1"/>
  <c r="N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5" i="1"/>
  <c r="O5" i="1" l="1"/>
  <c r="AB6" i="1"/>
  <c r="AC6" i="1" s="1"/>
  <c r="AB7" i="1"/>
  <c r="AC7" i="1" s="1"/>
  <c r="AB8" i="1"/>
  <c r="AC8" i="1" s="1"/>
  <c r="AB9" i="1"/>
  <c r="AC9" i="1" s="1"/>
  <c r="AB10" i="1"/>
  <c r="AC10" i="1" s="1"/>
  <c r="AB11" i="1"/>
  <c r="AC11" i="1" s="1"/>
  <c r="AB12" i="1"/>
  <c r="AC12" i="1" s="1"/>
  <c r="AB13" i="1"/>
  <c r="AC13" i="1" s="1"/>
  <c r="AB14" i="1"/>
  <c r="AC14" i="1" s="1"/>
  <c r="AB15" i="1"/>
  <c r="AC15" i="1" s="1"/>
  <c r="AB16" i="1"/>
  <c r="AC16" i="1" s="1"/>
  <c r="AB17" i="1"/>
  <c r="AC17" i="1" s="1"/>
  <c r="AB18" i="1"/>
  <c r="AC18" i="1" s="1"/>
  <c r="AB19" i="1"/>
  <c r="AC19" i="1" s="1"/>
  <c r="AB20" i="1"/>
  <c r="AC20" i="1" s="1"/>
  <c r="AB21" i="1"/>
  <c r="AC21" i="1" s="1"/>
  <c r="AB22" i="1"/>
  <c r="AC22" i="1" s="1"/>
  <c r="AB23" i="1"/>
  <c r="AC23" i="1" s="1"/>
  <c r="AB24" i="1"/>
  <c r="AC24" i="1" s="1"/>
  <c r="AB25" i="1"/>
  <c r="AC25" i="1" s="1"/>
  <c r="AB26" i="1"/>
  <c r="AC26" i="1" s="1"/>
  <c r="AB5" i="1"/>
  <c r="AC5" i="1" s="1"/>
  <c r="U8" i="1"/>
  <c r="V8" i="1" s="1"/>
  <c r="U9" i="1"/>
  <c r="V9" i="1" s="1"/>
  <c r="R8" i="1"/>
  <c r="S8" i="1" s="1"/>
  <c r="R9" i="1"/>
  <c r="S9" i="1" s="1"/>
  <c r="N8" i="1"/>
  <c r="O8" i="1" s="1"/>
  <c r="N9" i="1"/>
  <c r="O9" i="1" s="1"/>
  <c r="K8" i="1"/>
  <c r="L8" i="1" s="1"/>
  <c r="K9" i="1"/>
  <c r="L9" i="1" s="1"/>
  <c r="I8" i="1"/>
  <c r="AD8" i="1" s="1"/>
  <c r="I9" i="1"/>
  <c r="AD9" i="1" s="1"/>
  <c r="F8" i="1"/>
  <c r="T8" i="1" s="1"/>
  <c r="F9" i="1"/>
  <c r="T9" i="1" s="1"/>
  <c r="AC27" i="1" l="1"/>
  <c r="P9" i="1"/>
  <c r="W9" i="1"/>
  <c r="P8" i="1"/>
  <c r="W8" i="1"/>
  <c r="M9" i="1"/>
  <c r="M8" i="1"/>
  <c r="AA8" i="1"/>
  <c r="AA9" i="1"/>
  <c r="Y6" i="1"/>
  <c r="Z6" i="1" s="1"/>
  <c r="Y7" i="1"/>
  <c r="Z7" i="1" s="1"/>
  <c r="Y8" i="1"/>
  <c r="Z8" i="1" s="1"/>
  <c r="Y9" i="1"/>
  <c r="Z9" i="1" s="1"/>
  <c r="Y10" i="1"/>
  <c r="Z10" i="1" s="1"/>
  <c r="Y11" i="1"/>
  <c r="Z11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5" i="1"/>
  <c r="Z5" i="1" s="1"/>
  <c r="Z27" i="1" l="1"/>
  <c r="AB27" i="1"/>
  <c r="Y27" i="1"/>
  <c r="F14" i="1" l="1"/>
  <c r="AA14" i="1" s="1"/>
  <c r="R6" i="1" l="1"/>
  <c r="S6" i="1" s="1"/>
  <c r="R7" i="1"/>
  <c r="S7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F7" i="1"/>
  <c r="F10" i="1"/>
  <c r="F11" i="1"/>
  <c r="F12" i="1"/>
  <c r="F13" i="1"/>
  <c r="T14" i="1"/>
  <c r="F15" i="1"/>
  <c r="F16" i="1"/>
  <c r="F17" i="1"/>
  <c r="F6" i="1"/>
  <c r="F5" i="1"/>
  <c r="R5" i="1"/>
  <c r="S5" i="1" s="1"/>
  <c r="S27" i="1" l="1"/>
  <c r="T13" i="1"/>
  <c r="AA13" i="1"/>
  <c r="T15" i="1"/>
  <c r="AA15" i="1"/>
  <c r="T12" i="1"/>
  <c r="AA12" i="1"/>
  <c r="T5" i="1"/>
  <c r="AA5" i="1"/>
  <c r="T6" i="1"/>
  <c r="AA6" i="1"/>
  <c r="T10" i="1"/>
  <c r="AA10" i="1"/>
  <c r="T11" i="1"/>
  <c r="AA11" i="1"/>
  <c r="T17" i="1"/>
  <c r="AA17" i="1"/>
  <c r="T7" i="1"/>
  <c r="AA7" i="1"/>
  <c r="T16" i="1"/>
  <c r="AA16" i="1"/>
  <c r="R27" i="1"/>
  <c r="M6" i="1"/>
  <c r="M7" i="1"/>
  <c r="M10" i="1"/>
  <c r="M11" i="1"/>
  <c r="M12" i="1"/>
  <c r="M13" i="1"/>
  <c r="M14" i="1"/>
  <c r="M15" i="1"/>
  <c r="M16" i="1"/>
  <c r="M17" i="1"/>
  <c r="M5" i="1"/>
  <c r="K6" i="1"/>
  <c r="L6" i="1" s="1"/>
  <c r="K7" i="1"/>
  <c r="L7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5" i="1"/>
  <c r="L5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18" i="1"/>
  <c r="L18" i="1" s="1"/>
  <c r="F19" i="1"/>
  <c r="F20" i="1"/>
  <c r="F21" i="1"/>
  <c r="F22" i="1"/>
  <c r="F23" i="1"/>
  <c r="F24" i="1"/>
  <c r="F25" i="1"/>
  <c r="F26" i="1"/>
  <c r="M26" i="1" s="1"/>
  <c r="F18" i="1"/>
  <c r="I18" i="1"/>
  <c r="I19" i="1"/>
  <c r="I20" i="1"/>
  <c r="I21" i="1"/>
  <c r="I22" i="1"/>
  <c r="I23" i="1"/>
  <c r="P23" i="1" s="1"/>
  <c r="I24" i="1"/>
  <c r="P24" i="1" s="1"/>
  <c r="I25" i="1"/>
  <c r="I26" i="1"/>
  <c r="P26" i="1" s="1"/>
  <c r="U18" i="1"/>
  <c r="V18" i="1" s="1"/>
  <c r="U19" i="1"/>
  <c r="V19" i="1" s="1"/>
  <c r="U20" i="1"/>
  <c r="V20" i="1" s="1"/>
  <c r="U21" i="1"/>
  <c r="V21" i="1" s="1"/>
  <c r="U22" i="1"/>
  <c r="V22" i="1" s="1"/>
  <c r="U23" i="1"/>
  <c r="V23" i="1" s="1"/>
  <c r="U24" i="1"/>
  <c r="V24" i="1" s="1"/>
  <c r="U25" i="1"/>
  <c r="V25" i="1" s="1"/>
  <c r="U26" i="1"/>
  <c r="V26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L27" i="1" l="1"/>
  <c r="C30" i="1" s="1"/>
  <c r="K27" i="1"/>
  <c r="C29" i="1" s="1"/>
  <c r="W20" i="1"/>
  <c r="AD20" i="1"/>
  <c r="T22" i="1"/>
  <c r="AA22" i="1"/>
  <c r="P19" i="1"/>
  <c r="AD19" i="1"/>
  <c r="T21" i="1"/>
  <c r="AA21" i="1"/>
  <c r="T18" i="1"/>
  <c r="AA18" i="1"/>
  <c r="W24" i="1"/>
  <c r="AD24" i="1"/>
  <c r="W18" i="1"/>
  <c r="AD18" i="1"/>
  <c r="T19" i="1"/>
  <c r="AA19" i="1"/>
  <c r="T26" i="1"/>
  <c r="AA26" i="1"/>
  <c r="W23" i="1"/>
  <c r="AD23" i="1"/>
  <c r="T25" i="1"/>
  <c r="AA25" i="1"/>
  <c r="W26" i="1"/>
  <c r="AD26" i="1"/>
  <c r="W25" i="1"/>
  <c r="AD25" i="1"/>
  <c r="P25" i="1"/>
  <c r="P22" i="1"/>
  <c r="AD22" i="1"/>
  <c r="T24" i="1"/>
  <c r="AA24" i="1"/>
  <c r="T20" i="1"/>
  <c r="AA20" i="1"/>
  <c r="P21" i="1"/>
  <c r="AD21" i="1"/>
  <c r="T23" i="1"/>
  <c r="AA23" i="1"/>
  <c r="M25" i="1"/>
  <c r="W21" i="1"/>
  <c r="M23" i="1"/>
  <c r="M22" i="1"/>
  <c r="M21" i="1"/>
  <c r="M20" i="1"/>
  <c r="M24" i="1"/>
  <c r="M18" i="1"/>
  <c r="M19" i="1"/>
  <c r="W19" i="1"/>
  <c r="P18" i="1"/>
  <c r="W22" i="1"/>
  <c r="P20" i="1"/>
  <c r="U6" i="1"/>
  <c r="V6" i="1" s="1"/>
  <c r="U7" i="1"/>
  <c r="V7" i="1" s="1"/>
  <c r="U10" i="1"/>
  <c r="V10" i="1" s="1"/>
  <c r="U11" i="1"/>
  <c r="V11" i="1" s="1"/>
  <c r="U12" i="1"/>
  <c r="V12" i="1" s="1"/>
  <c r="U13" i="1"/>
  <c r="V13" i="1" s="1"/>
  <c r="U14" i="1"/>
  <c r="V14" i="1" s="1"/>
  <c r="U15" i="1"/>
  <c r="V15" i="1" s="1"/>
  <c r="U16" i="1"/>
  <c r="V16" i="1" s="1"/>
  <c r="U17" i="1"/>
  <c r="V17" i="1" s="1"/>
  <c r="U5" i="1"/>
  <c r="V5" i="1" s="1"/>
  <c r="V27" i="1" l="1"/>
  <c r="M27" i="1"/>
  <c r="AA27" i="1"/>
  <c r="T27" i="1"/>
  <c r="U27" i="1"/>
  <c r="N6" i="1"/>
  <c r="N7" i="1"/>
  <c r="O7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I6" i="1"/>
  <c r="AD6" i="1" s="1"/>
  <c r="I7" i="1"/>
  <c r="I10" i="1"/>
  <c r="AD10" i="1" s="1"/>
  <c r="I11" i="1"/>
  <c r="AD11" i="1" s="1"/>
  <c r="I12" i="1"/>
  <c r="AD12" i="1" s="1"/>
  <c r="I13" i="1"/>
  <c r="AD13" i="1" s="1"/>
  <c r="I14" i="1"/>
  <c r="AD14" i="1" s="1"/>
  <c r="I15" i="1"/>
  <c r="AD15" i="1" s="1"/>
  <c r="I16" i="1"/>
  <c r="AD16" i="1" s="1"/>
  <c r="I17" i="1"/>
  <c r="AD17" i="1" s="1"/>
  <c r="I5" i="1"/>
  <c r="W5" i="1" s="1"/>
  <c r="O6" i="1" l="1"/>
  <c r="N27" i="1"/>
  <c r="O27" i="1"/>
  <c r="C31" i="1"/>
  <c r="W7" i="1"/>
  <c r="AD7" i="1"/>
  <c r="AD5" i="1"/>
  <c r="C32" i="1"/>
  <c r="C33" i="1" s="1"/>
  <c r="P10" i="1"/>
  <c r="W10" i="1"/>
  <c r="P17" i="1"/>
  <c r="W17" i="1"/>
  <c r="P15" i="1"/>
  <c r="W15" i="1"/>
  <c r="P14" i="1"/>
  <c r="W14" i="1"/>
  <c r="P13" i="1"/>
  <c r="W13" i="1"/>
  <c r="P12" i="1"/>
  <c r="W12" i="1"/>
  <c r="P5" i="1"/>
  <c r="P16" i="1"/>
  <c r="W16" i="1"/>
  <c r="P7" i="1"/>
  <c r="P6" i="1"/>
  <c r="W6" i="1"/>
  <c r="P11" i="1"/>
  <c r="W11" i="1"/>
  <c r="AD27" i="1" l="1"/>
  <c r="W27" i="1"/>
  <c r="P27" i="1"/>
  <c r="C34" i="1" l="1"/>
</calcChain>
</file>

<file path=xl/sharedStrings.xml><?xml version="1.0" encoding="utf-8"?>
<sst xmlns="http://schemas.openxmlformats.org/spreadsheetml/2006/main" count="109" uniqueCount="71">
  <si>
    <t>položka č.</t>
  </si>
  <si>
    <t>počet ks</t>
  </si>
  <si>
    <t>1</t>
  </si>
  <si>
    <t>2</t>
  </si>
  <si>
    <t>3</t>
  </si>
  <si>
    <t>4</t>
  </si>
  <si>
    <t>5</t>
  </si>
  <si>
    <t>nabídková cena celkem vč. DPH</t>
  </si>
  <si>
    <t>nabídková cena celkem bez DPH</t>
  </si>
  <si>
    <t>budova FU</t>
  </si>
  <si>
    <t>Switch L2/L3 48x 10/100/1000Mbit/s, 4x SFP+</t>
  </si>
  <si>
    <t>Switch L2/L3 24x 10/100/1000Mbit/s RJ-45 PoE+ 370W, 4x SFP+</t>
  </si>
  <si>
    <t>SFP+ transceiver 10GBASE-LR/LW, multirate, SM 10km, 1310nm, LC dup., DMI ,kompatibilní s nabízeným zařízením Switch L3 24x SFP+, redundantní zdroje</t>
  </si>
  <si>
    <t>6</t>
  </si>
  <si>
    <t>7</t>
  </si>
  <si>
    <t>8</t>
  </si>
  <si>
    <t>9</t>
  </si>
  <si>
    <t>10</t>
  </si>
  <si>
    <t>11</t>
  </si>
  <si>
    <t>SFP+ transceiver 10GBASE-LR/LW, multirate, SM 10km, 1310nm, LC dup., DMI ,kompatibilní s nabízeným zařízením Wi-fi kontrolér pro 256 AP – nepřipouští se OEM</t>
  </si>
  <si>
    <t>SFP+ transceiver 10GBASE-LR/LW, multirate, SM 10km, 1310nm, LC dup., DMI ,kompatibilní s nabízeným zařízením Switch L2/L3 48x 10/100/1000Mbit/s, 4x SFP+</t>
  </si>
  <si>
    <t>SFP+ transceiver 10GBASE-LR/LW, multirate, SM 10km, 1310nm, LC dup., DMI ,kompatibilní s nabízeným zařízením Switch L2/L3 24x 10/100/1000Mbit/s RJ-45 PoE+ 370W, 4x SFP+</t>
  </si>
  <si>
    <t>Duplex optical patch cord single-mode 9/125 LC/LC 3m</t>
  </si>
  <si>
    <t>Duplex optical patch cord single-mode 9/125 LC/LC 5m</t>
  </si>
  <si>
    <t>Duplex optical patch cord single-mode 9/125 E2000/LC 3m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</si>
  <si>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</si>
  <si>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</si>
  <si>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</si>
  <si>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</si>
  <si>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</si>
  <si>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</si>
  <si>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</si>
  <si>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</si>
  <si>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</si>
  <si>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r>
      <t xml:space="preserve">Low Density Access Point - bezdrátový přístupový bod duální, </t>
    </r>
    <r>
      <rPr>
        <sz val="11"/>
        <color rgb="FF000000"/>
        <rFont val="Times New Roman"/>
        <family val="1"/>
        <charset val="238"/>
      </rPr>
      <t>2x2:2, 802.11ax, vnitřní instalace</t>
    </r>
  </si>
  <si>
    <t>Standard Density Access Point - bezdrátový přístupový bod duální 2,4GHz 2x2:2, 5GHz 4x4:4, 802.11ax, vnitřní instalace</t>
  </si>
  <si>
    <r>
      <t xml:space="preserve">High Density Access Point - bezdrátový přístupový bod duální, </t>
    </r>
    <r>
      <rPr>
        <sz val="11"/>
        <color rgb="FF000000"/>
        <rFont val="Times New Roman"/>
        <family val="1"/>
        <charset val="238"/>
      </rPr>
      <t>4x4:4/5GHz, 4x4:4/2,4GHz, 802.11ax, vnitřní instalace</t>
    </r>
  </si>
  <si>
    <r>
      <t xml:space="preserve">Outdoor Standard Density Access Point - bezdrátový přístupový bod duální, </t>
    </r>
    <r>
      <rPr>
        <sz val="11"/>
        <color rgb="FF000000"/>
        <rFont val="Times New Roman"/>
        <family val="1"/>
        <charset val="238"/>
      </rPr>
      <t>2,4GHz/2x2:2 a 5GHz/4x4:4, 802.11ax, venkovní instalace, všesměrová anténa</t>
    </r>
  </si>
  <si>
    <r>
      <t xml:space="preserve">Outdoor Low Density Access Point - bezdrátový přístupový bod duální, </t>
    </r>
    <r>
      <rPr>
        <sz val="11"/>
        <color rgb="FF000000"/>
        <rFont val="Times New Roman"/>
        <family val="1"/>
        <charset val="238"/>
      </rPr>
      <t xml:space="preserve">2,4GHz a 5GHz, </t>
    </r>
    <r>
      <rPr>
        <sz val="11"/>
        <color theme="1"/>
        <rFont val="Times New Roman"/>
        <family val="1"/>
        <charset val="238"/>
      </rPr>
      <t>2x2:2, 802.11ax, venkovní instalace, všesměrová anténa</t>
    </r>
  </si>
  <si>
    <r>
      <t xml:space="preserve">Direction Outdoor Standard Density Access Point - bezdrátový přístupový bod duální, </t>
    </r>
    <r>
      <rPr>
        <sz val="11"/>
        <color rgb="FF000000"/>
        <rFont val="Times New Roman"/>
        <family val="1"/>
        <charset val="238"/>
      </rPr>
      <t>2,4GHz/2x2:2 a 5GHz/4x4:4, 802.11ax, venkovní instalace, sektorová anténa</t>
    </r>
  </si>
  <si>
    <t>Patchcordy metalické CAT6 0,5m – propojení AP se zásuvkou</t>
  </si>
  <si>
    <t>Patchcordy metalické CAT6 1-3m – propojení patchpanel-switch</t>
  </si>
  <si>
    <t>maximální   cena za 1 ks Kč bez DPH</t>
  </si>
  <si>
    <t>maximální   cena za 1 ks Kč vč. DPH</t>
  </si>
  <si>
    <t xml:space="preserve"> nabídková cena za 1 ks bez DPH</t>
  </si>
  <si>
    <t xml:space="preserve"> nabídková cena za 1 ks vč. DPH</t>
  </si>
  <si>
    <t>maximální cena celkem bez DPH</t>
  </si>
  <si>
    <t>maximální cena celkem vč. DPH</t>
  </si>
  <si>
    <t>CELKEM</t>
  </si>
  <si>
    <t>Switch L2 48x 10/100/1000Mbit/s RJ-45, 4xSFP</t>
  </si>
  <si>
    <t>Switch L2 12x 10/100/1000Mbit/s RJ-45, 2x SFP, PoE+ 139W</t>
  </si>
  <si>
    <t>budova CIT</t>
  </si>
  <si>
    <t>21</t>
  </si>
  <si>
    <t>22</t>
  </si>
  <si>
    <t>název položky</t>
  </si>
  <si>
    <t>INV</t>
  </si>
  <si>
    <t>majetkové zařazení</t>
  </si>
  <si>
    <t>NINV</t>
  </si>
  <si>
    <t xml:space="preserve">Switch L3 24x SFP+, redundantní zdroje </t>
  </si>
  <si>
    <t>SOUČET CEN ZA CELOU ZAKÁZKU - VŠECHNY 3 BUDOVY</t>
  </si>
  <si>
    <t>výše DPH v Kč</t>
  </si>
  <si>
    <t xml:space="preserve">maximální cena v Kč bez DPH  </t>
  </si>
  <si>
    <t xml:space="preserve">maximální cena v Kč vč. DPH  </t>
  </si>
  <si>
    <t xml:space="preserve">nabídková cena v Kč bez DPH </t>
  </si>
  <si>
    <t xml:space="preserve">nabídková cena v Kč vč. DPH  </t>
  </si>
  <si>
    <t>Příloha č. 2 - Nabídkový list</t>
  </si>
  <si>
    <t>výše DPH</t>
  </si>
  <si>
    <t xml:space="preserve">Účastník doplní nabídkové ceny za 1 ks bez DPH (Sloupec G), ostatní údaje se dopočítají podle nastavených vzorců. </t>
  </si>
  <si>
    <r>
      <t xml:space="preserve">budova </t>
    </r>
    <r>
      <rPr>
        <b/>
        <sz val="12"/>
        <rFont val="Times New Roman"/>
        <family val="1"/>
        <charset val="238"/>
      </rPr>
      <t>PdF</t>
    </r>
  </si>
  <si>
    <t>Wi-fi kontrolér pro 256 AP</t>
  </si>
  <si>
    <t>Montáž AP a propojení se zásuvkou dodavatelem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</si>
</sst>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49" fontId="0" fillId="0" borderId="0" xfId="0" applyNumberFormat="1"/>
    <xf numFmtId="49" fontId="4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12" xfId="0" applyBorder="1"/>
    <xf numFmtId="49" fontId="5" fillId="0" borderId="0" xfId="0" applyNumberFormat="1" applyFont="1" applyFill="1" applyBorder="1" applyAlignment="1"/>
    <xf numFmtId="4" fontId="2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right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/>
    </xf>
    <xf numFmtId="4" fontId="4" fillId="3" borderId="17" xfId="0" applyNumberFormat="1" applyFont="1" applyFill="1" applyBorder="1" applyAlignment="1">
      <alignment horizontal="right" vertical="center"/>
    </xf>
    <xf numFmtId="4" fontId="4" fillId="3" borderId="20" xfId="0" applyNumberFormat="1" applyFont="1" applyFill="1" applyBorder="1" applyAlignment="1">
      <alignment horizontal="right"/>
    </xf>
    <xf numFmtId="4" fontId="4" fillId="3" borderId="21" xfId="0" applyNumberFormat="1" applyFont="1" applyFill="1" applyBorder="1" applyAlignment="1">
      <alignment horizontal="right"/>
    </xf>
    <xf numFmtId="4" fontId="4" fillId="2" borderId="20" xfId="0" applyNumberFormat="1" applyFont="1" applyFill="1" applyBorder="1"/>
    <xf numFmtId="4" fontId="4" fillId="2" borderId="18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4" fontId="5" fillId="2" borderId="1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4" fontId="5" fillId="2" borderId="18" xfId="0" applyNumberFormat="1" applyFont="1" applyFill="1" applyBorder="1" applyAlignment="1">
      <alignment horizontal="right" vertical="center"/>
    </xf>
    <xf numFmtId="4" fontId="5" fillId="2" borderId="19" xfId="0" applyNumberFormat="1" applyFont="1" applyFill="1" applyBorder="1" applyAlignment="1">
      <alignment horizontal="right" vertical="center"/>
    </xf>
    <xf numFmtId="4" fontId="5" fillId="3" borderId="18" xfId="0" applyNumberFormat="1" applyFont="1" applyFill="1" applyBorder="1" applyAlignment="1">
      <alignment horizontal="right" vertical="center"/>
    </xf>
    <xf numFmtId="4" fontId="5" fillId="3" borderId="19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4" fontId="5" fillId="2" borderId="21" xfId="0" applyNumberFormat="1" applyFont="1" applyFill="1" applyBorder="1" applyAlignment="1">
      <alignment horizontal="right"/>
    </xf>
    <xf numFmtId="4" fontId="5" fillId="2" borderId="22" xfId="0" applyNumberFormat="1" applyFont="1" applyFill="1" applyBorder="1" applyAlignment="1">
      <alignment horizontal="right"/>
    </xf>
    <xf numFmtId="4" fontId="5" fillId="3" borderId="21" xfId="0" applyNumberFormat="1" applyFont="1" applyFill="1" applyBorder="1" applyAlignment="1">
      <alignment horizontal="right"/>
    </xf>
    <xf numFmtId="4" fontId="5" fillId="3" borderId="22" xfId="0" applyNumberFormat="1" applyFont="1" applyFill="1" applyBorder="1" applyAlignment="1">
      <alignment horizontal="right"/>
    </xf>
    <xf numFmtId="4" fontId="5" fillId="0" borderId="25" xfId="0" applyNumberFormat="1" applyFont="1" applyBorder="1" applyAlignment="1">
      <alignment horizontal="right" vertical="center" wrapText="1"/>
    </xf>
    <xf numFmtId="4" fontId="4" fillId="2" borderId="27" xfId="0" applyNumberFormat="1" applyFont="1" applyFill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/>
    </xf>
    <xf numFmtId="4" fontId="5" fillId="2" borderId="25" xfId="0" applyNumberFormat="1" applyFont="1" applyFill="1" applyBorder="1" applyAlignment="1">
      <alignment horizontal="right" vertical="center"/>
    </xf>
    <xf numFmtId="4" fontId="4" fillId="3" borderId="27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4" fontId="5" fillId="3" borderId="25" xfId="0" applyNumberFormat="1" applyFont="1" applyFill="1" applyBorder="1" applyAlignment="1">
      <alignment horizontal="right" vertical="center"/>
    </xf>
    <xf numFmtId="4" fontId="4" fillId="4" borderId="27" xfId="0" applyNumberFormat="1" applyFont="1" applyFill="1" applyBorder="1" applyAlignment="1">
      <alignment horizontal="right" vertical="center"/>
    </xf>
    <xf numFmtId="4" fontId="5" fillId="4" borderId="24" xfId="0" applyNumberFormat="1" applyFont="1" applyFill="1" applyBorder="1" applyAlignment="1">
      <alignment horizontal="right" vertical="center"/>
    </xf>
    <xf numFmtId="4" fontId="5" fillId="4" borderId="25" xfId="0" applyNumberFormat="1" applyFont="1" applyFill="1" applyBorder="1" applyAlignment="1">
      <alignment horizontal="right" vertical="center"/>
    </xf>
    <xf numFmtId="4" fontId="4" fillId="4" borderId="20" xfId="0" applyNumberFormat="1" applyFont="1" applyFill="1" applyBorder="1" applyAlignment="1">
      <alignment horizontal="right"/>
    </xf>
    <xf numFmtId="4" fontId="4" fillId="4" borderId="21" xfId="0" applyNumberFormat="1" applyFont="1" applyFill="1" applyBorder="1" applyAlignment="1">
      <alignment horizontal="right"/>
    </xf>
    <xf numFmtId="4" fontId="5" fillId="4" borderId="21" xfId="0" applyNumberFormat="1" applyFont="1" applyFill="1" applyBorder="1" applyAlignment="1">
      <alignment horizontal="right"/>
    </xf>
    <xf numFmtId="4" fontId="5" fillId="4" borderId="22" xfId="0" applyNumberFormat="1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4" fillId="0" borderId="23" xfId="0" applyNumberFormat="1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/>
    </xf>
    <xf numFmtId="49" fontId="4" fillId="0" borderId="23" xfId="0" applyNumberFormat="1" applyFont="1" applyBorder="1" applyAlignment="1">
      <alignment horizontal="center" vertical="center"/>
    </xf>
    <xf numFmtId="4" fontId="4" fillId="0" borderId="27" xfId="0" applyNumberFormat="1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vertical="center"/>
    </xf>
    <xf numFmtId="4" fontId="5" fillId="0" borderId="24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49" fontId="4" fillId="0" borderId="29" xfId="0" applyNumberFormat="1" applyFont="1" applyBorder="1" applyAlignment="1">
      <alignment horizontal="center" vertical="center" wrapText="1"/>
    </xf>
    <xf numFmtId="4" fontId="10" fillId="0" borderId="24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49" fontId="4" fillId="0" borderId="30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/>
    </xf>
    <xf numFmtId="0" fontId="9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2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12" fillId="0" borderId="24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4" fontId="10" fillId="0" borderId="2" xfId="0" applyNumberFormat="1" applyFont="1" applyFill="1" applyBorder="1" applyAlignment="1">
      <alignment vertical="center"/>
    </xf>
    <xf numFmtId="0" fontId="4" fillId="4" borderId="32" xfId="0" applyFont="1" applyFill="1" applyBorder="1" applyAlignment="1">
      <alignment horizontal="center" vertical="center" wrapText="1"/>
    </xf>
    <xf numFmtId="4" fontId="5" fillId="4" borderId="33" xfId="0" applyNumberFormat="1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center" vertical="center" wrapText="1"/>
    </xf>
    <xf numFmtId="4" fontId="5" fillId="3" borderId="33" xfId="0" applyNumberFormat="1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>
      <alignment horizontal="right" vertical="center"/>
    </xf>
    <xf numFmtId="4" fontId="3" fillId="0" borderId="0" xfId="0" applyNumberFormat="1" applyFont="1" applyBorder="1"/>
    <xf numFmtId="0" fontId="2" fillId="0" borderId="1" xfId="0" applyFont="1" applyFill="1" applyBorder="1" applyAlignment="1">
      <alignment vertical="top"/>
    </xf>
    <xf numFmtId="0" fontId="14" fillId="0" borderId="1" xfId="0" applyFont="1" applyBorder="1" applyAlignment="1">
      <alignment vertical="top" wrapText="1"/>
    </xf>
    <xf numFmtId="4" fontId="3" fillId="0" borderId="5" xfId="0" applyNumberFormat="1" applyFont="1" applyBorder="1"/>
    <xf numFmtId="4" fontId="3" fillId="0" borderId="10" xfId="0" applyNumberFormat="1" applyFont="1" applyBorder="1"/>
    <xf numFmtId="4" fontId="3" fillId="0" borderId="19" xfId="0" applyNumberFormat="1" applyFont="1" applyBorder="1"/>
    <xf numFmtId="4" fontId="3" fillId="0" borderId="15" xfId="0" applyNumberFormat="1" applyFont="1" applyBorder="1"/>
    <xf numFmtId="4" fontId="3" fillId="0" borderId="25" xfId="0" applyNumberFormat="1" applyFont="1" applyBorder="1"/>
    <xf numFmtId="0" fontId="7" fillId="6" borderId="13" xfId="0" applyFont="1" applyFill="1" applyBorder="1" applyAlignment="1"/>
    <xf numFmtId="0" fontId="7" fillId="6" borderId="14" xfId="0" applyFont="1" applyFill="1" applyBorder="1" applyAlignment="1"/>
    <xf numFmtId="0" fontId="7" fillId="6" borderId="8" xfId="0" applyFont="1" applyFill="1" applyBorder="1" applyAlignment="1"/>
    <xf numFmtId="0" fontId="7" fillId="6" borderId="9" xfId="0" applyFont="1" applyFill="1" applyBorder="1" applyAlignment="1"/>
    <xf numFmtId="0" fontId="7" fillId="0" borderId="26" xfId="0" applyFont="1" applyBorder="1" applyAlignment="1"/>
    <xf numFmtId="0" fontId="7" fillId="0" borderId="24" xfId="0" applyFont="1" applyBorder="1" applyAlignment="1"/>
    <xf numFmtId="0" fontId="7" fillId="0" borderId="35" xfId="0" applyFont="1" applyBorder="1" applyAlignment="1"/>
    <xf numFmtId="0" fontId="7" fillId="0" borderId="18" xfId="0" applyFont="1" applyBorder="1" applyAlignment="1"/>
    <xf numFmtId="0" fontId="7" fillId="0" borderId="4" xfId="0" applyFont="1" applyBorder="1" applyAlignment="1"/>
    <xf numFmtId="0" fontId="7" fillId="0" borderId="1" xfId="0" applyFont="1" applyBorder="1" applyAlignment="1"/>
    <xf numFmtId="0" fontId="7" fillId="6" borderId="4" xfId="0" applyFont="1" applyFill="1" applyBorder="1" applyAlignment="1"/>
    <xf numFmtId="0" fontId="7" fillId="6" borderId="1" xfId="0" applyFont="1" applyFill="1" applyBorder="1" applyAlignment="1"/>
    <xf numFmtId="49" fontId="5" fillId="6" borderId="22" xfId="0" applyNumberFormat="1" applyFont="1" applyFill="1" applyBorder="1" applyAlignment="1">
      <alignment horizontal="right"/>
    </xf>
    <xf numFmtId="49" fontId="8" fillId="6" borderId="36" xfId="0" applyNumberFormat="1" applyFont="1" applyFill="1" applyBorder="1" applyAlignment="1">
      <alignment horizontal="center" wrapText="1"/>
    </xf>
    <xf numFmtId="49" fontId="8" fillId="6" borderId="37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8" fillId="4" borderId="1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11" fillId="5" borderId="12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zoomScale="55" zoomScaleNormal="55" workbookViewId="0">
      <selection sqref="A1:B1"/>
    </sheetView>
  </sheetViews>
  <sheetFormatPr defaultRowHeight="15" x14ac:dyDescent="0.25"/>
  <cols>
    <col min="1" max="1" width="7.140625" style="1" customWidth="1"/>
    <col min="2" max="2" width="60" customWidth="1"/>
    <col min="3" max="3" width="14" bestFit="1" customWidth="1"/>
    <col min="4" max="5" width="13.5703125" customWidth="1"/>
    <col min="6" max="6" width="13.140625" customWidth="1"/>
    <col min="7" max="8" width="10.42578125" customWidth="1"/>
    <col min="9" max="9" width="10.140625" customWidth="1"/>
    <col min="10" max="10" width="5" bestFit="1" customWidth="1"/>
    <col min="11" max="12" width="13.28515625" customWidth="1"/>
    <col min="13" max="13" width="14.5703125" customWidth="1"/>
    <col min="14" max="16" width="12.85546875" customWidth="1"/>
    <col min="17" max="17" width="4.7109375" customWidth="1"/>
    <col min="18" max="19" width="13.28515625" customWidth="1"/>
    <col min="20" max="20" width="13.140625" customWidth="1"/>
    <col min="21" max="22" width="17.28515625" customWidth="1"/>
    <col min="23" max="23" width="13.42578125" customWidth="1"/>
    <col min="24" max="24" width="4.85546875" style="20" customWidth="1"/>
    <col min="25" max="26" width="13.28515625" customWidth="1"/>
    <col min="27" max="27" width="13.7109375" customWidth="1"/>
    <col min="28" max="30" width="13.85546875" customWidth="1"/>
  </cols>
  <sheetData>
    <row r="1" spans="1:30" ht="15.75" x14ac:dyDescent="0.25">
      <c r="A1" s="125" t="s">
        <v>65</v>
      </c>
      <c r="B1" s="125"/>
      <c r="C1" s="68"/>
    </row>
    <row r="2" spans="1:30" ht="15.75" thickBot="1" x14ac:dyDescent="0.3">
      <c r="A2" s="154" t="s">
        <v>67</v>
      </c>
      <c r="B2" s="154"/>
      <c r="C2" s="154"/>
      <c r="D2" s="154"/>
      <c r="E2" s="154"/>
      <c r="F2" s="154"/>
      <c r="J2" s="4"/>
      <c r="K2" s="4"/>
      <c r="L2" s="4"/>
      <c r="M2" s="4"/>
      <c r="N2" s="4"/>
      <c r="O2" s="4"/>
      <c r="P2" s="4"/>
    </row>
    <row r="3" spans="1:30" ht="14.45" customHeight="1" x14ac:dyDescent="0.25">
      <c r="A3" s="132" t="s">
        <v>0</v>
      </c>
      <c r="B3" s="148" t="s">
        <v>54</v>
      </c>
      <c r="C3" s="152" t="s">
        <v>56</v>
      </c>
      <c r="D3" s="150" t="s">
        <v>42</v>
      </c>
      <c r="E3" s="144" t="s">
        <v>66</v>
      </c>
      <c r="F3" s="144" t="s">
        <v>43</v>
      </c>
      <c r="G3" s="144" t="s">
        <v>44</v>
      </c>
      <c r="H3" s="144" t="s">
        <v>66</v>
      </c>
      <c r="I3" s="146" t="s">
        <v>45</v>
      </c>
      <c r="J3" s="134" t="s">
        <v>68</v>
      </c>
      <c r="K3" s="135"/>
      <c r="L3" s="135"/>
      <c r="M3" s="135"/>
      <c r="N3" s="136"/>
      <c r="O3" s="137"/>
      <c r="P3" s="138"/>
      <c r="Q3" s="139" t="s">
        <v>9</v>
      </c>
      <c r="R3" s="140"/>
      <c r="S3" s="140"/>
      <c r="T3" s="140"/>
      <c r="U3" s="141"/>
      <c r="V3" s="142"/>
      <c r="W3" s="143"/>
      <c r="X3" s="126" t="s">
        <v>51</v>
      </c>
      <c r="Y3" s="127"/>
      <c r="Z3" s="127"/>
      <c r="AA3" s="127"/>
      <c r="AB3" s="128"/>
      <c r="AC3" s="129"/>
      <c r="AD3" s="130"/>
    </row>
    <row r="4" spans="1:30" ht="39" thickBot="1" x14ac:dyDescent="0.3">
      <c r="A4" s="133"/>
      <c r="B4" s="149"/>
      <c r="C4" s="153"/>
      <c r="D4" s="151"/>
      <c r="E4" s="145"/>
      <c r="F4" s="145"/>
      <c r="G4" s="145"/>
      <c r="H4" s="145"/>
      <c r="I4" s="147"/>
      <c r="J4" s="77" t="s">
        <v>1</v>
      </c>
      <c r="K4" s="78" t="s">
        <v>46</v>
      </c>
      <c r="L4" s="78" t="s">
        <v>66</v>
      </c>
      <c r="M4" s="78" t="s">
        <v>47</v>
      </c>
      <c r="N4" s="78" t="s">
        <v>8</v>
      </c>
      <c r="O4" s="100" t="s">
        <v>66</v>
      </c>
      <c r="P4" s="79" t="s">
        <v>7</v>
      </c>
      <c r="Q4" s="80" t="s">
        <v>1</v>
      </c>
      <c r="R4" s="81" t="s">
        <v>46</v>
      </c>
      <c r="S4" s="81" t="s">
        <v>66</v>
      </c>
      <c r="T4" s="81" t="s">
        <v>47</v>
      </c>
      <c r="U4" s="81" t="s">
        <v>8</v>
      </c>
      <c r="V4" s="98" t="s">
        <v>66</v>
      </c>
      <c r="W4" s="82" t="s">
        <v>7</v>
      </c>
      <c r="X4" s="83" t="s">
        <v>1</v>
      </c>
      <c r="Y4" s="84" t="s">
        <v>46</v>
      </c>
      <c r="Z4" s="84" t="s">
        <v>66</v>
      </c>
      <c r="AA4" s="84" t="s">
        <v>47</v>
      </c>
      <c r="AB4" s="84" t="s">
        <v>8</v>
      </c>
      <c r="AC4" s="96" t="s">
        <v>66</v>
      </c>
      <c r="AD4" s="85" t="s">
        <v>7</v>
      </c>
    </row>
    <row r="5" spans="1:30" x14ac:dyDescent="0.25">
      <c r="A5" s="69" t="s">
        <v>2</v>
      </c>
      <c r="B5" s="87" t="s">
        <v>58</v>
      </c>
      <c r="C5" s="92" t="s">
        <v>55</v>
      </c>
      <c r="D5" s="61">
        <v>181653</v>
      </c>
      <c r="E5" s="61">
        <f>D5*0.21</f>
        <v>38147.129999999997</v>
      </c>
      <c r="F5" s="70">
        <f>D5*1.21</f>
        <v>219800.13</v>
      </c>
      <c r="G5" s="63">
        <v>0</v>
      </c>
      <c r="H5" s="63">
        <f>G5*0.21</f>
        <v>0</v>
      </c>
      <c r="I5" s="35">
        <f t="shared" ref="I5:I26" si="0">G5*1.21</f>
        <v>0</v>
      </c>
      <c r="J5" s="49">
        <v>2</v>
      </c>
      <c r="K5" s="36">
        <f t="shared" ref="K5:K25" si="1">D5*J5</f>
        <v>363306</v>
      </c>
      <c r="L5" s="36">
        <f>0.21*K5</f>
        <v>76294.259999999995</v>
      </c>
      <c r="M5" s="36">
        <f t="shared" ref="M5:M25" si="2">F5*J5</f>
        <v>439600.26</v>
      </c>
      <c r="N5" s="37">
        <f t="shared" ref="N5:N26" si="3">J5*G5</f>
        <v>0</v>
      </c>
      <c r="O5" s="101">
        <f>N5*0.21</f>
        <v>0</v>
      </c>
      <c r="P5" s="38">
        <f>J5*I5</f>
        <v>0</v>
      </c>
      <c r="Q5" s="52">
        <v>2</v>
      </c>
      <c r="R5" s="39">
        <f t="shared" ref="R5:R26" si="4">D5*Q5</f>
        <v>363306</v>
      </c>
      <c r="S5" s="39">
        <f>R5*0.21</f>
        <v>76294.259999999995</v>
      </c>
      <c r="T5" s="39">
        <f t="shared" ref="T5:T26" si="5">F5*Q5</f>
        <v>439600.26</v>
      </c>
      <c r="U5" s="40">
        <f t="shared" ref="U5:U26" si="6">Q5*G5</f>
        <v>0</v>
      </c>
      <c r="V5" s="99">
        <f>0.21*U5</f>
        <v>0</v>
      </c>
      <c r="W5" s="41">
        <f>Q5*I5</f>
        <v>0</v>
      </c>
      <c r="X5" s="54">
        <v>2</v>
      </c>
      <c r="Y5" s="42">
        <f t="shared" ref="Y5:Y26" si="7">D5*X5</f>
        <v>363306</v>
      </c>
      <c r="Z5" s="42">
        <f>Y5*0.21</f>
        <v>76294.259999999995</v>
      </c>
      <c r="AA5" s="42">
        <f t="shared" ref="AA5:AA26" si="8">F5*X5</f>
        <v>439600.26</v>
      </c>
      <c r="AB5" s="43">
        <f t="shared" ref="AB5:AB26" si="9">X5*G5</f>
        <v>0</v>
      </c>
      <c r="AC5" s="97">
        <f>0.21*AB5</f>
        <v>0</v>
      </c>
      <c r="AD5" s="44">
        <f>X5*I5</f>
        <v>0</v>
      </c>
    </row>
    <row r="6" spans="1:30" x14ac:dyDescent="0.25">
      <c r="A6" s="57" t="s">
        <v>3</v>
      </c>
      <c r="B6" s="88" t="s">
        <v>10</v>
      </c>
      <c r="C6" s="93" t="s">
        <v>57</v>
      </c>
      <c r="D6" s="59">
        <v>55324</v>
      </c>
      <c r="E6" s="61">
        <f t="shared" ref="E6:E26" si="10">D6*0.21</f>
        <v>11618.039999999999</v>
      </c>
      <c r="F6" s="11">
        <f>D6*1.21</f>
        <v>66942.039999999994</v>
      </c>
      <c r="G6" s="64">
        <v>0</v>
      </c>
      <c r="H6" s="63">
        <f t="shared" ref="H6:H25" si="11">G6*0.21</f>
        <v>0</v>
      </c>
      <c r="I6" s="8">
        <f t="shared" si="0"/>
        <v>0</v>
      </c>
      <c r="J6" s="50">
        <v>8</v>
      </c>
      <c r="K6" s="13">
        <f t="shared" si="1"/>
        <v>442592</v>
      </c>
      <c r="L6" s="36">
        <f t="shared" ref="L6:L25" si="12">0.21*K6</f>
        <v>92944.319999999992</v>
      </c>
      <c r="M6" s="13">
        <f t="shared" si="2"/>
        <v>535536.31999999995</v>
      </c>
      <c r="N6" s="22">
        <f t="shared" si="3"/>
        <v>0</v>
      </c>
      <c r="O6" s="101">
        <f t="shared" ref="O6:O26" si="13">N6*0.21</f>
        <v>0</v>
      </c>
      <c r="P6" s="23">
        <f t="shared" ref="P6:P16" si="14">J6*I6</f>
        <v>0</v>
      </c>
      <c r="Q6" s="53">
        <v>10</v>
      </c>
      <c r="R6" s="14">
        <f t="shared" si="4"/>
        <v>553240</v>
      </c>
      <c r="S6" s="39">
        <f t="shared" ref="S6:S26" si="15">R6*0.21</f>
        <v>116180.4</v>
      </c>
      <c r="T6" s="14">
        <f t="shared" si="5"/>
        <v>669420.39999999991</v>
      </c>
      <c r="U6" s="24">
        <f t="shared" si="6"/>
        <v>0</v>
      </c>
      <c r="V6" s="99">
        <f t="shared" ref="V6:V26" si="16">0.21*U6</f>
        <v>0</v>
      </c>
      <c r="W6" s="25">
        <f t="shared" ref="W6:W16" si="17">Q6*I6</f>
        <v>0</v>
      </c>
      <c r="X6" s="55">
        <v>15</v>
      </c>
      <c r="Y6" s="42">
        <f t="shared" si="7"/>
        <v>829860</v>
      </c>
      <c r="Z6" s="42">
        <f t="shared" ref="Z6:Z26" si="18">Y6*0.21</f>
        <v>174270.6</v>
      </c>
      <c r="AA6" s="42">
        <f t="shared" si="8"/>
        <v>1004130.5999999999</v>
      </c>
      <c r="AB6" s="43">
        <f t="shared" si="9"/>
        <v>0</v>
      </c>
      <c r="AC6" s="97">
        <f t="shared" ref="AC6:AC26" si="19">0.21*AB6</f>
        <v>0</v>
      </c>
      <c r="AD6" s="44">
        <f t="shared" ref="AD6:AD26" si="20">X6*I6</f>
        <v>0</v>
      </c>
    </row>
    <row r="7" spans="1:30" x14ac:dyDescent="0.25">
      <c r="A7" s="60" t="s">
        <v>4</v>
      </c>
      <c r="B7" s="89" t="s">
        <v>11</v>
      </c>
      <c r="C7" s="93" t="s">
        <v>57</v>
      </c>
      <c r="D7" s="59">
        <v>56545</v>
      </c>
      <c r="E7" s="61">
        <f t="shared" si="10"/>
        <v>11874.449999999999</v>
      </c>
      <c r="F7" s="11">
        <f t="shared" ref="F7:F17" si="21">D7*1.21</f>
        <v>68419.45</v>
      </c>
      <c r="G7" s="65">
        <v>0</v>
      </c>
      <c r="H7" s="63">
        <f t="shared" si="11"/>
        <v>0</v>
      </c>
      <c r="I7" s="8">
        <f t="shared" si="0"/>
        <v>0</v>
      </c>
      <c r="J7" s="50">
        <v>8</v>
      </c>
      <c r="K7" s="13">
        <f t="shared" si="1"/>
        <v>452360</v>
      </c>
      <c r="L7" s="36">
        <f t="shared" si="12"/>
        <v>94995.599999999991</v>
      </c>
      <c r="M7" s="13">
        <f t="shared" si="2"/>
        <v>547355.6</v>
      </c>
      <c r="N7" s="22">
        <f t="shared" si="3"/>
        <v>0</v>
      </c>
      <c r="O7" s="101">
        <f t="shared" si="13"/>
        <v>0</v>
      </c>
      <c r="P7" s="23">
        <f t="shared" si="14"/>
        <v>0</v>
      </c>
      <c r="Q7" s="53">
        <v>4</v>
      </c>
      <c r="R7" s="14">
        <f t="shared" si="4"/>
        <v>226180</v>
      </c>
      <c r="S7" s="39">
        <f t="shared" si="15"/>
        <v>47497.799999999996</v>
      </c>
      <c r="T7" s="14">
        <f t="shared" si="5"/>
        <v>273677.8</v>
      </c>
      <c r="U7" s="24">
        <f t="shared" si="6"/>
        <v>0</v>
      </c>
      <c r="V7" s="99">
        <f t="shared" si="16"/>
        <v>0</v>
      </c>
      <c r="W7" s="25">
        <f t="shared" si="17"/>
        <v>0</v>
      </c>
      <c r="X7" s="55">
        <v>0</v>
      </c>
      <c r="Y7" s="42">
        <f t="shared" si="7"/>
        <v>0</v>
      </c>
      <c r="Z7" s="42">
        <f t="shared" si="18"/>
        <v>0</v>
      </c>
      <c r="AA7" s="42">
        <f t="shared" si="8"/>
        <v>0</v>
      </c>
      <c r="AB7" s="43">
        <f t="shared" si="9"/>
        <v>0</v>
      </c>
      <c r="AC7" s="97">
        <f t="shared" si="19"/>
        <v>0</v>
      </c>
      <c r="AD7" s="44">
        <f t="shared" si="20"/>
        <v>0</v>
      </c>
    </row>
    <row r="8" spans="1:30" x14ac:dyDescent="0.25">
      <c r="A8" s="60" t="s">
        <v>5</v>
      </c>
      <c r="B8" s="103" t="s">
        <v>49</v>
      </c>
      <c r="C8" s="93" t="s">
        <v>57</v>
      </c>
      <c r="D8" s="95">
        <v>23268</v>
      </c>
      <c r="E8" s="61">
        <f t="shared" si="10"/>
        <v>4886.28</v>
      </c>
      <c r="F8" s="11">
        <f t="shared" si="21"/>
        <v>28154.28</v>
      </c>
      <c r="G8" s="65">
        <v>0</v>
      </c>
      <c r="H8" s="63">
        <f t="shared" si="11"/>
        <v>0</v>
      </c>
      <c r="I8" s="8">
        <f t="shared" si="0"/>
        <v>0</v>
      </c>
      <c r="J8" s="50">
        <v>0</v>
      </c>
      <c r="K8" s="13">
        <f t="shared" si="1"/>
        <v>0</v>
      </c>
      <c r="L8" s="36">
        <f t="shared" si="12"/>
        <v>0</v>
      </c>
      <c r="M8" s="13">
        <f t="shared" si="2"/>
        <v>0</v>
      </c>
      <c r="N8" s="22">
        <f t="shared" si="3"/>
        <v>0</v>
      </c>
      <c r="O8" s="101">
        <f t="shared" si="13"/>
        <v>0</v>
      </c>
      <c r="P8" s="23">
        <f t="shared" si="14"/>
        <v>0</v>
      </c>
      <c r="Q8" s="53">
        <v>0</v>
      </c>
      <c r="R8" s="14">
        <f t="shared" si="4"/>
        <v>0</v>
      </c>
      <c r="S8" s="39">
        <f t="shared" si="15"/>
        <v>0</v>
      </c>
      <c r="T8" s="14">
        <f t="shared" si="5"/>
        <v>0</v>
      </c>
      <c r="U8" s="24">
        <f t="shared" si="6"/>
        <v>0</v>
      </c>
      <c r="V8" s="99">
        <f t="shared" si="16"/>
        <v>0</v>
      </c>
      <c r="W8" s="25">
        <f t="shared" si="17"/>
        <v>0</v>
      </c>
      <c r="X8" s="55">
        <v>7</v>
      </c>
      <c r="Y8" s="42">
        <f t="shared" si="7"/>
        <v>162876</v>
      </c>
      <c r="Z8" s="42">
        <f t="shared" si="18"/>
        <v>34203.96</v>
      </c>
      <c r="AA8" s="42">
        <f t="shared" si="8"/>
        <v>197079.96</v>
      </c>
      <c r="AB8" s="43">
        <f t="shared" si="9"/>
        <v>0</v>
      </c>
      <c r="AC8" s="97">
        <f t="shared" si="19"/>
        <v>0</v>
      </c>
      <c r="AD8" s="44">
        <f t="shared" si="20"/>
        <v>0</v>
      </c>
    </row>
    <row r="9" spans="1:30" x14ac:dyDescent="0.25">
      <c r="A9" s="60" t="s">
        <v>6</v>
      </c>
      <c r="B9" s="103" t="s">
        <v>50</v>
      </c>
      <c r="C9" s="93" t="s">
        <v>57</v>
      </c>
      <c r="D9" s="95">
        <v>11634</v>
      </c>
      <c r="E9" s="61">
        <f t="shared" si="10"/>
        <v>2443.14</v>
      </c>
      <c r="F9" s="11">
        <f t="shared" si="21"/>
        <v>14077.14</v>
      </c>
      <c r="G9" s="65">
        <v>0</v>
      </c>
      <c r="H9" s="63">
        <f t="shared" si="11"/>
        <v>0</v>
      </c>
      <c r="I9" s="8">
        <f t="shared" si="0"/>
        <v>0</v>
      </c>
      <c r="J9" s="50">
        <v>0</v>
      </c>
      <c r="K9" s="13">
        <f t="shared" si="1"/>
        <v>0</v>
      </c>
      <c r="L9" s="36">
        <f t="shared" si="12"/>
        <v>0</v>
      </c>
      <c r="M9" s="13">
        <f t="shared" si="2"/>
        <v>0</v>
      </c>
      <c r="N9" s="22">
        <f t="shared" si="3"/>
        <v>0</v>
      </c>
      <c r="O9" s="101">
        <f t="shared" si="13"/>
        <v>0</v>
      </c>
      <c r="P9" s="23">
        <f t="shared" si="14"/>
        <v>0</v>
      </c>
      <c r="Q9" s="53">
        <v>0</v>
      </c>
      <c r="R9" s="14">
        <f t="shared" si="4"/>
        <v>0</v>
      </c>
      <c r="S9" s="39">
        <f t="shared" si="15"/>
        <v>0</v>
      </c>
      <c r="T9" s="14">
        <f t="shared" si="5"/>
        <v>0</v>
      </c>
      <c r="U9" s="24">
        <f t="shared" si="6"/>
        <v>0</v>
      </c>
      <c r="V9" s="99">
        <f t="shared" si="16"/>
        <v>0</v>
      </c>
      <c r="W9" s="25">
        <f t="shared" si="17"/>
        <v>0</v>
      </c>
      <c r="X9" s="55">
        <v>7</v>
      </c>
      <c r="Y9" s="42">
        <f t="shared" si="7"/>
        <v>81438</v>
      </c>
      <c r="Z9" s="42">
        <f t="shared" si="18"/>
        <v>17101.98</v>
      </c>
      <c r="AA9" s="42">
        <f t="shared" si="8"/>
        <v>98539.98</v>
      </c>
      <c r="AB9" s="43">
        <f t="shared" si="9"/>
        <v>0</v>
      </c>
      <c r="AC9" s="97">
        <f t="shared" si="19"/>
        <v>0</v>
      </c>
      <c r="AD9" s="44">
        <f t="shared" si="20"/>
        <v>0</v>
      </c>
    </row>
    <row r="10" spans="1:30" x14ac:dyDescent="0.25">
      <c r="A10" s="60" t="s">
        <v>13</v>
      </c>
      <c r="B10" s="88" t="s">
        <v>69</v>
      </c>
      <c r="C10" s="93" t="s">
        <v>55</v>
      </c>
      <c r="D10" s="59">
        <v>273110</v>
      </c>
      <c r="E10" s="61">
        <f t="shared" si="10"/>
        <v>57353.1</v>
      </c>
      <c r="F10" s="71">
        <f t="shared" si="21"/>
        <v>330463.09999999998</v>
      </c>
      <c r="G10" s="65">
        <v>0</v>
      </c>
      <c r="H10" s="63">
        <f t="shared" si="11"/>
        <v>0</v>
      </c>
      <c r="I10" s="8">
        <f t="shared" si="0"/>
        <v>0</v>
      </c>
      <c r="J10" s="50">
        <v>1</v>
      </c>
      <c r="K10" s="13">
        <f t="shared" si="1"/>
        <v>273110</v>
      </c>
      <c r="L10" s="36">
        <f t="shared" si="12"/>
        <v>57353.1</v>
      </c>
      <c r="M10" s="13">
        <f t="shared" si="2"/>
        <v>330463.09999999998</v>
      </c>
      <c r="N10" s="22">
        <f t="shared" si="3"/>
        <v>0</v>
      </c>
      <c r="O10" s="101">
        <f t="shared" si="13"/>
        <v>0</v>
      </c>
      <c r="P10" s="23">
        <f t="shared" si="14"/>
        <v>0</v>
      </c>
      <c r="Q10" s="53">
        <v>1</v>
      </c>
      <c r="R10" s="14">
        <f t="shared" si="4"/>
        <v>273110</v>
      </c>
      <c r="S10" s="39">
        <f t="shared" si="15"/>
        <v>57353.1</v>
      </c>
      <c r="T10" s="14">
        <f t="shared" si="5"/>
        <v>330463.09999999998</v>
      </c>
      <c r="U10" s="24">
        <f t="shared" si="6"/>
        <v>0</v>
      </c>
      <c r="V10" s="99">
        <f t="shared" si="16"/>
        <v>0</v>
      </c>
      <c r="W10" s="25">
        <f t="shared" si="17"/>
        <v>0</v>
      </c>
      <c r="X10" s="55"/>
      <c r="Y10" s="42">
        <f t="shared" si="7"/>
        <v>0</v>
      </c>
      <c r="Z10" s="42">
        <f t="shared" si="18"/>
        <v>0</v>
      </c>
      <c r="AA10" s="42">
        <f t="shared" si="8"/>
        <v>0</v>
      </c>
      <c r="AB10" s="43">
        <f t="shared" si="9"/>
        <v>0</v>
      </c>
      <c r="AC10" s="97">
        <f t="shared" si="19"/>
        <v>0</v>
      </c>
      <c r="AD10" s="44">
        <f t="shared" si="20"/>
        <v>0</v>
      </c>
    </row>
    <row r="11" spans="1:30" ht="45" x14ac:dyDescent="0.25">
      <c r="A11" s="60" t="s">
        <v>14</v>
      </c>
      <c r="B11" s="86" t="s">
        <v>12</v>
      </c>
      <c r="C11" s="93" t="s">
        <v>57</v>
      </c>
      <c r="D11" s="58">
        <v>980</v>
      </c>
      <c r="E11" s="61">
        <f t="shared" si="10"/>
        <v>205.79999999999998</v>
      </c>
      <c r="F11" s="11">
        <f t="shared" si="21"/>
        <v>1185.8</v>
      </c>
      <c r="G11" s="66">
        <v>0</v>
      </c>
      <c r="H11" s="63">
        <f t="shared" si="11"/>
        <v>0</v>
      </c>
      <c r="I11" s="8">
        <f t="shared" si="0"/>
        <v>0</v>
      </c>
      <c r="J11" s="50">
        <v>48</v>
      </c>
      <c r="K11" s="13">
        <f t="shared" si="1"/>
        <v>47040</v>
      </c>
      <c r="L11" s="36">
        <f t="shared" si="12"/>
        <v>9878.4</v>
      </c>
      <c r="M11" s="13">
        <f t="shared" si="2"/>
        <v>56918.399999999994</v>
      </c>
      <c r="N11" s="22">
        <f t="shared" si="3"/>
        <v>0</v>
      </c>
      <c r="O11" s="101">
        <f t="shared" si="13"/>
        <v>0</v>
      </c>
      <c r="P11" s="23">
        <f t="shared" si="14"/>
        <v>0</v>
      </c>
      <c r="Q11" s="53">
        <v>48</v>
      </c>
      <c r="R11" s="14">
        <f t="shared" si="4"/>
        <v>47040</v>
      </c>
      <c r="S11" s="39">
        <f t="shared" si="15"/>
        <v>9878.4</v>
      </c>
      <c r="T11" s="14">
        <f t="shared" si="5"/>
        <v>56918.399999999994</v>
      </c>
      <c r="U11" s="24">
        <f t="shared" si="6"/>
        <v>0</v>
      </c>
      <c r="V11" s="99">
        <f t="shared" si="16"/>
        <v>0</v>
      </c>
      <c r="W11" s="25">
        <f t="shared" si="17"/>
        <v>0</v>
      </c>
      <c r="X11" s="55">
        <v>48</v>
      </c>
      <c r="Y11" s="42">
        <f t="shared" si="7"/>
        <v>47040</v>
      </c>
      <c r="Z11" s="42">
        <f t="shared" si="18"/>
        <v>9878.4</v>
      </c>
      <c r="AA11" s="42">
        <f t="shared" si="8"/>
        <v>56918.399999999994</v>
      </c>
      <c r="AB11" s="43">
        <f t="shared" si="9"/>
        <v>0</v>
      </c>
      <c r="AC11" s="97">
        <f t="shared" si="19"/>
        <v>0</v>
      </c>
      <c r="AD11" s="44">
        <f t="shared" si="20"/>
        <v>0</v>
      </c>
    </row>
    <row r="12" spans="1:30" ht="45" x14ac:dyDescent="0.25">
      <c r="A12" s="60" t="s">
        <v>15</v>
      </c>
      <c r="B12" s="86" t="s">
        <v>19</v>
      </c>
      <c r="C12" s="93" t="s">
        <v>57</v>
      </c>
      <c r="D12" s="58">
        <v>12000</v>
      </c>
      <c r="E12" s="61">
        <f t="shared" si="10"/>
        <v>2520</v>
      </c>
      <c r="F12" s="11">
        <f t="shared" si="21"/>
        <v>14520</v>
      </c>
      <c r="G12" s="66">
        <v>0</v>
      </c>
      <c r="H12" s="63">
        <f t="shared" si="11"/>
        <v>0</v>
      </c>
      <c r="I12" s="8">
        <f t="shared" si="0"/>
        <v>0</v>
      </c>
      <c r="J12" s="50">
        <v>2</v>
      </c>
      <c r="K12" s="13">
        <f t="shared" si="1"/>
        <v>24000</v>
      </c>
      <c r="L12" s="36">
        <f t="shared" si="12"/>
        <v>5040</v>
      </c>
      <c r="M12" s="13">
        <f t="shared" si="2"/>
        <v>29040</v>
      </c>
      <c r="N12" s="22">
        <f t="shared" si="3"/>
        <v>0</v>
      </c>
      <c r="O12" s="101">
        <f t="shared" si="13"/>
        <v>0</v>
      </c>
      <c r="P12" s="23">
        <f t="shared" si="14"/>
        <v>0</v>
      </c>
      <c r="Q12" s="53">
        <v>2</v>
      </c>
      <c r="R12" s="14">
        <f t="shared" si="4"/>
        <v>24000</v>
      </c>
      <c r="S12" s="39">
        <f t="shared" si="15"/>
        <v>5040</v>
      </c>
      <c r="T12" s="14">
        <f t="shared" si="5"/>
        <v>29040</v>
      </c>
      <c r="U12" s="24">
        <f t="shared" si="6"/>
        <v>0</v>
      </c>
      <c r="V12" s="99">
        <f t="shared" si="16"/>
        <v>0</v>
      </c>
      <c r="W12" s="25">
        <f t="shared" si="17"/>
        <v>0</v>
      </c>
      <c r="X12" s="55"/>
      <c r="Y12" s="42">
        <f t="shared" si="7"/>
        <v>0</v>
      </c>
      <c r="Z12" s="42">
        <f t="shared" si="18"/>
        <v>0</v>
      </c>
      <c r="AA12" s="42">
        <f t="shared" si="8"/>
        <v>0</v>
      </c>
      <c r="AB12" s="43">
        <f t="shared" si="9"/>
        <v>0</v>
      </c>
      <c r="AC12" s="97">
        <f t="shared" si="19"/>
        <v>0</v>
      </c>
      <c r="AD12" s="44">
        <f t="shared" si="20"/>
        <v>0</v>
      </c>
    </row>
    <row r="13" spans="1:30" ht="45" x14ac:dyDescent="0.25">
      <c r="A13" s="60" t="s">
        <v>16</v>
      </c>
      <c r="B13" s="86" t="s">
        <v>20</v>
      </c>
      <c r="C13" s="93" t="s">
        <v>57</v>
      </c>
      <c r="D13" s="58">
        <v>980</v>
      </c>
      <c r="E13" s="61">
        <f t="shared" si="10"/>
        <v>205.79999999999998</v>
      </c>
      <c r="F13" s="11">
        <f t="shared" si="21"/>
        <v>1185.8</v>
      </c>
      <c r="G13" s="66">
        <v>0</v>
      </c>
      <c r="H13" s="63">
        <f t="shared" si="11"/>
        <v>0</v>
      </c>
      <c r="I13" s="8">
        <f t="shared" si="0"/>
        <v>0</v>
      </c>
      <c r="J13" s="50">
        <v>16</v>
      </c>
      <c r="K13" s="13">
        <f t="shared" si="1"/>
        <v>15680</v>
      </c>
      <c r="L13" s="36">
        <f t="shared" si="12"/>
        <v>3292.7999999999997</v>
      </c>
      <c r="M13" s="13">
        <f t="shared" si="2"/>
        <v>18972.8</v>
      </c>
      <c r="N13" s="22">
        <f t="shared" si="3"/>
        <v>0</v>
      </c>
      <c r="O13" s="101">
        <f t="shared" si="13"/>
        <v>0</v>
      </c>
      <c r="P13" s="23">
        <f t="shared" si="14"/>
        <v>0</v>
      </c>
      <c r="Q13" s="53">
        <v>20</v>
      </c>
      <c r="R13" s="14">
        <f t="shared" si="4"/>
        <v>19600</v>
      </c>
      <c r="S13" s="39">
        <f t="shared" si="15"/>
        <v>4116</v>
      </c>
      <c r="T13" s="14">
        <f t="shared" si="5"/>
        <v>23716</v>
      </c>
      <c r="U13" s="24">
        <f t="shared" si="6"/>
        <v>0</v>
      </c>
      <c r="V13" s="99">
        <f t="shared" si="16"/>
        <v>0</v>
      </c>
      <c r="W13" s="25">
        <f t="shared" si="17"/>
        <v>0</v>
      </c>
      <c r="X13" s="55">
        <v>30</v>
      </c>
      <c r="Y13" s="42">
        <f t="shared" si="7"/>
        <v>29400</v>
      </c>
      <c r="Z13" s="42">
        <f t="shared" si="18"/>
        <v>6174</v>
      </c>
      <c r="AA13" s="42">
        <f t="shared" si="8"/>
        <v>35574</v>
      </c>
      <c r="AB13" s="43">
        <f t="shared" si="9"/>
        <v>0</v>
      </c>
      <c r="AC13" s="97">
        <f t="shared" si="19"/>
        <v>0</v>
      </c>
      <c r="AD13" s="44">
        <f t="shared" si="20"/>
        <v>0</v>
      </c>
    </row>
    <row r="14" spans="1:30" ht="45" x14ac:dyDescent="0.25">
      <c r="A14" s="60" t="s">
        <v>17</v>
      </c>
      <c r="B14" s="86" t="s">
        <v>21</v>
      </c>
      <c r="C14" s="93" t="s">
        <v>57</v>
      </c>
      <c r="D14" s="58">
        <v>980</v>
      </c>
      <c r="E14" s="61">
        <f t="shared" si="10"/>
        <v>205.79999999999998</v>
      </c>
      <c r="F14" s="11">
        <f>D14*1.21</f>
        <v>1185.8</v>
      </c>
      <c r="G14" s="66">
        <v>0</v>
      </c>
      <c r="H14" s="63">
        <f t="shared" si="11"/>
        <v>0</v>
      </c>
      <c r="I14" s="8">
        <f t="shared" si="0"/>
        <v>0</v>
      </c>
      <c r="J14" s="50">
        <v>16</v>
      </c>
      <c r="K14" s="13">
        <f t="shared" si="1"/>
        <v>15680</v>
      </c>
      <c r="L14" s="36">
        <f t="shared" si="12"/>
        <v>3292.7999999999997</v>
      </c>
      <c r="M14" s="13">
        <f t="shared" si="2"/>
        <v>18972.8</v>
      </c>
      <c r="N14" s="22">
        <f t="shared" si="3"/>
        <v>0</v>
      </c>
      <c r="O14" s="101">
        <f t="shared" si="13"/>
        <v>0</v>
      </c>
      <c r="P14" s="23">
        <f t="shared" si="14"/>
        <v>0</v>
      </c>
      <c r="Q14" s="53">
        <v>8</v>
      </c>
      <c r="R14" s="14">
        <f t="shared" si="4"/>
        <v>7840</v>
      </c>
      <c r="S14" s="39">
        <f t="shared" si="15"/>
        <v>1646.3999999999999</v>
      </c>
      <c r="T14" s="14">
        <f t="shared" si="5"/>
        <v>9486.4</v>
      </c>
      <c r="U14" s="24">
        <f t="shared" si="6"/>
        <v>0</v>
      </c>
      <c r="V14" s="99">
        <f t="shared" si="16"/>
        <v>0</v>
      </c>
      <c r="W14" s="25">
        <f t="shared" si="17"/>
        <v>0</v>
      </c>
      <c r="X14" s="55"/>
      <c r="Y14" s="42">
        <f t="shared" si="7"/>
        <v>0</v>
      </c>
      <c r="Z14" s="42">
        <f t="shared" si="18"/>
        <v>0</v>
      </c>
      <c r="AA14" s="42">
        <f t="shared" si="8"/>
        <v>0</v>
      </c>
      <c r="AB14" s="43">
        <f t="shared" si="9"/>
        <v>0</v>
      </c>
      <c r="AC14" s="97">
        <f t="shared" si="19"/>
        <v>0</v>
      </c>
      <c r="AD14" s="44">
        <f t="shared" si="20"/>
        <v>0</v>
      </c>
    </row>
    <row r="15" spans="1:30" x14ac:dyDescent="0.25">
      <c r="A15" s="60" t="s">
        <v>18</v>
      </c>
      <c r="B15" s="88" t="s">
        <v>22</v>
      </c>
      <c r="C15" s="93" t="s">
        <v>57</v>
      </c>
      <c r="D15" s="59">
        <v>180</v>
      </c>
      <c r="E15" s="61">
        <f t="shared" si="10"/>
        <v>37.799999999999997</v>
      </c>
      <c r="F15" s="11">
        <f t="shared" si="21"/>
        <v>217.79999999999998</v>
      </c>
      <c r="G15" s="66">
        <v>0</v>
      </c>
      <c r="H15" s="63">
        <f t="shared" si="11"/>
        <v>0</v>
      </c>
      <c r="I15" s="8">
        <f t="shared" si="0"/>
        <v>0</v>
      </c>
      <c r="J15" s="50">
        <v>26</v>
      </c>
      <c r="K15" s="13">
        <f t="shared" si="1"/>
        <v>4680</v>
      </c>
      <c r="L15" s="36">
        <f t="shared" si="12"/>
        <v>982.8</v>
      </c>
      <c r="M15" s="13">
        <f t="shared" si="2"/>
        <v>5662.7999999999993</v>
      </c>
      <c r="N15" s="22">
        <f t="shared" si="3"/>
        <v>0</v>
      </c>
      <c r="O15" s="101">
        <f t="shared" si="13"/>
        <v>0</v>
      </c>
      <c r="P15" s="23">
        <f t="shared" si="14"/>
        <v>0</v>
      </c>
      <c r="Q15" s="53">
        <v>24</v>
      </c>
      <c r="R15" s="14">
        <f t="shared" si="4"/>
        <v>4320</v>
      </c>
      <c r="S15" s="39">
        <f t="shared" si="15"/>
        <v>907.19999999999993</v>
      </c>
      <c r="T15" s="14">
        <f t="shared" si="5"/>
        <v>5227.2</v>
      </c>
      <c r="U15" s="24">
        <f t="shared" si="6"/>
        <v>0</v>
      </c>
      <c r="V15" s="99">
        <f t="shared" si="16"/>
        <v>0</v>
      </c>
      <c r="W15" s="25">
        <f t="shared" si="17"/>
        <v>0</v>
      </c>
      <c r="X15" s="55">
        <v>30</v>
      </c>
      <c r="Y15" s="42">
        <f t="shared" si="7"/>
        <v>5400</v>
      </c>
      <c r="Z15" s="42">
        <f t="shared" si="18"/>
        <v>1134</v>
      </c>
      <c r="AA15" s="42">
        <f t="shared" si="8"/>
        <v>6533.9999999999991</v>
      </c>
      <c r="AB15" s="43">
        <f t="shared" si="9"/>
        <v>0</v>
      </c>
      <c r="AC15" s="97">
        <f t="shared" si="19"/>
        <v>0</v>
      </c>
      <c r="AD15" s="44">
        <f t="shared" si="20"/>
        <v>0</v>
      </c>
    </row>
    <row r="16" spans="1:30" x14ac:dyDescent="0.25">
      <c r="A16" s="60" t="s">
        <v>25</v>
      </c>
      <c r="B16" s="86" t="s">
        <v>23</v>
      </c>
      <c r="C16" s="93" t="s">
        <v>57</v>
      </c>
      <c r="D16" s="58">
        <v>200</v>
      </c>
      <c r="E16" s="61">
        <f t="shared" si="10"/>
        <v>42</v>
      </c>
      <c r="F16" s="11">
        <f t="shared" si="21"/>
        <v>242</v>
      </c>
      <c r="G16" s="66">
        <v>0</v>
      </c>
      <c r="H16" s="63">
        <f t="shared" si="11"/>
        <v>0</v>
      </c>
      <c r="I16" s="8">
        <f t="shared" si="0"/>
        <v>0</v>
      </c>
      <c r="J16" s="50">
        <v>6</v>
      </c>
      <c r="K16" s="13">
        <f t="shared" si="1"/>
        <v>1200</v>
      </c>
      <c r="L16" s="36">
        <f t="shared" si="12"/>
        <v>252</v>
      </c>
      <c r="M16" s="13">
        <f t="shared" si="2"/>
        <v>1452</v>
      </c>
      <c r="N16" s="22">
        <f t="shared" si="3"/>
        <v>0</v>
      </c>
      <c r="O16" s="101">
        <f t="shared" si="13"/>
        <v>0</v>
      </c>
      <c r="P16" s="23">
        <f t="shared" si="14"/>
        <v>0</v>
      </c>
      <c r="Q16" s="53">
        <v>4</v>
      </c>
      <c r="R16" s="14">
        <f t="shared" si="4"/>
        <v>800</v>
      </c>
      <c r="S16" s="39">
        <f t="shared" si="15"/>
        <v>168</v>
      </c>
      <c r="T16" s="14">
        <f t="shared" si="5"/>
        <v>968</v>
      </c>
      <c r="U16" s="24">
        <f t="shared" si="6"/>
        <v>0</v>
      </c>
      <c r="V16" s="99">
        <f t="shared" si="16"/>
        <v>0</v>
      </c>
      <c r="W16" s="25">
        <f t="shared" si="17"/>
        <v>0</v>
      </c>
      <c r="X16" s="55">
        <v>0</v>
      </c>
      <c r="Y16" s="42">
        <f t="shared" si="7"/>
        <v>0</v>
      </c>
      <c r="Z16" s="42">
        <f t="shared" si="18"/>
        <v>0</v>
      </c>
      <c r="AA16" s="42">
        <f t="shared" si="8"/>
        <v>0</v>
      </c>
      <c r="AB16" s="43">
        <f t="shared" si="9"/>
        <v>0</v>
      </c>
      <c r="AC16" s="97">
        <f t="shared" si="19"/>
        <v>0</v>
      </c>
      <c r="AD16" s="44">
        <f t="shared" si="20"/>
        <v>0</v>
      </c>
    </row>
    <row r="17" spans="1:30" x14ac:dyDescent="0.25">
      <c r="A17" s="60" t="s">
        <v>26</v>
      </c>
      <c r="B17" s="88" t="s">
        <v>24</v>
      </c>
      <c r="C17" s="93" t="s">
        <v>57</v>
      </c>
      <c r="D17" s="59">
        <v>450</v>
      </c>
      <c r="E17" s="61">
        <f t="shared" si="10"/>
        <v>94.5</v>
      </c>
      <c r="F17" s="11">
        <f t="shared" si="21"/>
        <v>544.5</v>
      </c>
      <c r="G17" s="65">
        <v>0</v>
      </c>
      <c r="H17" s="63">
        <f t="shared" si="11"/>
        <v>0</v>
      </c>
      <c r="I17" s="8">
        <f t="shared" si="0"/>
        <v>0</v>
      </c>
      <c r="J17" s="50">
        <v>14</v>
      </c>
      <c r="K17" s="13">
        <f t="shared" si="1"/>
        <v>6300</v>
      </c>
      <c r="L17" s="36">
        <f t="shared" si="12"/>
        <v>1323</v>
      </c>
      <c r="M17" s="13">
        <f t="shared" si="2"/>
        <v>7623</v>
      </c>
      <c r="N17" s="22">
        <f t="shared" si="3"/>
        <v>0</v>
      </c>
      <c r="O17" s="101">
        <f t="shared" si="13"/>
        <v>0</v>
      </c>
      <c r="P17" s="23">
        <f>J17*I17</f>
        <v>0</v>
      </c>
      <c r="Q17" s="53">
        <v>10</v>
      </c>
      <c r="R17" s="14">
        <f t="shared" si="4"/>
        <v>4500</v>
      </c>
      <c r="S17" s="39">
        <f t="shared" si="15"/>
        <v>945</v>
      </c>
      <c r="T17" s="14">
        <f t="shared" si="5"/>
        <v>5445</v>
      </c>
      <c r="U17" s="24">
        <f t="shared" si="6"/>
        <v>0</v>
      </c>
      <c r="V17" s="99">
        <f t="shared" si="16"/>
        <v>0</v>
      </c>
      <c r="W17" s="25">
        <f>Q17*I17</f>
        <v>0</v>
      </c>
      <c r="X17" s="55">
        <v>16</v>
      </c>
      <c r="Y17" s="42">
        <f t="shared" si="7"/>
        <v>7200</v>
      </c>
      <c r="Z17" s="42">
        <f t="shared" si="18"/>
        <v>1512</v>
      </c>
      <c r="AA17" s="42">
        <f t="shared" si="8"/>
        <v>8712</v>
      </c>
      <c r="AB17" s="43">
        <f t="shared" si="9"/>
        <v>0</v>
      </c>
      <c r="AC17" s="97">
        <f t="shared" si="19"/>
        <v>0</v>
      </c>
      <c r="AD17" s="44">
        <f t="shared" si="20"/>
        <v>0</v>
      </c>
    </row>
    <row r="18" spans="1:30" ht="30" x14ac:dyDescent="0.25">
      <c r="A18" s="60" t="s">
        <v>27</v>
      </c>
      <c r="B18" s="86" t="s">
        <v>34</v>
      </c>
      <c r="C18" s="93" t="s">
        <v>57</v>
      </c>
      <c r="D18" s="58">
        <v>12700</v>
      </c>
      <c r="E18" s="61">
        <f t="shared" si="10"/>
        <v>2667</v>
      </c>
      <c r="F18" s="11">
        <f>D18*1.21</f>
        <v>15367</v>
      </c>
      <c r="G18" s="65">
        <v>0</v>
      </c>
      <c r="H18" s="63">
        <f t="shared" si="11"/>
        <v>0</v>
      </c>
      <c r="I18" s="8">
        <f t="shared" si="0"/>
        <v>0</v>
      </c>
      <c r="J18" s="51">
        <v>4</v>
      </c>
      <c r="K18" s="13">
        <f t="shared" si="1"/>
        <v>50800</v>
      </c>
      <c r="L18" s="36">
        <f t="shared" si="12"/>
        <v>10668</v>
      </c>
      <c r="M18" s="13">
        <f t="shared" si="2"/>
        <v>61468</v>
      </c>
      <c r="N18" s="22">
        <f t="shared" si="3"/>
        <v>0</v>
      </c>
      <c r="O18" s="101">
        <f t="shared" si="13"/>
        <v>0</v>
      </c>
      <c r="P18" s="23">
        <f t="shared" ref="P18:P26" si="22">J18*I18</f>
        <v>0</v>
      </c>
      <c r="Q18" s="53">
        <v>1</v>
      </c>
      <c r="R18" s="14">
        <f t="shared" si="4"/>
        <v>12700</v>
      </c>
      <c r="S18" s="39">
        <f t="shared" si="15"/>
        <v>2667</v>
      </c>
      <c r="T18" s="14">
        <f t="shared" si="5"/>
        <v>15367</v>
      </c>
      <c r="U18" s="24">
        <f t="shared" si="6"/>
        <v>0</v>
      </c>
      <c r="V18" s="99">
        <f t="shared" si="16"/>
        <v>0</v>
      </c>
      <c r="W18" s="25">
        <f t="shared" ref="W18:W26" si="23">Q18*I18</f>
        <v>0</v>
      </c>
      <c r="X18" s="55">
        <v>0</v>
      </c>
      <c r="Y18" s="42">
        <f t="shared" si="7"/>
        <v>0</v>
      </c>
      <c r="Z18" s="42">
        <f t="shared" si="18"/>
        <v>0</v>
      </c>
      <c r="AA18" s="42">
        <f t="shared" si="8"/>
        <v>0</v>
      </c>
      <c r="AB18" s="43">
        <f t="shared" si="9"/>
        <v>0</v>
      </c>
      <c r="AC18" s="97">
        <f t="shared" si="19"/>
        <v>0</v>
      </c>
      <c r="AD18" s="44">
        <f t="shared" si="20"/>
        <v>0</v>
      </c>
    </row>
    <row r="19" spans="1:30" ht="30" x14ac:dyDescent="0.25">
      <c r="A19" s="60" t="s">
        <v>28</v>
      </c>
      <c r="B19" s="86" t="s">
        <v>35</v>
      </c>
      <c r="C19" s="93" t="s">
        <v>57</v>
      </c>
      <c r="D19" s="58">
        <v>18400</v>
      </c>
      <c r="E19" s="61">
        <f t="shared" si="10"/>
        <v>3864</v>
      </c>
      <c r="F19" s="11">
        <f t="shared" ref="F19:F26" si="24">D19*1.21</f>
        <v>22264</v>
      </c>
      <c r="G19" s="65">
        <v>0</v>
      </c>
      <c r="H19" s="63">
        <f t="shared" si="11"/>
        <v>0</v>
      </c>
      <c r="I19" s="8">
        <f t="shared" si="0"/>
        <v>0</v>
      </c>
      <c r="J19" s="50">
        <v>67</v>
      </c>
      <c r="K19" s="13">
        <f t="shared" si="1"/>
        <v>1232800</v>
      </c>
      <c r="L19" s="36">
        <f t="shared" si="12"/>
        <v>258888</v>
      </c>
      <c r="M19" s="13">
        <f t="shared" si="2"/>
        <v>1491688</v>
      </c>
      <c r="N19" s="22">
        <f t="shared" si="3"/>
        <v>0</v>
      </c>
      <c r="O19" s="101">
        <f t="shared" si="13"/>
        <v>0</v>
      </c>
      <c r="P19" s="23">
        <f t="shared" si="22"/>
        <v>0</v>
      </c>
      <c r="Q19" s="53">
        <v>38</v>
      </c>
      <c r="R19" s="14">
        <f t="shared" si="4"/>
        <v>699200</v>
      </c>
      <c r="S19" s="39">
        <f t="shared" si="15"/>
        <v>146832</v>
      </c>
      <c r="T19" s="14">
        <f t="shared" si="5"/>
        <v>846032</v>
      </c>
      <c r="U19" s="24">
        <f t="shared" si="6"/>
        <v>0</v>
      </c>
      <c r="V19" s="99">
        <f t="shared" si="16"/>
        <v>0</v>
      </c>
      <c r="W19" s="25">
        <f t="shared" si="23"/>
        <v>0</v>
      </c>
      <c r="X19" s="55">
        <v>0</v>
      </c>
      <c r="Y19" s="42">
        <f t="shared" si="7"/>
        <v>0</v>
      </c>
      <c r="Z19" s="42">
        <f t="shared" si="18"/>
        <v>0</v>
      </c>
      <c r="AA19" s="42">
        <f t="shared" si="8"/>
        <v>0</v>
      </c>
      <c r="AB19" s="43">
        <f t="shared" si="9"/>
        <v>0</v>
      </c>
      <c r="AC19" s="97">
        <f t="shared" si="19"/>
        <v>0</v>
      </c>
      <c r="AD19" s="44">
        <f t="shared" si="20"/>
        <v>0</v>
      </c>
    </row>
    <row r="20" spans="1:30" ht="30" x14ac:dyDescent="0.25">
      <c r="A20" s="60" t="s">
        <v>29</v>
      </c>
      <c r="B20" s="86" t="s">
        <v>36</v>
      </c>
      <c r="C20" s="93" t="s">
        <v>57</v>
      </c>
      <c r="D20" s="58">
        <v>26900</v>
      </c>
      <c r="E20" s="61">
        <f t="shared" si="10"/>
        <v>5649</v>
      </c>
      <c r="F20" s="11">
        <f t="shared" si="24"/>
        <v>32549</v>
      </c>
      <c r="G20" s="65">
        <v>0</v>
      </c>
      <c r="H20" s="63">
        <f t="shared" si="11"/>
        <v>0</v>
      </c>
      <c r="I20" s="8">
        <f t="shared" si="0"/>
        <v>0</v>
      </c>
      <c r="J20" s="50">
        <v>6</v>
      </c>
      <c r="K20" s="13">
        <f t="shared" si="1"/>
        <v>161400</v>
      </c>
      <c r="L20" s="36">
        <f t="shared" si="12"/>
        <v>33894</v>
      </c>
      <c r="M20" s="13">
        <f t="shared" si="2"/>
        <v>195294</v>
      </c>
      <c r="N20" s="22">
        <f t="shared" si="3"/>
        <v>0</v>
      </c>
      <c r="O20" s="101">
        <f t="shared" si="13"/>
        <v>0</v>
      </c>
      <c r="P20" s="23">
        <f t="shared" si="22"/>
        <v>0</v>
      </c>
      <c r="Q20" s="53">
        <v>8</v>
      </c>
      <c r="R20" s="14">
        <f t="shared" si="4"/>
        <v>215200</v>
      </c>
      <c r="S20" s="39">
        <f t="shared" si="15"/>
        <v>45192</v>
      </c>
      <c r="T20" s="14">
        <f t="shared" si="5"/>
        <v>260392</v>
      </c>
      <c r="U20" s="24">
        <f t="shared" si="6"/>
        <v>0</v>
      </c>
      <c r="V20" s="99">
        <f t="shared" si="16"/>
        <v>0</v>
      </c>
      <c r="W20" s="25">
        <f t="shared" si="23"/>
        <v>0</v>
      </c>
      <c r="X20" s="55">
        <v>0</v>
      </c>
      <c r="Y20" s="42">
        <f t="shared" si="7"/>
        <v>0</v>
      </c>
      <c r="Z20" s="42">
        <f t="shared" si="18"/>
        <v>0</v>
      </c>
      <c r="AA20" s="42">
        <f t="shared" si="8"/>
        <v>0</v>
      </c>
      <c r="AB20" s="43">
        <f t="shared" si="9"/>
        <v>0</v>
      </c>
      <c r="AC20" s="97">
        <f t="shared" si="19"/>
        <v>0</v>
      </c>
      <c r="AD20" s="44">
        <f t="shared" si="20"/>
        <v>0</v>
      </c>
    </row>
    <row r="21" spans="1:30" ht="45" x14ac:dyDescent="0.25">
      <c r="A21" s="60" t="s">
        <v>30</v>
      </c>
      <c r="B21" s="86" t="s">
        <v>37</v>
      </c>
      <c r="C21" s="93" t="s">
        <v>57</v>
      </c>
      <c r="D21" s="58">
        <v>31500</v>
      </c>
      <c r="E21" s="61">
        <f t="shared" si="10"/>
        <v>6615</v>
      </c>
      <c r="F21" s="11">
        <f t="shared" si="24"/>
        <v>38115</v>
      </c>
      <c r="G21" s="65">
        <v>0</v>
      </c>
      <c r="H21" s="63">
        <f t="shared" si="11"/>
        <v>0</v>
      </c>
      <c r="I21" s="8">
        <f t="shared" si="0"/>
        <v>0</v>
      </c>
      <c r="J21" s="50">
        <v>10</v>
      </c>
      <c r="K21" s="13">
        <f t="shared" si="1"/>
        <v>315000</v>
      </c>
      <c r="L21" s="36">
        <f t="shared" si="12"/>
        <v>66150</v>
      </c>
      <c r="M21" s="13">
        <f t="shared" si="2"/>
        <v>381150</v>
      </c>
      <c r="N21" s="22">
        <f t="shared" si="3"/>
        <v>0</v>
      </c>
      <c r="O21" s="101">
        <f t="shared" si="13"/>
        <v>0</v>
      </c>
      <c r="P21" s="23">
        <f t="shared" si="22"/>
        <v>0</v>
      </c>
      <c r="Q21" s="53">
        <v>0</v>
      </c>
      <c r="R21" s="14">
        <f t="shared" si="4"/>
        <v>0</v>
      </c>
      <c r="S21" s="39">
        <f t="shared" si="15"/>
        <v>0</v>
      </c>
      <c r="T21" s="14">
        <f t="shared" si="5"/>
        <v>0</v>
      </c>
      <c r="U21" s="24">
        <f t="shared" si="6"/>
        <v>0</v>
      </c>
      <c r="V21" s="99">
        <f t="shared" si="16"/>
        <v>0</v>
      </c>
      <c r="W21" s="25">
        <f t="shared" si="23"/>
        <v>0</v>
      </c>
      <c r="X21" s="55">
        <v>0</v>
      </c>
      <c r="Y21" s="42">
        <f t="shared" si="7"/>
        <v>0</v>
      </c>
      <c r="Z21" s="42">
        <f t="shared" si="18"/>
        <v>0</v>
      </c>
      <c r="AA21" s="42">
        <f t="shared" si="8"/>
        <v>0</v>
      </c>
      <c r="AB21" s="43">
        <f t="shared" si="9"/>
        <v>0</v>
      </c>
      <c r="AC21" s="97">
        <f t="shared" si="19"/>
        <v>0</v>
      </c>
      <c r="AD21" s="44">
        <f t="shared" si="20"/>
        <v>0</v>
      </c>
    </row>
    <row r="22" spans="1:30" ht="45" x14ac:dyDescent="0.25">
      <c r="A22" s="60" t="s">
        <v>31</v>
      </c>
      <c r="B22" s="86" t="s">
        <v>38</v>
      </c>
      <c r="C22" s="93" t="s">
        <v>57</v>
      </c>
      <c r="D22" s="58">
        <v>21600</v>
      </c>
      <c r="E22" s="61">
        <f t="shared" si="10"/>
        <v>4536</v>
      </c>
      <c r="F22" s="11">
        <f t="shared" si="24"/>
        <v>26136</v>
      </c>
      <c r="G22" s="65">
        <v>0</v>
      </c>
      <c r="H22" s="63">
        <f t="shared" si="11"/>
        <v>0</v>
      </c>
      <c r="I22" s="8">
        <f t="shared" si="0"/>
        <v>0</v>
      </c>
      <c r="J22" s="50">
        <v>4</v>
      </c>
      <c r="K22" s="13">
        <f t="shared" si="1"/>
        <v>86400</v>
      </c>
      <c r="L22" s="36">
        <f t="shared" si="12"/>
        <v>18144</v>
      </c>
      <c r="M22" s="13">
        <f t="shared" si="2"/>
        <v>104544</v>
      </c>
      <c r="N22" s="22">
        <f t="shared" si="3"/>
        <v>0</v>
      </c>
      <c r="O22" s="101">
        <f t="shared" si="13"/>
        <v>0</v>
      </c>
      <c r="P22" s="23">
        <f t="shared" si="22"/>
        <v>0</v>
      </c>
      <c r="Q22" s="53">
        <v>0</v>
      </c>
      <c r="R22" s="14">
        <f t="shared" si="4"/>
        <v>0</v>
      </c>
      <c r="S22" s="39">
        <f t="shared" si="15"/>
        <v>0</v>
      </c>
      <c r="T22" s="14">
        <f t="shared" si="5"/>
        <v>0</v>
      </c>
      <c r="U22" s="24">
        <f t="shared" si="6"/>
        <v>0</v>
      </c>
      <c r="V22" s="99">
        <f t="shared" si="16"/>
        <v>0</v>
      </c>
      <c r="W22" s="25">
        <f t="shared" si="23"/>
        <v>0</v>
      </c>
      <c r="X22" s="55">
        <v>0</v>
      </c>
      <c r="Y22" s="42">
        <f t="shared" si="7"/>
        <v>0</v>
      </c>
      <c r="Z22" s="42">
        <f t="shared" si="18"/>
        <v>0</v>
      </c>
      <c r="AA22" s="42">
        <f t="shared" si="8"/>
        <v>0</v>
      </c>
      <c r="AB22" s="43">
        <f t="shared" si="9"/>
        <v>0</v>
      </c>
      <c r="AC22" s="97">
        <f t="shared" si="19"/>
        <v>0</v>
      </c>
      <c r="AD22" s="44">
        <f t="shared" si="20"/>
        <v>0</v>
      </c>
    </row>
    <row r="23" spans="1:30" ht="45" x14ac:dyDescent="0.25">
      <c r="A23" s="60" t="s">
        <v>32</v>
      </c>
      <c r="B23" s="86" t="s">
        <v>39</v>
      </c>
      <c r="C23" s="93" t="s">
        <v>57</v>
      </c>
      <c r="D23" s="58">
        <v>29700</v>
      </c>
      <c r="E23" s="61">
        <f t="shared" si="10"/>
        <v>6237</v>
      </c>
      <c r="F23" s="11">
        <f t="shared" si="24"/>
        <v>35937</v>
      </c>
      <c r="G23" s="65">
        <v>0</v>
      </c>
      <c r="H23" s="63">
        <f t="shared" si="11"/>
        <v>0</v>
      </c>
      <c r="I23" s="8">
        <f t="shared" si="0"/>
        <v>0</v>
      </c>
      <c r="J23" s="50">
        <v>1</v>
      </c>
      <c r="K23" s="13">
        <f t="shared" si="1"/>
        <v>29700</v>
      </c>
      <c r="L23" s="36">
        <f t="shared" si="12"/>
        <v>6237</v>
      </c>
      <c r="M23" s="13">
        <f t="shared" si="2"/>
        <v>35937</v>
      </c>
      <c r="N23" s="22">
        <f t="shared" si="3"/>
        <v>0</v>
      </c>
      <c r="O23" s="101">
        <f t="shared" si="13"/>
        <v>0</v>
      </c>
      <c r="P23" s="23">
        <f t="shared" si="22"/>
        <v>0</v>
      </c>
      <c r="Q23" s="53">
        <v>0</v>
      </c>
      <c r="R23" s="14">
        <f t="shared" si="4"/>
        <v>0</v>
      </c>
      <c r="S23" s="39">
        <f t="shared" si="15"/>
        <v>0</v>
      </c>
      <c r="T23" s="14">
        <f t="shared" si="5"/>
        <v>0</v>
      </c>
      <c r="U23" s="24">
        <f t="shared" si="6"/>
        <v>0</v>
      </c>
      <c r="V23" s="99">
        <f t="shared" si="16"/>
        <v>0</v>
      </c>
      <c r="W23" s="25">
        <f t="shared" si="23"/>
        <v>0</v>
      </c>
      <c r="X23" s="55">
        <v>0</v>
      </c>
      <c r="Y23" s="42">
        <f t="shared" si="7"/>
        <v>0</v>
      </c>
      <c r="Z23" s="42">
        <f t="shared" si="18"/>
        <v>0</v>
      </c>
      <c r="AA23" s="42">
        <f t="shared" si="8"/>
        <v>0</v>
      </c>
      <c r="AB23" s="43">
        <f t="shared" si="9"/>
        <v>0</v>
      </c>
      <c r="AC23" s="97">
        <f t="shared" si="19"/>
        <v>0</v>
      </c>
      <c r="AD23" s="44">
        <f t="shared" si="20"/>
        <v>0</v>
      </c>
    </row>
    <row r="24" spans="1:30" ht="15.75" x14ac:dyDescent="0.25">
      <c r="A24" s="60" t="s">
        <v>33</v>
      </c>
      <c r="B24" s="104" t="s">
        <v>70</v>
      </c>
      <c r="C24" s="93" t="s">
        <v>57</v>
      </c>
      <c r="D24" s="58">
        <v>500</v>
      </c>
      <c r="E24" s="61">
        <f t="shared" si="10"/>
        <v>105</v>
      </c>
      <c r="F24" s="11">
        <f t="shared" si="24"/>
        <v>605</v>
      </c>
      <c r="G24" s="65">
        <v>0</v>
      </c>
      <c r="H24" s="63">
        <f t="shared" si="11"/>
        <v>0</v>
      </c>
      <c r="I24" s="8">
        <f t="shared" si="0"/>
        <v>0</v>
      </c>
      <c r="J24" s="50">
        <v>92</v>
      </c>
      <c r="K24" s="13">
        <f t="shared" si="1"/>
        <v>46000</v>
      </c>
      <c r="L24" s="36">
        <f t="shared" si="12"/>
        <v>9660</v>
      </c>
      <c r="M24" s="13">
        <f t="shared" si="2"/>
        <v>55660</v>
      </c>
      <c r="N24" s="22">
        <f t="shared" si="3"/>
        <v>0</v>
      </c>
      <c r="O24" s="101">
        <f t="shared" si="13"/>
        <v>0</v>
      </c>
      <c r="P24" s="23">
        <f t="shared" si="22"/>
        <v>0</v>
      </c>
      <c r="Q24" s="53">
        <v>47</v>
      </c>
      <c r="R24" s="14">
        <f t="shared" si="4"/>
        <v>23500</v>
      </c>
      <c r="S24" s="39">
        <f t="shared" si="15"/>
        <v>4935</v>
      </c>
      <c r="T24" s="14">
        <f t="shared" si="5"/>
        <v>28435</v>
      </c>
      <c r="U24" s="24">
        <f t="shared" si="6"/>
        <v>0</v>
      </c>
      <c r="V24" s="99">
        <f t="shared" si="16"/>
        <v>0</v>
      </c>
      <c r="W24" s="25">
        <f t="shared" si="23"/>
        <v>0</v>
      </c>
      <c r="X24" s="55">
        <v>0</v>
      </c>
      <c r="Y24" s="42">
        <f t="shared" si="7"/>
        <v>0</v>
      </c>
      <c r="Z24" s="42">
        <f t="shared" si="18"/>
        <v>0</v>
      </c>
      <c r="AA24" s="42">
        <f t="shared" si="8"/>
        <v>0</v>
      </c>
      <c r="AB24" s="43">
        <f t="shared" si="9"/>
        <v>0</v>
      </c>
      <c r="AC24" s="97">
        <f t="shared" si="19"/>
        <v>0</v>
      </c>
      <c r="AD24" s="44">
        <f t="shared" si="20"/>
        <v>0</v>
      </c>
    </row>
    <row r="25" spans="1:30" ht="15.75" x14ac:dyDescent="0.25">
      <c r="A25" s="60" t="s">
        <v>52</v>
      </c>
      <c r="B25" s="90" t="s">
        <v>40</v>
      </c>
      <c r="C25" s="93" t="s">
        <v>57</v>
      </c>
      <c r="D25" s="59">
        <v>16</v>
      </c>
      <c r="E25" s="61">
        <f t="shared" si="10"/>
        <v>3.36</v>
      </c>
      <c r="F25" s="11">
        <f t="shared" si="24"/>
        <v>19.36</v>
      </c>
      <c r="G25" s="65">
        <v>0</v>
      </c>
      <c r="H25" s="63">
        <f t="shared" si="11"/>
        <v>0</v>
      </c>
      <c r="I25" s="8">
        <f t="shared" si="0"/>
        <v>0</v>
      </c>
      <c r="J25" s="50">
        <v>98</v>
      </c>
      <c r="K25" s="13">
        <f t="shared" si="1"/>
        <v>1568</v>
      </c>
      <c r="L25" s="36">
        <f t="shared" si="12"/>
        <v>329.28</v>
      </c>
      <c r="M25" s="13">
        <f t="shared" si="2"/>
        <v>1897.28</v>
      </c>
      <c r="N25" s="22">
        <f t="shared" si="3"/>
        <v>0</v>
      </c>
      <c r="O25" s="101">
        <f t="shared" si="13"/>
        <v>0</v>
      </c>
      <c r="P25" s="23">
        <f t="shared" si="22"/>
        <v>0</v>
      </c>
      <c r="Q25" s="53">
        <v>55</v>
      </c>
      <c r="R25" s="14">
        <f t="shared" si="4"/>
        <v>880</v>
      </c>
      <c r="S25" s="39">
        <f t="shared" si="15"/>
        <v>184.79999999999998</v>
      </c>
      <c r="T25" s="14">
        <f t="shared" si="5"/>
        <v>1064.8</v>
      </c>
      <c r="U25" s="24">
        <f t="shared" si="6"/>
        <v>0</v>
      </c>
      <c r="V25" s="99">
        <f t="shared" si="16"/>
        <v>0</v>
      </c>
      <c r="W25" s="25">
        <f t="shared" si="23"/>
        <v>0</v>
      </c>
      <c r="X25" s="55">
        <v>0</v>
      </c>
      <c r="Y25" s="42">
        <f t="shared" si="7"/>
        <v>0</v>
      </c>
      <c r="Z25" s="42">
        <f t="shared" si="18"/>
        <v>0</v>
      </c>
      <c r="AA25" s="42">
        <f t="shared" si="8"/>
        <v>0</v>
      </c>
      <c r="AB25" s="43">
        <f t="shared" si="9"/>
        <v>0</v>
      </c>
      <c r="AC25" s="97">
        <f t="shared" si="19"/>
        <v>0</v>
      </c>
      <c r="AD25" s="44">
        <f t="shared" si="20"/>
        <v>0</v>
      </c>
    </row>
    <row r="26" spans="1:30" ht="16.5" thickBot="1" x14ac:dyDescent="0.3">
      <c r="A26" s="72" t="s">
        <v>53</v>
      </c>
      <c r="B26" s="91" t="s">
        <v>41</v>
      </c>
      <c r="C26" s="94" t="s">
        <v>57</v>
      </c>
      <c r="D26" s="62">
        <v>42</v>
      </c>
      <c r="E26" s="62">
        <f t="shared" si="10"/>
        <v>8.82</v>
      </c>
      <c r="F26" s="12">
        <f t="shared" si="24"/>
        <v>50.82</v>
      </c>
      <c r="G26" s="67">
        <v>0</v>
      </c>
      <c r="H26" s="9">
        <f>G26*0.21</f>
        <v>0</v>
      </c>
      <c r="I26" s="9">
        <f t="shared" si="0"/>
        <v>0</v>
      </c>
      <c r="J26" s="73">
        <v>98</v>
      </c>
      <c r="K26" s="19">
        <f>D26*J26</f>
        <v>4116</v>
      </c>
      <c r="L26" s="36">
        <f>0.21*K26</f>
        <v>864.36</v>
      </c>
      <c r="M26" s="19">
        <f>F26*J26</f>
        <v>4980.3599999999997</v>
      </c>
      <c r="N26" s="26">
        <f t="shared" si="3"/>
        <v>0</v>
      </c>
      <c r="O26" s="101">
        <f t="shared" si="13"/>
        <v>0</v>
      </c>
      <c r="P26" s="27">
        <f t="shared" si="22"/>
        <v>0</v>
      </c>
      <c r="Q26" s="74">
        <v>55</v>
      </c>
      <c r="R26" s="15">
        <f t="shared" si="4"/>
        <v>2310</v>
      </c>
      <c r="S26" s="39">
        <f t="shared" si="15"/>
        <v>485.09999999999997</v>
      </c>
      <c r="T26" s="15">
        <f t="shared" si="5"/>
        <v>2795.1</v>
      </c>
      <c r="U26" s="28">
        <f t="shared" si="6"/>
        <v>0</v>
      </c>
      <c r="V26" s="99">
        <f t="shared" si="16"/>
        <v>0</v>
      </c>
      <c r="W26" s="29">
        <f t="shared" si="23"/>
        <v>0</v>
      </c>
      <c r="X26" s="75">
        <v>0</v>
      </c>
      <c r="Y26" s="42">
        <f t="shared" si="7"/>
        <v>0</v>
      </c>
      <c r="Z26" s="42">
        <f t="shared" si="18"/>
        <v>0</v>
      </c>
      <c r="AA26" s="42">
        <f t="shared" si="8"/>
        <v>0</v>
      </c>
      <c r="AB26" s="43">
        <f t="shared" si="9"/>
        <v>0</v>
      </c>
      <c r="AC26" s="97">
        <f t="shared" si="19"/>
        <v>0</v>
      </c>
      <c r="AD26" s="44">
        <f t="shared" si="20"/>
        <v>0</v>
      </c>
    </row>
    <row r="27" spans="1:30" ht="15.75" thickBot="1" x14ac:dyDescent="0.3">
      <c r="A27" s="2"/>
      <c r="B27" s="131" t="s">
        <v>48</v>
      </c>
      <c r="C27" s="131"/>
      <c r="D27" s="131"/>
      <c r="E27" s="131"/>
      <c r="F27" s="131"/>
      <c r="G27" s="5"/>
      <c r="H27" s="5"/>
      <c r="I27" s="5"/>
      <c r="J27" s="30"/>
      <c r="K27" s="18">
        <f t="shared" ref="K27:P27" si="25">SUM(K5:K26)</f>
        <v>3573732</v>
      </c>
      <c r="L27" s="18">
        <f t="shared" si="25"/>
        <v>750483.72</v>
      </c>
      <c r="M27" s="18">
        <f t="shared" si="25"/>
        <v>4324215.7200000007</v>
      </c>
      <c r="N27" s="31">
        <f>SUM(N5:N26)</f>
        <v>0</v>
      </c>
      <c r="O27" s="31">
        <f t="shared" si="25"/>
        <v>0</v>
      </c>
      <c r="P27" s="32">
        <f t="shared" si="25"/>
        <v>0</v>
      </c>
      <c r="Q27" s="30"/>
      <c r="R27" s="16">
        <f t="shared" ref="R27:W27" si="26">SUM(R5:R26)</f>
        <v>2477726</v>
      </c>
      <c r="S27" s="16">
        <f t="shared" si="26"/>
        <v>520322.45999999996</v>
      </c>
      <c r="T27" s="17">
        <f t="shared" si="26"/>
        <v>2998048.4599999995</v>
      </c>
      <c r="U27" s="33">
        <f t="shared" si="26"/>
        <v>0</v>
      </c>
      <c r="V27" s="33">
        <f t="shared" si="26"/>
        <v>0</v>
      </c>
      <c r="W27" s="34">
        <f t="shared" si="26"/>
        <v>0</v>
      </c>
      <c r="X27" s="30"/>
      <c r="Y27" s="45">
        <f t="shared" ref="Y27:AD27" si="27">SUM(Y5:Y26)</f>
        <v>1526520</v>
      </c>
      <c r="Z27" s="45">
        <f t="shared" si="27"/>
        <v>320569.2</v>
      </c>
      <c r="AA27" s="46">
        <f t="shared" si="27"/>
        <v>1847089.1999999997</v>
      </c>
      <c r="AB27" s="47">
        <f t="shared" si="27"/>
        <v>0</v>
      </c>
      <c r="AC27" s="47">
        <f t="shared" si="27"/>
        <v>0</v>
      </c>
      <c r="AD27" s="48">
        <f t="shared" si="27"/>
        <v>0</v>
      </c>
    </row>
    <row r="28" spans="1:30" ht="16.5" thickBot="1" x14ac:dyDescent="0.3">
      <c r="A28" s="123" t="s">
        <v>59</v>
      </c>
      <c r="B28" s="124"/>
      <c r="C28" s="122"/>
      <c r="D28" s="76"/>
      <c r="E28" s="7"/>
      <c r="F28" s="5"/>
      <c r="G28" s="5"/>
      <c r="H28" s="5"/>
      <c r="I28" s="3"/>
      <c r="J28" s="6"/>
      <c r="K28" s="6"/>
      <c r="L28" s="6"/>
      <c r="M28" s="10"/>
      <c r="N28" s="10"/>
      <c r="O28" s="10"/>
      <c r="P28" s="3"/>
      <c r="Q28" s="3"/>
      <c r="R28" s="3"/>
      <c r="S28" s="3"/>
      <c r="T28" s="10"/>
      <c r="U28" s="10"/>
      <c r="V28" s="10"/>
      <c r="W28" s="56"/>
      <c r="X28"/>
    </row>
    <row r="29" spans="1:30" ht="15.75" customHeight="1" x14ac:dyDescent="0.25">
      <c r="A29" s="114" t="s">
        <v>61</v>
      </c>
      <c r="B29" s="115"/>
      <c r="C29" s="109">
        <f>K27+R27+Y27</f>
        <v>7577978</v>
      </c>
      <c r="D29" s="102"/>
      <c r="F29" s="5"/>
      <c r="G29" s="5"/>
      <c r="H29" s="5"/>
      <c r="I29" s="3"/>
      <c r="J29" s="6"/>
      <c r="K29" s="6"/>
      <c r="L29" s="6"/>
      <c r="M29" s="10"/>
      <c r="N29" s="10"/>
      <c r="O29" s="10"/>
      <c r="P29" s="3"/>
      <c r="Q29" s="3"/>
      <c r="R29" s="3"/>
      <c r="S29" s="3"/>
      <c r="T29" s="10"/>
      <c r="U29" s="10"/>
      <c r="V29" s="10"/>
      <c r="W29" s="56"/>
      <c r="X29"/>
    </row>
    <row r="30" spans="1:30" ht="15" customHeight="1" x14ac:dyDescent="0.25">
      <c r="A30" s="118" t="s">
        <v>60</v>
      </c>
      <c r="B30" s="119"/>
      <c r="C30" s="105">
        <f>L27+S27+Z27</f>
        <v>1591375.38</v>
      </c>
      <c r="D30" s="102"/>
      <c r="F30" s="5"/>
      <c r="G30" s="5"/>
      <c r="H30" s="5"/>
      <c r="I30" s="3"/>
      <c r="J30" s="6"/>
      <c r="K30" s="6"/>
      <c r="L30" s="6"/>
      <c r="M30" s="10"/>
      <c r="N30" s="10"/>
      <c r="O30" s="10"/>
      <c r="P30" s="3"/>
      <c r="Q30" s="3"/>
      <c r="R30" s="3"/>
      <c r="S30" s="3"/>
      <c r="T30" s="10"/>
      <c r="U30" s="10"/>
      <c r="V30" s="10"/>
      <c r="W30" s="56"/>
      <c r="X30"/>
    </row>
    <row r="31" spans="1:30" ht="15.75" customHeight="1" thickBot="1" x14ac:dyDescent="0.3">
      <c r="A31" s="116" t="s">
        <v>62</v>
      </c>
      <c r="B31" s="117"/>
      <c r="C31" s="107">
        <f>M27+T27+AA27</f>
        <v>9169353.379999999</v>
      </c>
      <c r="D31" s="102"/>
      <c r="F31" s="5"/>
      <c r="G31" s="5"/>
      <c r="H31" s="5"/>
      <c r="I31" s="3"/>
      <c r="J31" s="6"/>
      <c r="K31" s="6"/>
      <c r="L31" s="6"/>
      <c r="M31" s="10"/>
      <c r="N31" s="10"/>
      <c r="O31" s="10"/>
      <c r="P31" s="3"/>
      <c r="Q31" s="3"/>
      <c r="R31" s="3"/>
      <c r="S31" s="3"/>
      <c r="T31" s="10"/>
      <c r="U31" s="10"/>
      <c r="V31" s="10"/>
      <c r="W31" s="56"/>
      <c r="X31"/>
    </row>
    <row r="32" spans="1:30" ht="15" customHeight="1" x14ac:dyDescent="0.25">
      <c r="A32" s="110" t="s">
        <v>63</v>
      </c>
      <c r="B32" s="111"/>
      <c r="C32" s="108">
        <f>N27+U27+AB27</f>
        <v>0</v>
      </c>
      <c r="D32" s="102"/>
      <c r="W32" s="20"/>
      <c r="X32"/>
    </row>
    <row r="33" spans="1:24" ht="15" customHeight="1" x14ac:dyDescent="0.25">
      <c r="A33" s="120" t="s">
        <v>60</v>
      </c>
      <c r="B33" s="121"/>
      <c r="C33" s="105">
        <f>0.21*C32</f>
        <v>0</v>
      </c>
      <c r="D33" s="102"/>
      <c r="W33" s="20"/>
      <c r="X33"/>
    </row>
    <row r="34" spans="1:24" ht="15.75" customHeight="1" thickBot="1" x14ac:dyDescent="0.3">
      <c r="A34" s="112" t="s">
        <v>64</v>
      </c>
      <c r="B34" s="113"/>
      <c r="C34" s="106">
        <f>P27+W27+AD27</f>
        <v>0</v>
      </c>
      <c r="D34" s="102"/>
      <c r="T34" s="21"/>
      <c r="U34" s="21"/>
      <c r="W34" s="20"/>
      <c r="X34"/>
    </row>
  </sheetData>
  <mergeCells count="16">
    <mergeCell ref="A28:B28"/>
    <mergeCell ref="A1:B1"/>
    <mergeCell ref="X3:AD3"/>
    <mergeCell ref="B27:F27"/>
    <mergeCell ref="A3:A4"/>
    <mergeCell ref="J3:P3"/>
    <mergeCell ref="Q3:W3"/>
    <mergeCell ref="G3:G4"/>
    <mergeCell ref="I3:I4"/>
    <mergeCell ref="B3:B4"/>
    <mergeCell ref="D3:D4"/>
    <mergeCell ref="F3:F4"/>
    <mergeCell ref="C3:C4"/>
    <mergeCell ref="H3:H4"/>
    <mergeCell ref="A2:F2"/>
    <mergeCell ref="E3:E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Petra Koprajdová</cp:lastModifiedBy>
  <dcterms:created xsi:type="dcterms:W3CDTF">2020-02-20T08:12:29Z</dcterms:created>
  <dcterms:modified xsi:type="dcterms:W3CDTF">2022-03-21T11:29:48Z</dcterms:modified>
</cp:coreProperties>
</file>